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Página1" sheetId="6" r:id="rId9"/>
    <sheet state="visible" name="Página2" sheetId="7" r:id="rId10"/>
    <sheet state="visible" name="tabela 2 AGAR" sheetId="8" r:id="rId11"/>
    <sheet state="visible" name="tabela 3 ANEO" sheetId="9" r:id="rId12"/>
    <sheet state="visible" name="tabela 4  leitos existentes" sheetId="10" r:id="rId13"/>
    <sheet state="visible" name="totais TABELA 4" sheetId="11" r:id="rId14"/>
    <sheet state="visible" name="tabela 5 necessidade" sheetId="12" r:id="rId15"/>
    <sheet state="visible" name="tabela 6 rede de serviços final" sheetId="13" r:id="rId16"/>
  </sheets>
  <definedNames/>
  <calcPr/>
  <pivotCaches>
    <pivotCache cacheId="0" r:id="rId17"/>
  </pivotCaches>
</workbook>
</file>

<file path=xl/sharedStrings.xml><?xml version="1.0" encoding="utf-8"?>
<sst xmlns="http://schemas.openxmlformats.org/spreadsheetml/2006/main" count="2687" uniqueCount="592">
  <si>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</si>
  <si>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</si>
  <si>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</si>
  <si>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</si>
  <si>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</si>
  <si>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</si>
  <si>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</si>
  <si>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</si>
  <si>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</si>
  <si>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</si>
  <si>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</si>
  <si>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</si>
  <si>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</si>
  <si>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</si>
  <si>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</si>
  <si>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</si>
  <si>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</si>
  <si>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</si>
  <si>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</si>
  <si>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</si>
  <si>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</si>
  <si>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</si>
  <si>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</si>
  <si>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</si>
  <si>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</si>
  <si>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</si>
  <si>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</si>
  <si>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</si>
  <si>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</si>
  <si>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</si>
  <si>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</si>
  <si>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</si>
  <si>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</si>
  <si>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</si>
  <si>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</si>
  <si>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</si>
  <si>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</si>
  <si>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</si>
  <si>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</si>
  <si>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</si>
  <si>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</si>
  <si>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</si>
  <si>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</si>
  <si>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</si>
  <si>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</si>
  <si>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</si>
  <si>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</si>
  <si>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</si>
  <si>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</si>
  <si>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</si>
  <si>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</si>
  <si>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</si>
  <si>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</si>
  <si>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</si>
  <si>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</si>
  <si>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</si>
  <si>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</si>
  <si>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</si>
  <si>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</si>
  <si>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</si>
  <si>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</si>
  <si>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</si>
  <si>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</si>
  <si>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</si>
  <si>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</si>
  <si>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</si>
  <si>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</si>
  <si>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</si>
  <si>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</si>
  <si>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</si>
  <si>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</si>
  <si>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</si>
  <si>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</si>
  <si>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</si>
  <si>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</si>
  <si>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</si>
  <si>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</si>
  <si>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</si>
  <si>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</si>
  <si>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</si>
  <si>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</si>
  <si>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</si>
  <si>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</si>
  <si>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</si>
  <si>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</si>
  <si>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</si>
  <si>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</si>
  <si>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</si>
  <si>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</si>
  <si>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</si>
  <si>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</si>
  <si>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</si>
  <si>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</si>
  <si>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</si>
  <si>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</si>
  <si>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</si>
  <si>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</si>
  <si>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</si>
  <si>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</si>
  <si>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</si>
  <si>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</si>
  <si>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</si>
  <si>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</si>
  <si>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</si>
  <si>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t>Planilha atualizada em: 15/12/2024</t>
  </si>
  <si>
    <r>
      <rPr>
        <rFont val="Calibri"/>
        <color theme="1"/>
        <sz val="11.0"/>
      </rPr>
      <t xml:space="preserve">A </t>
    </r>
    <r>
      <rPr>
        <rFont val="Calibri"/>
        <b/>
        <color theme="1"/>
        <sz val="11.0"/>
      </rPr>
      <t>tabela 1</t>
    </r>
    <r>
      <rPr>
        <rFont val="Calibri"/>
        <color theme="1"/>
        <sz val="11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</si>
  <si>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Calibri"/>
        <b/>
        <color theme="1"/>
        <sz val="11.0"/>
      </rPr>
      <t>NASCIDOS VIVOS:</t>
    </r>
    <r>
      <rPr>
        <rFont val="Calibri"/>
        <color theme="1"/>
        <sz val="11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</si>
  <si>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</si>
  <si>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</si>
  <si>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Calibri"/>
        <sz val="11.0"/>
      </rPr>
      <t xml:space="preserve">Nº de UBS - Referência 2024. (Fonte: </t>
    </r>
    <r>
      <rPr>
        <rFont val="Calibri"/>
        <color rgb="FF1155CC"/>
        <sz val="11.0"/>
        <u/>
      </rPr>
      <t>https://cnes2.datasus.gov.br/Mod_Ind_Unidade.asp?VEstado=35&amp;VMun=351380&amp;VComp=00&amp;VUni=02)</t>
    </r>
  </si>
  <si>
    <r>
      <rPr>
        <rFont val="Calibri"/>
        <sz val="11.0"/>
      </rPr>
      <t xml:space="preserve">COBERTURA DA ESF/MUNICÍPIO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</si>
  <si>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r>
      <rPr>
        <rFont val="Calibri"/>
        <sz val="11.0"/>
      </rPr>
      <t xml:space="preserve">COBERTURA DA AB/MUNICÍPIO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</si>
  <si>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t>GLOSSÁRIO</t>
  </si>
  <si>
    <r>
      <rPr>
        <rFont val="Calibri"/>
        <b/>
        <color theme="1"/>
        <sz val="11.0"/>
      </rPr>
      <t>AAE</t>
    </r>
    <r>
      <rPr>
        <rFont val="Calibri"/>
        <color theme="1"/>
        <sz val="11.0"/>
      </rPr>
      <t xml:space="preserve"> -Atenção Ambulatorial Especializada</t>
    </r>
  </si>
  <si>
    <r>
      <rPr>
        <rFont val="Calibri"/>
        <b/>
        <color theme="1"/>
        <sz val="11.0"/>
      </rPr>
      <t>APS</t>
    </r>
    <r>
      <rPr>
        <rFont val="Calibri"/>
        <color theme="1"/>
        <sz val="11.0"/>
      </rPr>
      <t xml:space="preserve"> - ATENÇÃO PRIMÁRIA À SAÚDE</t>
    </r>
  </si>
  <si>
    <r>
      <rPr>
        <rFont val="Calibri"/>
        <b/>
        <color theme="1"/>
        <sz val="11.0"/>
      </rPr>
      <t>ESF</t>
    </r>
    <r>
      <rPr>
        <rFont val="Calibri"/>
        <color theme="1"/>
        <sz val="11.0"/>
      </rPr>
      <t xml:space="preserve"> - ESTRATÉGIA SAÚDE DA FAMILIA</t>
    </r>
  </si>
  <si>
    <r>
      <rPr>
        <rFont val="Calibri"/>
        <b/>
        <color theme="1"/>
        <sz val="11.0"/>
      </rPr>
      <t>UBS</t>
    </r>
    <r>
      <rPr>
        <rFont val="Calibri"/>
        <color theme="1"/>
        <sz val="11.0"/>
      </rPr>
      <t xml:space="preserve"> - UNIDADE BÁSICA DE SAÚDE</t>
    </r>
  </si>
  <si>
    <r>
      <rPr>
        <rFont val="Calibri"/>
        <b/>
        <color theme="1"/>
        <sz val="11.0"/>
      </rPr>
      <t>ANS</t>
    </r>
    <r>
      <rPr>
        <rFont val="Calibri"/>
        <color theme="1"/>
        <sz val="11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</si>
  <si>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</si>
  <si>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</si>
  <si>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</si>
  <si>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(MÉDIA)</t>
  </si>
  <si>
    <t>COBERTURA ANS %</t>
  </si>
  <si>
    <t>Nº DE UBS</t>
  </si>
  <si>
    <t>COBERTURA DE ESF/MUNICIPIO %</t>
  </si>
  <si>
    <t>COBERTURA DA APS/MUNICIPIO %</t>
  </si>
  <si>
    <t>TOTAL DE GESTANTES SUSDEPENDENTES ESTIMADAS/ANO</t>
  </si>
  <si>
    <t>TOTAL DE NASCIDOS VIVOS SUSDEPENDENTES ESTIMADOS/ANO</t>
  </si>
  <si>
    <t>CNES/ESTABELECIMENTO PARA REFERENCIA PARA AAE (AGAR)
*incluimo os serviços de média complexidade para mapear a rede.</t>
  </si>
  <si>
    <t>CNES/ESTABELECIMENTO DA REFERENCIA PARA PARTO (BX RISCO)</t>
  </si>
  <si>
    <t>Águas de Lindóia</t>
  </si>
  <si>
    <t>2082152/CAISM</t>
  </si>
  <si>
    <t>2077558/HOSPITAL SAO CAMILO</t>
  </si>
  <si>
    <t>Americana</t>
  </si>
  <si>
    <t>34,35</t>
  </si>
  <si>
    <t xml:space="preserve">
2083981/Hospital Estadual de Sumaré</t>
  </si>
  <si>
    <t>2058790/Hospital Municipal Dr. Waldemar Tebaldi</t>
  </si>
  <si>
    <t>Amparo</t>
  </si>
  <si>
    <t>2073323/AMBULATORIO DE ESPECIALIDADES; e 2082152/CAISM</t>
  </si>
  <si>
    <t>2078848/HOSPITAL SANTA CASA ANNA CINTRA</t>
  </si>
  <si>
    <t>Artur Nogueira</t>
  </si>
  <si>
    <t>76,92</t>
  </si>
  <si>
    <t>2037297/Hospital e Maternidade de Artur Nogueira</t>
  </si>
  <si>
    <t>68,65</t>
  </si>
  <si>
    <t>2082128/Ambulatório PUCC; e 2022710 Policlínica 2; e 2082152/CAISM</t>
  </si>
  <si>
    <t>2082128/Celso Pierro
2022621/Maternidade de Campinas</t>
  </si>
  <si>
    <t>Cosmópolis</t>
  </si>
  <si>
    <t>40,28</t>
  </si>
  <si>
    <t>2023644/Hospital Beneficente Santa Gertrudes</t>
  </si>
  <si>
    <t>Holambra</t>
  </si>
  <si>
    <t>Caism</t>
  </si>
  <si>
    <t>2023474/Hospital Municipal Walter Ferrari</t>
  </si>
  <si>
    <t>Jaguariuna</t>
  </si>
  <si>
    <t>Hortolândia</t>
  </si>
  <si>
    <t>61,34</t>
  </si>
  <si>
    <t>7206739/Centro de Especialidade Saúde da Mulher (CAISM-H)
 e 2083981/Hospital Estadual Sumaré</t>
  </si>
  <si>
    <t>Hortolândia
Sumaré</t>
  </si>
  <si>
    <t>2087715/Hospital Municipal Dr. Mario Covas</t>
  </si>
  <si>
    <t>Hostolândia</t>
  </si>
  <si>
    <t>Indaiatuba</t>
  </si>
  <si>
    <t>2026651/Ambulatório da Saúde da Mulher e da Criança; e 2082152/CAISM</t>
  </si>
  <si>
    <t xml:space="preserve">CONDOMINIO EDIFICIO CLINICA INTEGRADA 
HAOC
</t>
  </si>
  <si>
    <t>Itatiba</t>
  </si>
  <si>
    <t>86,71</t>
  </si>
  <si>
    <t>6396968/Centro de Saúde Integrada de Saúde da Mulher (CAISMI)
 2082152/CAISM</t>
  </si>
  <si>
    <t>2023709/Santa Casa de Itatiba</t>
  </si>
  <si>
    <t>Jaguariúna</t>
  </si>
  <si>
    <t>63,4</t>
  </si>
  <si>
    <t>2023474/HOSPITAL MUNICIPAL WALTER FERRARI</t>
  </si>
  <si>
    <t>JAGUARIUNA</t>
  </si>
  <si>
    <t>Lindóia</t>
  </si>
  <si>
    <t>Monte Alegre do Sul</t>
  </si>
  <si>
    <t>85,84</t>
  </si>
  <si>
    <t>2078848/SANTA CASA ANNA CINTRA</t>
  </si>
  <si>
    <t>Monte Mor</t>
  </si>
  <si>
    <t>51,95</t>
  </si>
  <si>
    <t>HES</t>
  </si>
  <si>
    <t>2078341/ HOSPITAL BENEFICENTE SAGRADO CORACAO DE JESUS</t>
  </si>
  <si>
    <t>Morungaba</t>
  </si>
  <si>
    <t>Nova Odessa</t>
  </si>
  <si>
    <t>38,64</t>
  </si>
  <si>
    <t>Sumaré</t>
  </si>
  <si>
    <t>2058308/Hosp Maternidade Nova Odessa</t>
  </si>
  <si>
    <t>Paulínia</t>
  </si>
  <si>
    <t>50,72</t>
  </si>
  <si>
    <t>2051059/Hosp Municipal de Paulínia</t>
  </si>
  <si>
    <t>Paulinia</t>
  </si>
  <si>
    <t>Pedreira</t>
  </si>
  <si>
    <t>84,64</t>
  </si>
  <si>
    <t>Santa Bárbara d'Oeste</t>
  </si>
  <si>
    <t>41,71</t>
  </si>
  <si>
    <t>7242247/Centro de referencia em Saúde da Mulher; e 2083981/Hospital Estadual Sumaré</t>
  </si>
  <si>
    <t>Santa Bárbara d`Oeste</t>
  </si>
  <si>
    <t>2079232/Santa Casa de Santa Bárbara d'Oeste</t>
  </si>
  <si>
    <t>Santo Antônio de Posse</t>
  </si>
  <si>
    <t>88,8</t>
  </si>
  <si>
    <t>2078848/Santa Casa Anna Cintra</t>
  </si>
  <si>
    <t>Serra Negra</t>
  </si>
  <si>
    <t>2081393/HOSPITAL SANTA ROSA DE LIMA</t>
  </si>
  <si>
    <t>48,98</t>
  </si>
  <si>
    <t>9609652/Base de Excelencia da Mulher; 
e 2083981/Hospital Estadual Sumaré</t>
  </si>
  <si>
    <t>2083981/Hospital Estadual de Sumaré</t>
  </si>
  <si>
    <t>Valinhos</t>
  </si>
  <si>
    <t>16,25</t>
  </si>
  <si>
    <t>9022309/Centro de Atenção a Mulher - CAM; 
e 2082152/CAISM</t>
  </si>
  <si>
    <t>2097877/Santa Casa de Valinhos</t>
  </si>
  <si>
    <t>Vinhedo</t>
  </si>
  <si>
    <t>6886582/Centro de Atenção a Saúde da Mulher; 
e 2082152/CAISM</t>
  </si>
  <si>
    <t>2699915/Santa Casa de Vinhedo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</si>
  <si>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</si>
  <si>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</si>
  <si>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</si>
  <si>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</si>
  <si>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</si>
  <si>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</si>
  <si>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</si>
  <si>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</si>
  <si>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São João da Boa Vista</t>
  </si>
  <si>
    <t>Aguaí</t>
  </si>
  <si>
    <t>Águas da Prata</t>
  </si>
  <si>
    <t>Caconde</t>
  </si>
  <si>
    <t>65,39</t>
  </si>
  <si>
    <t>Casa Branca</t>
  </si>
  <si>
    <t>Divinolândia</t>
  </si>
  <si>
    <t>Espírito Santo do Pinhal</t>
  </si>
  <si>
    <t>Estiva Gerbi</t>
  </si>
  <si>
    <t>Itapira</t>
  </si>
  <si>
    <t>Itobi</t>
  </si>
  <si>
    <t>Mococa</t>
  </si>
  <si>
    <t>Mogi Guaçu</t>
  </si>
  <si>
    <t>Mogi Mirim</t>
  </si>
  <si>
    <t>Santa Cruz das Palmeiras</t>
  </si>
  <si>
    <t>Santo Antônio do Jardim</t>
  </si>
  <si>
    <t>São José do Rio Pardo</t>
  </si>
  <si>
    <t>São Sebastião da Grama</t>
  </si>
  <si>
    <t>Tambaú</t>
  </si>
  <si>
    <t>Tapiratiba</t>
  </si>
  <si>
    <t>Vargem Grande do Sul</t>
  </si>
  <si>
    <t>CNES</t>
  </si>
  <si>
    <t>NOME DO ESTABELECIMENTO</t>
  </si>
  <si>
    <t>MUNICÍPIO DO ESTABELECIMENTO</t>
  </si>
  <si>
    <t>Centro de Atenção Integral de Saúde da Mulher</t>
  </si>
  <si>
    <t>Hospital Estadual de Sumaré</t>
  </si>
  <si>
    <t>Ambulatório de Especialidades de Amparo</t>
  </si>
  <si>
    <t>Hospital e Maternidade Celso Pierro - PUCC</t>
  </si>
  <si>
    <t>Policlínica II</t>
  </si>
  <si>
    <t>Centro Especializado na Saúde Integral da Mulher</t>
  </si>
  <si>
    <t>Hospital Estadual Sumaré</t>
  </si>
  <si>
    <t>Ambulatório da Saúde da Mulher e da Criança</t>
  </si>
  <si>
    <t>Centro de Saúde Integrada de Saúde da Mulher (CAISMI)</t>
  </si>
  <si>
    <t>Centro de Referência em Saúde da Mulher</t>
  </si>
  <si>
    <t>Base de Excelência da Mulher</t>
  </si>
  <si>
    <t>Centro de Atenção a Mulher - CAM</t>
  </si>
  <si>
    <t>Centro de Atenção a Saúde da Mulher</t>
  </si>
  <si>
    <t>Centro de Especialidades de Aguai</t>
  </si>
  <si>
    <t>Centro de Saúde da Casa Branca</t>
  </si>
  <si>
    <t>UBS Pascoalina Mangili Tomazetti</t>
  </si>
  <si>
    <t>Centro de Atendimento da Mulher</t>
  </si>
  <si>
    <t>Ambulatório PM Alto Risco Municipal</t>
  </si>
  <si>
    <t>NAI Lambari</t>
  </si>
  <si>
    <t>Centro de Especialidades Mogi Mirim</t>
  </si>
  <si>
    <t>Ambulatório Médico UNIFAE</t>
  </si>
  <si>
    <t>Unidade da Saúde da Mulher Isaura Cerquetani Riciardi</t>
  </si>
  <si>
    <t>Centro de Atendimento à Mulher Ordália Duzi Moraes</t>
  </si>
  <si>
    <t>Hospital São Camilo</t>
  </si>
  <si>
    <t>Hospital Municipal Dr. Waldemar Tebaldi</t>
  </si>
  <si>
    <t>Hospital Santa Casa Anna Cintra</t>
  </si>
  <si>
    <t>Hospital e Maternidade de Artur Nogueira</t>
  </si>
  <si>
    <t>Hospital e Maternidade Celso Pierro</t>
  </si>
  <si>
    <t>Maternidade de Campinas</t>
  </si>
  <si>
    <t>Hospital Beneficente Santa Gertrudes</t>
  </si>
  <si>
    <t>Hospital Municipal Walter Ferrari</t>
  </si>
  <si>
    <t>Hospital Municipal Dr. Mario Covas</t>
  </si>
  <si>
    <t>Condomínio Edifício Clínica Integrada</t>
  </si>
  <si>
    <t>Santa Casa de Itatiba</t>
  </si>
  <si>
    <t>Hospital Beneficente Sagrado Coração de Jesus</t>
  </si>
  <si>
    <t>Hospital e Maternidade Nova Odessa</t>
  </si>
  <si>
    <t>Hospital Municipal de Paulínia</t>
  </si>
  <si>
    <t>Santa Casa de Santa Bárbara d'Oeste</t>
  </si>
  <si>
    <t>Hospital Santa Rosa de Lima</t>
  </si>
  <si>
    <t>Santa Casa de Valinhos</t>
  </si>
  <si>
    <t>Santa Casa de Vinhedo</t>
  </si>
  <si>
    <t>Santa Casa de Misericórdia Dona Carolina Malheiros</t>
  </si>
  <si>
    <t>Hospital São Vicente</t>
  </si>
  <si>
    <t>Santa Casa de Mococa</t>
  </si>
  <si>
    <t>Hospital Francisco Rosas</t>
  </si>
  <si>
    <t>Santa Casa de Mogi Guaçu</t>
  </si>
  <si>
    <t>Hospital Municipal de Itapira</t>
  </si>
  <si>
    <t>Irmandade da SAnta Casa de Misericórdia de Mogi Mirim</t>
  </si>
  <si>
    <t>Santa Casa de Santa Cruz das Palmeiras</t>
  </si>
  <si>
    <t>Santa Casa de Misericórdia de Tambaú</t>
  </si>
  <si>
    <t>Hospital de Caridade de Vargem Grande do Sul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</si>
  <si>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</si>
  <si>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</si>
  <si>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</si>
  <si>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</si>
  <si>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</si>
  <si>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</si>
  <si>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</si>
  <si>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</si>
  <si>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</si>
  <si>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</si>
  <si>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</si>
  <si>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CNES/ESTABELECIMENTO PARA REFERENCIA PARA AAE (AGAR)
*somente os serviços com estrutura para alto risco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</si>
  <si>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</si>
  <si>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</si>
  <si>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</si>
  <si>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</si>
  <si>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</si>
  <si>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CENTRO DE ESPECIALIDADES DE AGUAÍ/CNES 2749025 E 2082152/CAISM</t>
  </si>
  <si>
    <t>CENTRO DE ESPECIALIDADES DE AGUAÍ/CNES 2749025 = 493 E 2082152/CAISM  =  191</t>
  </si>
  <si>
    <t>MUNICIPAL E ESTADUAL</t>
  </si>
  <si>
    <t>CAISM TIPO II</t>
  </si>
  <si>
    <t>S</t>
  </si>
  <si>
    <t>SECUNDÁRIO - CNES 2096463/SANTA CASA DE MOGI GUAÇU, 2088193/IRMANDADE DA STA. CASA DE MISERICÓRDIA DE MOGI MIRIM E TERCIÁRIO - CNES 2082152/CAISM</t>
  </si>
  <si>
    <t>MOGI GUAÇU, MOGI MIRIM E CAMPINAS</t>
  </si>
  <si>
    <t>CAISM = 90</t>
  </si>
  <si>
    <t>ESTADUAL</t>
  </si>
  <si>
    <t xml:space="preserve">CAISM: 12.000 pré natal alto risco/ano
</t>
  </si>
  <si>
    <t xml:space="preserve">CAMPINASCAMPINAS
</t>
  </si>
  <si>
    <t>HES: 280 mês</t>
  </si>
  <si>
    <t>MUNICIPAL</t>
  </si>
  <si>
    <t xml:space="preserve">Hospital Municipal Dr. Waldemar Tebaldi
</t>
  </si>
  <si>
    <t xml:space="preserve">2082152 / CAISM
</t>
  </si>
  <si>
    <t>CAMPINAS</t>
  </si>
  <si>
    <t>CAISM = 345</t>
  </si>
  <si>
    <t>PUCC - 1584 pré natal alto risco/ano
Policlínica 2 - 1800 pré natal alto risco/ano</t>
  </si>
  <si>
    <t>PUCC-CAMPINAS /CNES2082128 , MATERNIDADE CAMPINAS/CNES2022621CAISM/UNICAMP</t>
  </si>
  <si>
    <t>CENTRO DE SAÚDE DA CASA BRANCA/CNES 9464093 =  304   E 2082152/CAISM = 130</t>
  </si>
  <si>
    <t>MOGI GUAÇU E CAMPINAS</t>
  </si>
  <si>
    <t>CAISM: 12.000 pré natal alto risco/ano</t>
  </si>
  <si>
    <t>TERCIÁRIO - CNES 2082152/CAISM</t>
  </si>
  <si>
    <t xml:space="preserve">CAISM = 208 </t>
  </si>
  <si>
    <t>CENTRO DA MULLHER /CNES 2096358 =   E  2082152/CAISM</t>
  </si>
  <si>
    <t>CENTRO DA MULLHER /CNES 2096358 = 350  E  2082152/CAISM = 160</t>
  </si>
  <si>
    <t>CENTRO ATENDIMETNO DA MULHER/CNES 2820447 E 2082152/CAISM</t>
  </si>
  <si>
    <t>MOGI GUAÇU =  131    CAISM = 56</t>
  </si>
  <si>
    <t>2082152 / CAISM</t>
  </si>
  <si>
    <t>CAISM-H: 200 consultas AR/mês</t>
  </si>
  <si>
    <t>HOSPITAL ESTADUAL SUMARÉ/CNES2083981</t>
  </si>
  <si>
    <t>Ambulatório: 655 consultas mensais</t>
  </si>
  <si>
    <t>AMB. PM ALTO RISCO MUNICIPAL/ CNES   E 2082152/CAISM</t>
  </si>
  <si>
    <t>AMB. PM ALTO RISCO MUNICIPAL/ CNES =  725       E 2082152/CAISM = 311</t>
  </si>
  <si>
    <t>Consultas CAISMI: 50 gestantes AR/mês
Consultas: 180 consultas mês</t>
  </si>
  <si>
    <t>MUNICIPAL ESTADUAL</t>
  </si>
  <si>
    <t>CAISM/UNICAMP SANTA CASA DE ITATIBA</t>
  </si>
  <si>
    <t>CNES 2082152   CAISM = 138</t>
  </si>
  <si>
    <t xml:space="preserve"> CNES-CAISM</t>
  </si>
  <si>
    <t xml:space="preserve">NAI LAMBARI/ CNES 6993850    E 2082152/CAISM   </t>
  </si>
  <si>
    <t>MOCOCA/AAE/ NAI LAMBARI CNES 6993850  = 697  E   CAISM = 299</t>
  </si>
  <si>
    <t>MOGI GUAÇU/AAE = 1599 e  CAISM = 685</t>
  </si>
  <si>
    <t>SECUNDÁRIO - CNES 2096463/SANTA CASA DE MOGI GUAÇU E TERCIÁRIO - CNES 2082152/CAISM</t>
  </si>
  <si>
    <t>CENTRO DE ESPECIALIDADES MEDICAS(CEM) /CNES 2025167 E  2082152/CAISM</t>
  </si>
  <si>
    <t>MOGI MIRIM/AAE = 876 e   CAISM =  376</t>
  </si>
  <si>
    <t>SECUNDÁRIO -  2088193/IRMANDADE DA STA. CASA DE MISERICÓRDIA DE MOGI MIRIM E TERCIÁRIO - CNES 2082152/CAISM</t>
  </si>
  <si>
    <t>MOGI MIRIM E CAMPINAS</t>
  </si>
  <si>
    <t>s</t>
  </si>
  <si>
    <t xml:space="preserve">2083981 / HES  </t>
  </si>
  <si>
    <t>6396968/Centro de Saúde Integrada de Saúde da Mulher (CAISMI) SANTA CASA DE ITATIBA
 2082152/CAISM</t>
  </si>
  <si>
    <t>CAISMI: 180 consultas mês
CAISM: 12.000 pré natal alto risco/ano</t>
  </si>
  <si>
    <t>ESTADUAL MUNICIPAL</t>
  </si>
  <si>
    <t>2082152 /SANTA CASA DE ITATIBA CAISM/UNICAMP</t>
  </si>
  <si>
    <t>Centro de referência: 32 consultas semanais
HES: 280 consultas mês</t>
  </si>
  <si>
    <t>7242247/Centro de referencia em Saúde da Mulher;
e 2083981/Hospital Estadual Sumaré</t>
  </si>
  <si>
    <t>UNIDADE DE SAÚDE DE PALMEIRAS E 2082152/CAISM</t>
  </si>
  <si>
    <t>UNIDADE DE SAÚDE DE PALMEIRAS/ CNES = 333 E 2082152/CAISM = 143</t>
  </si>
  <si>
    <t>CNES 2082152/CAISM = 89</t>
  </si>
  <si>
    <t>AMBULATÓRIO MÉDICO UNIFAE - CNES 9064818 E 2082152/CAISM</t>
  </si>
  <si>
    <t>SÃO JOÃO DA BOA VISTA/AAE = 500   E CAISM = 673</t>
  </si>
  <si>
    <t>CENTRO DE REF. DA MULHER - CNES 2058464 E 2082152/CAISM</t>
  </si>
  <si>
    <t>SÃO JOSÉ DO RIO PARDO/AAE = 540  E CAISM=</t>
  </si>
  <si>
    <t>CAISM = 141</t>
  </si>
  <si>
    <t>9609652/Base de Excelencia da Mulher;
2083981/Hospital Estadual Sumaré</t>
  </si>
  <si>
    <t>114/ MÊS 280/MÊS</t>
  </si>
  <si>
    <t>UNIDADE DE SAÚDE DA MULHER DE TAMBAÚ/CNES 7080409   E 2082152/CAISM</t>
  </si>
  <si>
    <t>UNIDADE DE SAÚDE DA MULHER DE TAMBAÚ/CNES 7080409 = 279   E 2082152/CAISM = 120</t>
  </si>
  <si>
    <t xml:space="preserve"> CNES 2082152/CAISM</t>
  </si>
  <si>
    <t>CAISM = 182</t>
  </si>
  <si>
    <t>CAM: 110 consultas mês</t>
  </si>
  <si>
    <t>CAISM</t>
  </si>
  <si>
    <t>CENTRO DE ATENDIMENTO A MULHER/CNES 7212739 E 2082152/CAISM</t>
  </si>
  <si>
    <t>CENTRO DE ATENDIMENTO A MULHER/CNES 7212739 = 520 E 2082152/CAISM = 223</t>
  </si>
  <si>
    <t>CASM: 208 consultas mês</t>
  </si>
  <si>
    <t>2082152CAISM</t>
  </si>
  <si>
    <t>DRS VII</t>
  </si>
  <si>
    <t>DRS XIV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</si>
  <si>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</si>
  <si>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</si>
  <si>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</si>
  <si>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</si>
  <si>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</si>
  <si>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</si>
  <si>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</si>
  <si>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</si>
  <si>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</si>
  <si>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</si>
  <si>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</si>
  <si>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</si>
  <si>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</si>
  <si>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</si>
  <si>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</si>
  <si>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</si>
  <si>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UNIDADES DE SAÚDE DO MUNICÍPIO</t>
  </si>
  <si>
    <t>FENIX CNES 2081490 CAISM</t>
  </si>
  <si>
    <t>AMBULATORIO FENIX CNES 2081490 CAIMS</t>
  </si>
  <si>
    <t>HES /HOSPITAL</t>
  </si>
  <si>
    <t>2083981 HES</t>
  </si>
  <si>
    <t>AMB, SAUDE DA CRIANÇA E DA MULHER/NASCER BEM/CNES2026651</t>
  </si>
  <si>
    <t>SANTA CASA DE ITATIBA 2082152/CAISM</t>
  </si>
  <si>
    <t>SANTA CASA DE ITATUBA 2082152/CAISM</t>
  </si>
  <si>
    <t>MOGI GUAÇU E Campinas</t>
  </si>
  <si>
    <t>HOSPITAL/HES</t>
  </si>
  <si>
    <t xml:space="preserve">CENTRO DA CRIANÇA CNES 9815910	 </t>
  </si>
  <si>
    <t xml:space="preserve">HES/CENTRO DA CRIANÇA CNES 9815910	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</si>
  <si>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</si>
  <si>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</si>
  <si>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</si>
  <si>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</si>
  <si>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</si>
  <si>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 xml:space="preserve">REGIÃO DE SAUDE </t>
  </si>
  <si>
    <t>CNES/ESTABELECIMENTO</t>
  </si>
  <si>
    <t>OBSTETRICOS SUS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</si>
  <si>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</si>
  <si>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</si>
  <si>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</si>
  <si>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</si>
  <si>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</si>
  <si>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</si>
  <si>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</si>
  <si>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</si>
  <si>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</si>
  <si>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</si>
  <si>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</si>
  <si>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</si>
  <si>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</si>
  <si>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</si>
  <si>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</si>
  <si>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</si>
  <si>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2096463/SANTA CASA DE MOGI GUAÇU</t>
  </si>
  <si>
    <t>MOGI GUAÇU</t>
  </si>
  <si>
    <t>4*</t>
  </si>
  <si>
    <t>SECUNDÁRIO</t>
  </si>
  <si>
    <t>2088193/IRMANDADE DA STA. CASA DE MISERICÓRDIA DE MOGI MIRIM</t>
  </si>
  <si>
    <t>MOGI MIRIM</t>
  </si>
  <si>
    <t>2081091/HOSPITAL MUNICIPAL DE ITAPIRA</t>
  </si>
  <si>
    <t>ITAPIRA</t>
  </si>
  <si>
    <t>2084228/STA CASA DE MISERICÓRDIA DONA CAROLINA MALHEIROS</t>
  </si>
  <si>
    <t>SÃO JOÃO DA BOA VISTA</t>
  </si>
  <si>
    <t>2751623/HOSPITAL FRANCISCO ROSAS</t>
  </si>
  <si>
    <t>ESPÍRITO SANTO DO PINHAL</t>
  </si>
  <si>
    <t>2080745/STA. CASA DE SANTA CRUZ DAS PALMEIRAS</t>
  </si>
  <si>
    <t>SANTA CRUZ DAS PALMEIRAS</t>
  </si>
  <si>
    <t>2749149/STA. CASA DE TAMBAÚ</t>
  </si>
  <si>
    <t>TAMBAÚ</t>
  </si>
  <si>
    <t>2081903/HOSPITAL DE CARIDADE DE VARGEM GRANDE DO SUL</t>
  </si>
  <si>
    <t>VARGEM GRANDE DO SUL</t>
  </si>
  <si>
    <t>2705222/STA CASA DE MOCOCA</t>
  </si>
  <si>
    <t>MOCOCA</t>
  </si>
  <si>
    <t>2080923/HOSPITAL SÃO VICENTE</t>
  </si>
  <si>
    <t>SÃO JOSE DO RIO PARDO</t>
  </si>
  <si>
    <t>2022621 MATERNIDADE DE CAMPINAS</t>
  </si>
  <si>
    <t>2023474 HOSPITAL MUNICIPAL WALTER FERRARI</t>
  </si>
  <si>
    <t>2023709 SANTA CASA DE MISERICORDIA DE ITATIBA</t>
  </si>
  <si>
    <t>2058308 HOSPITAL MUNICIPAL DR ACILIO CARREON GARCIA</t>
  </si>
  <si>
    <t>2058790 HOSPITAL MUNICIPAL DR WALDEMAR TEBALDI</t>
  </si>
  <si>
    <t>2078341 ASSOCIACAO HOSPITAL BENEFICENTE SAGRADO CORACAO DE JESUS</t>
  </si>
  <si>
    <t>2078422 FUNBEPE PEDREIRA</t>
  </si>
  <si>
    <t>2079232 HOSPITAL SANTA BARBARA</t>
  </si>
  <si>
    <t>Santa Bárbara</t>
  </si>
  <si>
    <t>2079798 HOSPITAL DAS CLINICAS DA UNICAMP DE CAMPINAS</t>
  </si>
  <si>
    <t>2081059 HOSPITAL MUNICIPAL DE PAULINIA</t>
  </si>
  <si>
    <t>2082128 HOSPITAL E MATERNIDADE CELSO PIERRO</t>
  </si>
  <si>
    <t>2082179 HOSPITAL SAO FRANCISCO DE AMERICANA</t>
  </si>
  <si>
    <t>2083981 HOSPITAL ESTADUAL SUMARE</t>
  </si>
  <si>
    <t>2087715 HOSPITAL E MATERNIDADE MUNICIPAL GOVERNADOR MARIO COVAS</t>
  </si>
  <si>
    <t>2097877 IRMANDADE DA SANTA CASA DE MISERICORDIA DE VALINHOS</t>
  </si>
  <si>
    <t>2699915 SANTA CASA DE VINHEDO</t>
  </si>
  <si>
    <t>2784602 HOSPITAL AUGUSTO DE OLIVEIRA CAMARGO</t>
  </si>
  <si>
    <t>9639659 SANTA CASA DE MISERICORDIA DE COSMOPOLIS</t>
  </si>
  <si>
    <t>2037297/HOSPITAL E MATERNIDADE DE ARTUR NOGUEIRA</t>
  </si>
  <si>
    <t>2077558 HOSPITAL SAO CAMILO AGUAS DE LINDOIA</t>
  </si>
  <si>
    <t> </t>
  </si>
  <si>
    <t>2078848 SANTA CASA ANNA CINTRA</t>
  </si>
  <si>
    <t>2081393 HOSPITAL SANTA ROSA DE LIMA DE SERRA NEGRA</t>
  </si>
  <si>
    <t>TOTAL BAIXA MOGIANA</t>
  </si>
  <si>
    <t>TOTAL MANTIQUEIRA</t>
  </si>
  <si>
    <t>TOTAL RIO PARDO</t>
  </si>
  <si>
    <t>TOTAL RMC</t>
  </si>
  <si>
    <t>TOTAL CIRCUITO</t>
  </si>
  <si>
    <t>Soma de GAR I</t>
  </si>
  <si>
    <t>Soma de GAR II</t>
  </si>
  <si>
    <t>Soma de SERVIÇO DE ATENDIMENTO SECUNDÁRIO OU TERCIÁRIO A GESTAÇÃO DE ALTO RISCO</t>
  </si>
  <si>
    <t>Soma de UTIN III</t>
  </si>
  <si>
    <t>Soma de UCINCO</t>
  </si>
  <si>
    <t>Soma de UCINCA</t>
  </si>
  <si>
    <t>Soma de BLH</t>
  </si>
  <si>
    <t>Soma de OBSTETRICOS SUS</t>
  </si>
  <si>
    <t>Soma de UTI ADULTO</t>
  </si>
  <si>
    <t>Soma de UTIN II</t>
  </si>
  <si>
    <t xml:space="preserve"> Total</t>
  </si>
  <si>
    <t>Águas de Lindóia Total</t>
  </si>
  <si>
    <t>Amparo Total</t>
  </si>
  <si>
    <t>Serra Negra Total</t>
  </si>
  <si>
    <t>MUNICIPAL Total</t>
  </si>
  <si>
    <t>Campinas Total</t>
  </si>
  <si>
    <t>Sumaré Total</t>
  </si>
  <si>
    <t>ESTADUAL Total</t>
  </si>
  <si>
    <t>Americana Total</t>
  </si>
  <si>
    <t>Artur Nogueira Total</t>
  </si>
  <si>
    <t>Cosmópolis Total</t>
  </si>
  <si>
    <t>Hortolândia Total</t>
  </si>
  <si>
    <t>Indaiatuba Total</t>
  </si>
  <si>
    <t>Itatiba Total</t>
  </si>
  <si>
    <t>Jaguariúna Total</t>
  </si>
  <si>
    <t>Monte Mor Total</t>
  </si>
  <si>
    <t>Nova Odessa Total</t>
  </si>
  <si>
    <t>Paulínia Total</t>
  </si>
  <si>
    <t>Pedreira Total</t>
  </si>
  <si>
    <t>Santa Bárbara Total</t>
  </si>
  <si>
    <t>Valinhos Total</t>
  </si>
  <si>
    <t>Vinhedo Total</t>
  </si>
  <si>
    <t>ITAPIRA Total</t>
  </si>
  <si>
    <t>MOGI GUAÇU Total</t>
  </si>
  <si>
    <t>MOGI MIRIM Total</t>
  </si>
  <si>
    <t>ESPÍRITO SANTO DO PINHAL Total</t>
  </si>
  <si>
    <t>SANTA CRUZ DAS PALMEIRAS Total</t>
  </si>
  <si>
    <t>SÃO JOÃO DA BOA VISTA Total</t>
  </si>
  <si>
    <t>TAMBAÚ Total</t>
  </si>
  <si>
    <t>VARGEM GRANDE DO SUL Total</t>
  </si>
  <si>
    <t>MOCOCA Total</t>
  </si>
  <si>
    <t>SÃO JOSE DO RIO PARDO Total</t>
  </si>
  <si>
    <t>Sao Joao da Boa Vista Total</t>
  </si>
  <si>
    <t>Grand Total</t>
  </si>
  <si>
    <t>NUMERO DE LEITOS  NECESSÁRIOS PARA A  REDE MATERNA E INFANTIL</t>
  </si>
  <si>
    <t>NASCIDOS VIVOS SUSDEPENDENTES
(trazer da tabela1 APS)</t>
  </si>
  <si>
    <t>OBSTETRICOS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</si>
  <si>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</si>
  <si>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</si>
  <si>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</si>
  <si>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</si>
  <si>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</si>
  <si>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</si>
  <si>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</si>
  <si>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</si>
  <si>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</si>
  <si>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</si>
  <si>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</si>
  <si>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</si>
  <si>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</si>
  <si>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</si>
  <si>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</si>
  <si>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</si>
  <si>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</si>
  <si>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</si>
  <si>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</si>
  <si>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</si>
  <si>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</si>
  <si>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</si>
  <si>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</si>
  <si>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</si>
  <si>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</si>
  <si>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</si>
  <si>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</si>
  <si>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</si>
  <si>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</si>
  <si>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</si>
  <si>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</si>
  <si>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</si>
  <si>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</si>
  <si>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Circuito das Águas</t>
  </si>
  <si>
    <t>2077558 HOSP SÃO CAMILO</t>
  </si>
  <si>
    <t>Águas de Lindóia (+ Lindóia)</t>
  </si>
  <si>
    <t>Amparo (+ Posse e Monte Alegre)</t>
  </si>
  <si>
    <t xml:space="preserve">2037297 HOSPITAL E MATERNIDADE DE ARTUR NOGUEIRA </t>
  </si>
  <si>
    <t>HOSPITAL FRANCISCO ROSAS</t>
  </si>
  <si>
    <t>Holambra (em Jaguariuna)</t>
  </si>
  <si>
    <t>HOSPITAL MUNICIPAL DE ITAPIRA</t>
  </si>
  <si>
    <t>Itatiba (+ Morungaba)</t>
  </si>
  <si>
    <t>HOSPITAL WALTER FERRARI</t>
  </si>
  <si>
    <t>Jaguariúna (+ Holambra, Pedreira e Artur))</t>
  </si>
  <si>
    <t>Lindóia (em Águas)</t>
  </si>
  <si>
    <t>SANTA CASA DE MOCOCA</t>
  </si>
  <si>
    <t>SANTA CASA DE MOGI GUAÇU</t>
  </si>
  <si>
    <t>IRMANDADE DA SANTA CASA DE MISERICÓRDIA DE MOGI MIRIM</t>
  </si>
  <si>
    <t>Morungaba (em Itatiba)</t>
  </si>
  <si>
    <t>2058308 Hosp Maternidade Nova Odessa</t>
  </si>
  <si>
    <t>SANTA CASA DE MISERICÓRDIA DE SANTA CRUZ DAS PALMEIRAS</t>
  </si>
  <si>
    <t>SANTA CASA DE MISERICORDIA DONA CAROLINA MALHEIROS</t>
  </si>
  <si>
    <t>HOSPITAL SÃO VICENTE</t>
  </si>
  <si>
    <t>SANTA CASA DE MISERICÓRDIA DE TAMBAÚ</t>
  </si>
  <si>
    <t>HOSPITAL DE CARIDADE DE VARGEM GRANDE DO SUL</t>
  </si>
  <si>
    <t>0747939 Casa da Gestante, Puérpera e Seu Bebê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</si>
</sst>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/>
    <font>
      <u/>
      <sz val="11.0"/>
      <color rgb="FF0000FF"/>
      <name val="Calibri"/>
    </font>
    <font>
      <u/>
      <sz val="11.0"/>
      <color rgb="FF0000FF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Arial"/>
    </font>
    <font>
      <sz val="12.0"/>
      <color theme="1"/>
      <name val="Arial"/>
    </font>
    <font>
      <b/>
      <sz val="14.0"/>
      <color theme="1"/>
      <name val="Calibri"/>
    </font>
    <font>
      <sz val="9.0"/>
      <color theme="1"/>
      <name val="Calibri"/>
    </font>
    <font>
      <sz val="8.0"/>
      <color rgb="FF000000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</fills>
  <borders count="55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Alignment="1" applyFont="1">
      <alignment vertical="bottom"/>
    </xf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9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5" fontId="2" numFmtId="0" xfId="0" applyAlignment="1" applyBorder="1" applyFill="1" applyFont="1">
      <alignment horizontal="center" shrinkToFit="0" vertical="center" wrapText="1"/>
    </xf>
    <xf borderId="22" fillId="4" fontId="4" numFmtId="3" xfId="0" applyAlignment="1" applyBorder="1" applyFont="1" applyNumberFormat="1">
      <alignment horizontal="center" shrinkToFit="0" vertical="center" wrapText="1"/>
    </xf>
    <xf borderId="23" fillId="4" fontId="4" numFmtId="0" xfId="0" applyAlignment="1" applyBorder="1" applyFont="1">
      <alignment horizontal="left" readingOrder="1" shrinkToFit="0" wrapText="1"/>
    </xf>
    <xf borderId="24" fillId="4" fontId="4" numFmtId="0" xfId="0" applyAlignment="1" applyBorder="1" applyFont="1">
      <alignment horizontal="left" readingOrder="1" shrinkToFit="0" wrapText="1"/>
    </xf>
    <xf borderId="25" fillId="4" fontId="4" numFmtId="0" xfId="0" applyAlignment="1" applyBorder="1" applyFont="1">
      <alignment horizontal="left" readingOrder="1" shrinkToFit="0" wrapText="1"/>
    </xf>
    <xf borderId="26" fillId="4" fontId="4" numFmtId="0" xfId="0" applyAlignment="1" applyBorder="1" applyFont="1">
      <alignment horizontal="left" readingOrder="1" shrinkToFit="0" wrapText="1"/>
    </xf>
    <xf borderId="22" fillId="4" fontId="10" numFmtId="0" xfId="0" applyAlignment="1" applyBorder="1" applyFont="1">
      <alignment shrinkToFit="0" wrapText="1"/>
    </xf>
    <xf borderId="24" fillId="4" fontId="4" numFmtId="0" xfId="0" applyBorder="1" applyFont="1"/>
    <xf borderId="24" fillId="0" fontId="11" numFmtId="0" xfId="0" applyAlignment="1" applyBorder="1" applyFont="1">
      <alignment horizontal="center" shrinkToFit="0" vertical="center" wrapText="1"/>
    </xf>
    <xf borderId="24" fillId="0" fontId="11" numFmtId="2" xfId="0" applyAlignment="1" applyBorder="1" applyFont="1" applyNumberFormat="1">
      <alignment horizontal="center" shrinkToFit="0" vertical="center" wrapText="1"/>
    </xf>
    <xf borderId="27" fillId="0" fontId="12" numFmtId="0" xfId="0" applyAlignment="1" applyBorder="1" applyFont="1">
      <alignment horizontal="center" shrinkToFit="0" vertical="center" wrapText="1"/>
    </xf>
    <xf borderId="27" fillId="0" fontId="12" numFmtId="2" xfId="0" applyAlignment="1" applyBorder="1" applyFont="1" applyNumberFormat="1">
      <alignment horizontal="center" shrinkToFit="0" vertical="center" wrapText="1"/>
    </xf>
    <xf borderId="24" fillId="0" fontId="12" numFmtId="0" xfId="0" applyAlignment="1" applyBorder="1" applyFont="1">
      <alignment horizontal="center" shrinkToFit="0" wrapText="1"/>
    </xf>
    <xf borderId="24" fillId="0" fontId="12" numFmtId="2" xfId="0" applyAlignment="1" applyBorder="1" applyFont="1" applyNumberFormat="1">
      <alignment horizontal="center" shrinkToFit="0" wrapText="1"/>
    </xf>
    <xf borderId="0" fillId="0" fontId="4" numFmtId="0" xfId="0" applyAlignment="1" applyFont="1">
      <alignment vertical="bottom"/>
    </xf>
    <xf borderId="0" fillId="0" fontId="12" numFmtId="0" xfId="0" applyAlignment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wrapText="1"/>
    </xf>
    <xf borderId="24" fillId="0" fontId="12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horizontal="center" readingOrder="1" shrinkToFit="0" vertical="center" wrapText="1"/>
    </xf>
    <xf borderId="25" fillId="0" fontId="12" numFmtId="0" xfId="0" applyAlignment="1" applyBorder="1" applyFont="1">
      <alignment horizontal="center" readingOrder="1" shrinkToFit="0" vertical="center" wrapText="1"/>
    </xf>
    <xf borderId="26" fillId="0" fontId="12" numFmtId="0" xfId="0" applyAlignment="1" applyBorder="1" applyFont="1">
      <alignment horizontal="center" readingOrder="1" shrinkToFit="0" vertical="center" wrapText="1"/>
    </xf>
    <xf borderId="22" fillId="2" fontId="1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readingOrder="1" shrinkToFit="0" vertical="center" wrapText="1"/>
    </xf>
    <xf borderId="3" fillId="6" fontId="3" numFmtId="49" xfId="0" applyBorder="1" applyFill="1" applyFont="1" applyNumberFormat="1"/>
    <xf borderId="28" fillId="0" fontId="9" numFmtId="0" xfId="0" applyAlignment="1" applyBorder="1" applyFont="1">
      <alignment horizontal="center"/>
    </xf>
    <xf borderId="18" fillId="0" fontId="5" numFmtId="0" xfId="0" applyBorder="1" applyFont="1"/>
    <xf borderId="29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4" numFmtId="0" xfId="0" applyBorder="1" applyFont="1"/>
    <xf borderId="8" fillId="0" fontId="4" numFmtId="0" xfId="0" applyBorder="1" applyFont="1"/>
    <xf borderId="7" fillId="0" fontId="4" numFmtId="0" xfId="0" applyAlignment="1" applyBorder="1" applyFont="1">
      <alignment horizontal="left"/>
    </xf>
    <xf borderId="7" fillId="0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shrinkToFit="0" wrapText="1"/>
    </xf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4" fillId="0" fontId="13" numFmtId="0" xfId="0" applyAlignment="1" applyBorder="1" applyFont="1">
      <alignment horizontal="center"/>
    </xf>
    <xf borderId="30" fillId="0" fontId="5" numFmtId="0" xfId="0" applyBorder="1" applyFont="1"/>
    <xf borderId="31" fillId="0" fontId="5" numFmtId="0" xfId="0" applyBorder="1" applyFont="1"/>
    <xf borderId="32" fillId="0" fontId="5" numFmtId="0" xfId="0" applyBorder="1" applyFont="1"/>
    <xf borderId="27" fillId="0" fontId="4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27" fillId="0" fontId="14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center" vertical="center"/>
    </xf>
    <xf borderId="24" fillId="5" fontId="4" numFmtId="0" xfId="0" applyBorder="1" applyFont="1"/>
    <xf borderId="22" fillId="4" fontId="4" numFmtId="0" xfId="0" applyAlignment="1" applyBorder="1" applyFont="1">
      <alignment horizontal="center" vertical="center"/>
    </xf>
    <xf borderId="24" fillId="4" fontId="4" numFmtId="0" xfId="0" applyAlignment="1" applyBorder="1" applyFont="1">
      <alignment shrinkToFit="0" wrapText="1"/>
    </xf>
    <xf borderId="26" fillId="4" fontId="10" numFmtId="0" xfId="0" applyAlignment="1" applyBorder="1" applyFont="1">
      <alignment horizontal="left" readingOrder="1" shrinkToFit="0" wrapText="1"/>
    </xf>
    <xf borderId="3" fillId="6" fontId="3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9" numFmtId="0" xfId="0" applyAlignment="1" applyFont="1">
      <alignment horizont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30" fillId="0" fontId="4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27" fillId="0" fontId="4" numFmtId="0" xfId="0" applyBorder="1" applyFont="1"/>
    <xf borderId="22" fillId="5" fontId="4" numFmtId="0" xfId="0" applyBorder="1" applyFont="1"/>
    <xf borderId="0" fillId="0" fontId="9" numFmtId="0" xfId="0" applyFont="1"/>
    <xf borderId="34" fillId="7" fontId="4" numFmtId="0" xfId="0" applyAlignment="1" applyBorder="1" applyFill="1" applyFont="1">
      <alignment horizontal="left" shrinkToFit="0" vertical="top" wrapText="1"/>
    </xf>
    <xf borderId="35" fillId="0" fontId="5" numFmtId="0" xfId="0" applyBorder="1" applyFont="1"/>
    <xf borderId="36" fillId="0" fontId="5" numFmtId="0" xfId="0" applyBorder="1" applyFont="1"/>
    <xf borderId="9" fillId="7" fontId="4" numFmtId="0" xfId="0" applyAlignment="1" applyBorder="1" applyFont="1">
      <alignment horizontal="left"/>
    </xf>
    <xf borderId="15" fillId="7" fontId="4" numFmtId="0" xfId="0" applyAlignment="1" applyBorder="1" applyFont="1">
      <alignment horizontal="left"/>
    </xf>
    <xf borderId="28" fillId="0" fontId="3" numFmtId="0" xfId="0" applyAlignment="1" applyBorder="1" applyFont="1">
      <alignment horizontal="center" vertical="center"/>
    </xf>
    <xf borderId="37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27" fillId="0" fontId="2" numFmtId="0" xfId="0" applyAlignment="1" applyBorder="1" applyFont="1">
      <alignment horizontal="center" shrinkToFit="0" vertical="top" wrapText="1"/>
    </xf>
    <xf borderId="27" fillId="0" fontId="4" numFmtId="0" xfId="0" applyAlignment="1" applyBorder="1" applyFont="1">
      <alignment horizontal="center" shrinkToFit="0" vertical="top" wrapText="1"/>
    </xf>
    <xf borderId="38" fillId="0" fontId="4" numFmtId="0" xfId="0" applyAlignment="1" applyBorder="1" applyFont="1">
      <alignment horizontal="center" shrinkToFit="0" vertical="top" wrapText="1"/>
    </xf>
    <xf borderId="39" fillId="0" fontId="4" numFmtId="0" xfId="0" applyAlignment="1" applyBorder="1" applyFont="1">
      <alignment horizontal="center" shrinkToFit="0" vertical="top" wrapText="1"/>
    </xf>
    <xf borderId="22" fillId="4" fontId="4" numFmtId="0" xfId="0" applyAlignment="1" applyBorder="1" applyFont="1">
      <alignment horizontal="center" shrinkToFit="0" vertical="center" wrapText="1"/>
    </xf>
    <xf borderId="40" fillId="0" fontId="4" numFmtId="0" xfId="0" applyAlignment="1" applyBorder="1" applyFont="1">
      <alignment shrinkToFit="0" wrapText="1"/>
    </xf>
    <xf borderId="40" fillId="0" fontId="2" numFmtId="3" xfId="0" applyAlignment="1" applyBorder="1" applyFont="1" applyNumberFormat="1">
      <alignment horizontal="center" shrinkToFit="0" wrapText="1"/>
    </xf>
    <xf borderId="40" fillId="0" fontId="4" numFmtId="3" xfId="0" applyAlignment="1" applyBorder="1" applyFont="1" applyNumberFormat="1">
      <alignment horizontal="center" shrinkToFit="0" wrapText="1"/>
    </xf>
    <xf borderId="41" fillId="0" fontId="4" numFmtId="3" xfId="0" applyAlignment="1" applyBorder="1" applyFont="1" applyNumberFormat="1">
      <alignment horizontal="center" shrinkToFit="0" wrapText="1"/>
    </xf>
    <xf borderId="24" fillId="0" fontId="4" numFmtId="3" xfId="0" applyBorder="1" applyFont="1" applyNumberFormat="1"/>
    <xf borderId="39" fillId="0" fontId="4" numFmtId="3" xfId="0" applyBorder="1" applyFont="1" applyNumberFormat="1"/>
    <xf borderId="24" fillId="0" fontId="4" numFmtId="0" xfId="0" applyAlignment="1" applyBorder="1" applyFont="1">
      <alignment shrinkToFit="0" wrapText="1"/>
    </xf>
    <xf borderId="24" fillId="0" fontId="4" numFmtId="0" xfId="0" applyBorder="1" applyFont="1"/>
    <xf borderId="24" fillId="0" fontId="4" numFmtId="3" xfId="0" applyAlignment="1" applyBorder="1" applyFont="1" applyNumberFormat="1">
      <alignment horizontal="center"/>
    </xf>
    <xf borderId="39" fillId="0" fontId="4" numFmtId="3" xfId="0" applyAlignment="1" applyBorder="1" applyFont="1" applyNumberFormat="1">
      <alignment horizontal="center"/>
    </xf>
    <xf borderId="24" fillId="0" fontId="10" numFmtId="0" xfId="0" applyBorder="1" applyFont="1"/>
    <xf borderId="22" fillId="4" fontId="10" numFmtId="0" xfId="0" applyAlignment="1" applyBorder="1" applyFont="1">
      <alignment shrinkToFit="0" wrapText="1"/>
    </xf>
    <xf borderId="24" fillId="8" fontId="10" numFmtId="0" xfId="0" applyBorder="1" applyFill="1" applyFont="1"/>
    <xf borderId="24" fillId="0" fontId="15" numFmtId="0" xfId="0" applyBorder="1" applyFont="1"/>
    <xf borderId="24" fillId="8" fontId="15" numFmtId="0" xfId="0" applyBorder="1" applyFont="1"/>
    <xf borderId="27" fillId="0" fontId="15" numFmtId="0" xfId="0" applyBorder="1" applyFont="1"/>
    <xf borderId="24" fillId="8" fontId="10" numFmtId="3" xfId="0" applyBorder="1" applyFont="1" applyNumberFormat="1"/>
    <xf borderId="40" fillId="0" fontId="4" numFmtId="0" xfId="0" applyBorder="1" applyFont="1"/>
    <xf borderId="40" fillId="0" fontId="4" numFmtId="3" xfId="0" applyBorder="1" applyFont="1" applyNumberFormat="1"/>
    <xf borderId="41" fillId="0" fontId="4" numFmtId="3" xfId="0" applyBorder="1" applyFont="1" applyNumberFormat="1"/>
    <xf borderId="24" fillId="6" fontId="4" numFmtId="0" xfId="0" applyBorder="1" applyFont="1"/>
    <xf borderId="24" fillId="6" fontId="4" numFmtId="3" xfId="0" applyBorder="1" applyFont="1" applyNumberFormat="1"/>
    <xf borderId="13" fillId="6" fontId="4" numFmtId="0" xfId="0" applyBorder="1" applyFont="1"/>
    <xf borderId="0" fillId="0" fontId="16" numFmtId="0" xfId="0" applyFont="1"/>
    <xf borderId="0" fillId="0" fontId="4" numFmtId="0" xfId="0" applyAlignment="1" applyFont="1">
      <alignment shrinkToFit="0" wrapText="1"/>
    </xf>
    <xf borderId="0" fillId="0" fontId="16" numFmtId="3" xfId="0" applyFont="1" applyNumberFormat="1"/>
    <xf borderId="13" fillId="2" fontId="4" numFmtId="0" xfId="0" applyBorder="1" applyFont="1"/>
    <xf borderId="42" fillId="0" fontId="4" numFmtId="0" xfId="0" applyAlignment="1" applyBorder="1" applyFont="1">
      <alignment horizontal="center" shrinkToFit="0" vertical="center" wrapText="1"/>
    </xf>
    <xf borderId="40" fillId="0" fontId="4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center" wrapText="1"/>
    </xf>
    <xf borderId="43" fillId="0" fontId="2" numFmtId="0" xfId="0" applyAlignment="1" applyBorder="1" applyFont="1">
      <alignment horizontal="center" shrinkToFit="0" vertical="top" wrapText="1"/>
    </xf>
    <xf borderId="43" fillId="0" fontId="4" numFmtId="0" xfId="0" applyAlignment="1" applyBorder="1" applyFont="1">
      <alignment horizontal="center" shrinkToFit="0" vertical="top" wrapText="1"/>
    </xf>
    <xf borderId="38" fillId="0" fontId="4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4" fillId="0" fontId="5" numFmtId="0" xfId="0" applyBorder="1" applyFont="1"/>
    <xf borderId="27" fillId="0" fontId="5" numFmtId="0" xfId="0" applyBorder="1" applyFont="1"/>
    <xf borderId="24" fillId="0" fontId="4" numFmtId="0" xfId="0" applyAlignment="1" applyBorder="1" applyFont="1">
      <alignment horizontal="center" shrinkToFit="0" vertical="top" wrapText="1"/>
    </xf>
    <xf borderId="39" fillId="0" fontId="4" numFmtId="0" xfId="0" applyAlignment="1" applyBorder="1" applyFont="1">
      <alignment horizontal="center" shrinkToFit="0" vertical="top" wrapText="1"/>
    </xf>
    <xf borderId="24" fillId="4" fontId="4" numFmtId="3" xfId="0" applyAlignment="1" applyBorder="1" applyFont="1" applyNumberFormat="1">
      <alignment horizontal="center" shrinkToFit="0" wrapText="1"/>
    </xf>
    <xf borderId="24" fillId="4" fontId="4" numFmtId="0" xfId="0" applyAlignment="1" applyBorder="1" applyFont="1">
      <alignment horizontal="center" shrinkToFit="0" wrapText="1"/>
    </xf>
    <xf borderId="24" fillId="6" fontId="2" numFmtId="1" xfId="0" applyAlignment="1" applyBorder="1" applyFont="1" applyNumberFormat="1">
      <alignment horizontal="center" shrinkToFit="0" vertical="top" wrapText="1"/>
    </xf>
    <xf borderId="24" fillId="6" fontId="4" numFmtId="1" xfId="0" applyAlignment="1" applyBorder="1" applyFont="1" applyNumberFormat="1">
      <alignment horizontal="center" shrinkToFit="0" vertical="top" wrapText="1"/>
    </xf>
    <xf borderId="24" fillId="4" fontId="4" numFmtId="3" xfId="0" applyAlignment="1" applyBorder="1" applyFont="1" applyNumberFormat="1">
      <alignment shrinkToFit="0" wrapText="1"/>
    </xf>
    <xf borderId="24" fillId="4" fontId="4" numFmtId="3" xfId="0" applyBorder="1" applyFont="1" applyNumberFormat="1"/>
    <xf borderId="45" fillId="4" fontId="4" numFmtId="3" xfId="0" applyBorder="1" applyFont="1" applyNumberFormat="1"/>
    <xf borderId="45" fillId="6" fontId="2" numFmtId="1" xfId="0" applyAlignment="1" applyBorder="1" applyFont="1" applyNumberFormat="1">
      <alignment horizontal="center" shrinkToFit="0" vertical="top" wrapText="1"/>
    </xf>
    <xf borderId="45" fillId="6" fontId="4" numFmtId="1" xfId="0" applyAlignment="1" applyBorder="1" applyFont="1" applyNumberFormat="1">
      <alignment horizontal="center" shrinkToFit="0" vertical="top" wrapText="1"/>
    </xf>
    <xf borderId="45" fillId="4" fontId="4" numFmtId="0" xfId="0" applyBorder="1" applyFont="1"/>
    <xf borderId="28" fillId="9" fontId="9" numFmtId="0" xfId="0" applyAlignment="1" applyBorder="1" applyFill="1" applyFont="1">
      <alignment horizontal="center" shrinkToFit="0" wrapText="1"/>
    </xf>
    <xf borderId="21" fillId="9" fontId="4" numFmtId="1" xfId="0" applyAlignment="1" applyBorder="1" applyFont="1" applyNumberFormat="1">
      <alignment horizontal="center"/>
    </xf>
    <xf borderId="21" fillId="9" fontId="4" numFmtId="0" xfId="0" applyBorder="1" applyFont="1"/>
    <xf borderId="3" fillId="9" fontId="4" numFmtId="0" xfId="0" applyBorder="1" applyFont="1"/>
    <xf borderId="40" fillId="0" fontId="4" numFmtId="0" xfId="0" applyAlignment="1" applyBorder="1" applyFont="1">
      <alignment horizontal="center" shrinkToFit="0" vertical="top" wrapText="1"/>
    </xf>
    <xf borderId="46" fillId="6" fontId="4" numFmtId="49" xfId="0" applyAlignment="1" applyBorder="1" applyFont="1" applyNumberFormat="1">
      <alignment shrinkToFit="0" wrapText="1"/>
    </xf>
    <xf borderId="24" fillId="6" fontId="4" numFmtId="49" xfId="0" applyAlignment="1" applyBorder="1" applyFont="1" applyNumberFormat="1">
      <alignment shrinkToFit="0" wrapText="1"/>
    </xf>
    <xf borderId="24" fillId="6" fontId="4" numFmtId="3" xfId="0" applyAlignment="1" applyBorder="1" applyFont="1" applyNumberFormat="1">
      <alignment shrinkToFit="0" wrapText="1"/>
    </xf>
    <xf borderId="24" fillId="6" fontId="4" numFmtId="0" xfId="0" applyAlignment="1" applyBorder="1" applyFont="1">
      <alignment shrinkToFit="0" wrapText="1"/>
    </xf>
    <xf borderId="24" fillId="4" fontId="2" numFmtId="1" xfId="0" applyAlignment="1" applyBorder="1" applyFont="1" applyNumberFormat="1">
      <alignment horizontal="center" shrinkToFit="0" vertical="top" wrapText="1"/>
    </xf>
    <xf borderId="24" fillId="4" fontId="4" numFmtId="1" xfId="0" applyAlignment="1" applyBorder="1" applyFont="1" applyNumberFormat="1">
      <alignment horizontal="center" shrinkToFit="0" vertical="top" wrapText="1"/>
    </xf>
    <xf borderId="24" fillId="4" fontId="4" numFmtId="0" xfId="0" applyAlignment="1" applyBorder="1" applyFont="1">
      <alignment horizontal="center" shrinkToFit="0" vertical="top" wrapText="1"/>
    </xf>
    <xf borderId="47" fillId="4" fontId="4" numFmtId="0" xfId="0" applyAlignment="1" applyBorder="1" applyFont="1">
      <alignment horizontal="center" shrinkToFit="0" wrapText="1"/>
    </xf>
    <xf borderId="45" fillId="4" fontId="4" numFmtId="0" xfId="0" applyAlignment="1" applyBorder="1" applyFont="1">
      <alignment horizontal="center" shrinkToFit="0" wrapText="1"/>
    </xf>
    <xf borderId="48" fillId="4" fontId="4" numFmtId="0" xfId="0" applyAlignment="1" applyBorder="1" applyFont="1">
      <alignment horizontal="center" shrinkToFit="0" wrapText="1"/>
    </xf>
    <xf borderId="45" fillId="4" fontId="2" numFmtId="1" xfId="0" applyAlignment="1" applyBorder="1" applyFont="1" applyNumberFormat="1">
      <alignment horizontal="center" shrinkToFit="0" vertical="top" wrapText="1"/>
    </xf>
    <xf borderId="45" fillId="4" fontId="4" numFmtId="1" xfId="0" applyAlignment="1" applyBorder="1" applyFont="1" applyNumberFormat="1">
      <alignment horizontal="center" shrinkToFit="0" vertical="top" wrapText="1"/>
    </xf>
    <xf borderId="45" fillId="4" fontId="4" numFmtId="0" xfId="0" applyAlignment="1" applyBorder="1" applyFont="1">
      <alignment horizontal="center" shrinkToFit="0" vertical="top" wrapText="1"/>
    </xf>
    <xf borderId="48" fillId="4" fontId="4" numFmtId="0" xfId="0" applyBorder="1" applyFont="1"/>
    <xf borderId="49" fillId="9" fontId="9" numFmtId="0" xfId="0" applyAlignment="1" applyBorder="1" applyFont="1">
      <alignment horizontal="center"/>
    </xf>
    <xf borderId="24" fillId="9" fontId="4" numFmtId="0" xfId="0" applyBorder="1" applyFont="1"/>
    <xf borderId="45" fillId="6" fontId="4" numFmtId="0" xfId="0" applyAlignment="1" applyBorder="1" applyFont="1">
      <alignment shrinkToFit="0" wrapText="1"/>
    </xf>
    <xf borderId="45" fillId="6" fontId="4" numFmtId="3" xfId="0" applyAlignment="1" applyBorder="1" applyFont="1" applyNumberFormat="1">
      <alignment shrinkToFit="0" wrapText="1"/>
    </xf>
    <xf borderId="28" fillId="9" fontId="9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24" fillId="0" fontId="4" numFmtId="0" xfId="0" applyBorder="1" applyFont="1"/>
    <xf borderId="24" fillId="0" fontId="4" numFmtId="0" xfId="0" applyAlignment="1" applyBorder="1" applyFont="1">
      <alignment horizontal="center"/>
    </xf>
    <xf borderId="50" fillId="0" fontId="4" numFmtId="0" xfId="0" applyAlignment="1" applyBorder="1" applyFont="1">
      <alignment horizontal="left" shrinkToFit="0" vertical="top" wrapText="1"/>
    </xf>
    <xf borderId="50" fillId="0" fontId="5" numFmtId="0" xfId="0" applyBorder="1" applyFont="1"/>
    <xf borderId="42" fillId="0" fontId="5" numFmtId="0" xfId="0" applyBorder="1" applyFont="1"/>
    <xf borderId="51" fillId="0" fontId="5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top" wrapText="1"/>
    </xf>
    <xf borderId="18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52" fillId="0" fontId="4" numFmtId="0" xfId="0" applyAlignment="1" applyBorder="1" applyFont="1">
      <alignment horizontal="center" shrinkToFit="0" vertical="top" wrapText="1"/>
    </xf>
    <xf borderId="37" fillId="0" fontId="5" numFmtId="0" xfId="0" applyBorder="1" applyFont="1"/>
    <xf borderId="53" fillId="0" fontId="5" numFmtId="0" xfId="0" applyBorder="1" applyFont="1"/>
    <xf borderId="54" fillId="0" fontId="5" numFmtId="0" xfId="0" applyBorder="1" applyFont="1"/>
    <xf borderId="44" fillId="0" fontId="2" numFmtId="0" xfId="0" applyAlignment="1" applyBorder="1" applyFont="1">
      <alignment horizontal="center" shrinkToFit="0" vertical="top" wrapText="1"/>
    </xf>
    <xf borderId="38" fillId="0" fontId="5" numFmtId="0" xfId="0" applyBorder="1" applyFont="1"/>
    <xf borderId="37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top" wrapText="1"/>
    </xf>
    <xf borderId="24" fillId="2" fontId="4" numFmtId="0" xfId="0" applyAlignment="1" applyBorder="1" applyFont="1">
      <alignment horizontal="center" shrinkToFit="0" vertical="center" wrapText="1"/>
    </xf>
    <xf borderId="47" fillId="2" fontId="4" numFmtId="0" xfId="0" applyAlignment="1" applyBorder="1" applyFont="1">
      <alignment horizontal="center" shrinkToFit="0" vertical="center" wrapText="1"/>
    </xf>
    <xf borderId="46" fillId="2" fontId="2" numFmtId="0" xfId="0" applyAlignment="1" applyBorder="1" applyFont="1">
      <alignment horizontal="center" shrinkToFit="0" vertical="top" wrapText="1"/>
    </xf>
    <xf borderId="24" fillId="2" fontId="2" numFmtId="0" xfId="0" applyAlignment="1" applyBorder="1" applyFont="1">
      <alignment horizontal="center" shrinkToFit="0" vertical="top" wrapText="1"/>
    </xf>
    <xf borderId="24" fillId="2" fontId="4" numFmtId="0" xfId="0" applyAlignment="1" applyBorder="1" applyFont="1">
      <alignment horizontal="center" shrinkToFit="0" vertical="top" wrapText="1"/>
    </xf>
    <xf borderId="24" fillId="6" fontId="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187" sheet="tabela 4  leitos existentes"/>
  </cacheSource>
  <cacheFields>
    <cacheField name="DRS" numFmtId="0">
      <sharedItems containsBlank="1">
        <s v="Sao Joao da Boa Vista"/>
        <s v="Campinas"/>
        <m/>
      </sharedItems>
    </cacheField>
    <cacheField name="REGIÃO DE SAUDE " numFmtId="0">
      <sharedItems containsBlank="1">
        <s v="Baixa Mogiana"/>
        <s v="Mantiqueira"/>
        <s v="Rio Pardo"/>
        <s v="Reg. Metrop. Campinas"/>
        <m/>
        <s v="Circuito das Aguas"/>
      </sharedItems>
    </cacheField>
    <cacheField name="CNES/ESTABELECIMENTO" numFmtId="0">
      <sharedItems containsBlank="1">
        <s v="2096463/SANTA CASA DE MOGI GUAÇU"/>
        <s v="2088193/IRMANDADE DA STA. CASA DE MISERICÓRDIA DE MOGI MIRIM"/>
        <s v="2081091/HOSPITAL MUNICIPAL DE ITAPIRA"/>
        <s v="2084228/STA CASA DE MISERICÓRDIA DONA CAROLINA MALHEIROS"/>
        <s v="2751623/HOSPITAL FRANCISCO ROSAS"/>
        <s v="2080745/STA. CASA DE SANTA CRUZ DAS PALMEIRAS"/>
        <s v="2749149/STA. CASA DE TAMBAÚ"/>
        <s v="2081903/HOSPITAL DE CARIDADE DE VARGEM GRANDE DO SUL"/>
        <s v="2705222/STA CASA DE MOCOCA"/>
        <s v="2080923/HOSPITAL SÃO VICENTE"/>
        <s v="2022621 MATERNIDADE DE CAMPINAS"/>
        <s v="2023474 HOSPITAL MUNICIPAL WALTER FERRARI"/>
        <s v="2023709 SANTA CASA DE MISERICORDIA DE ITATIBA"/>
        <s v="2058308 HOSPITAL MUNICIPAL DR ACILIO CARREON GARCIA"/>
        <s v="2058790 HOSPITAL MUNICIPAL DR WALDEMAR TEBALDI"/>
        <s v="2078341 ASSOCIACAO HOSPITAL BENEFICENTE SAGRADO CORACAO DE JESUS"/>
        <s v="2078422 FUNBEPE PEDREIRA"/>
        <s v="2079232 HOSPITAL SANTA BARBARA"/>
        <s v="2079798 HOSPITAL DAS CLINICAS DA UNICAMP DE CAMPINAS"/>
        <s v="2081059 HOSPITAL MUNICIPAL DE PAULINIA"/>
        <s v="2082128 HOSPITAL E MATERNIDADE CELSO PIERRO"/>
        <s v="2082179 HOSPITAL SAO FRANCISCO DE AMERICANA"/>
        <s v="2083981 HOSPITAL ESTADUAL SUMARE"/>
        <s v="2087715 HOSPITAL E MATERNIDADE MUNICIPAL GOVERNADOR MARIO COVAS"/>
        <s v="2097877 IRMANDADE DA SANTA CASA DE MISERICORDIA DE VALINHOS"/>
        <s v="2699915 SANTA CASA DE VINHEDO"/>
        <s v="2784602 HOSPITAL AUGUSTO DE OLIVEIRA CAMARGO"/>
        <m/>
        <s v="9639659 SANTA CASA DE MISERICORDIA DE COSMOPOLIS"/>
        <s v="2037297/HOSPITAL E MATERNIDADE DE ARTUR NOGUEIRA"/>
        <s v="2077558 HOSPITAL SAO CAMILO AGUAS DE LINDOIA"/>
        <s v="2078848 SANTA CASA ANNA CINTRA"/>
        <s v="2081393 HOSPITAL SANTA ROSA DE LIMA DE SERRA NEGRA"/>
        <s v="TOTAL BAIXA MOGIANA"/>
        <s v="TOTAL MANTIQUEIRA"/>
        <s v="TOTAL RIO PARDO"/>
        <s v="TOTAL RMC"/>
        <s v="TOTAL CIRCUITO"/>
      </sharedItems>
    </cacheField>
    <cacheField name="MUNICIPIO" numFmtId="0">
      <sharedItems containsBlank="1">
        <s v="MOGI GUAÇU"/>
        <s v="MOGI MIRIM"/>
        <s v="ITAPIRA"/>
        <s v="SÃO JOÃO DA BOA VISTA"/>
        <s v="ESPÍRITO SANTO DO PINHAL"/>
        <s v="SANTA CRUZ DAS PALMEIRAS"/>
        <s v="TAMBAÚ"/>
        <s v="VARGEM GRANDE DO SUL"/>
        <s v="MOCOCA"/>
        <s v="SÃO JOSE DO RIO PARDO"/>
        <s v="Campinas"/>
        <s v="Jaguariúna"/>
        <s v="Itatiba"/>
        <s v="Nova Odessa"/>
        <s v="Americana"/>
        <s v="Monte Mor"/>
        <s v="Pedreira"/>
        <s v="Santa Bárbara"/>
        <s v="Paulínia"/>
        <s v="Sumaré"/>
        <s v="Hortolândia"/>
        <s v="Valinhos"/>
        <s v="Vinhedo"/>
        <s v="Indaiatuba"/>
        <m/>
        <s v="Cosmópolis"/>
        <s v="Artur Nogueira"/>
        <s v="Águas de Lindóia"/>
        <s v="Amparo"/>
        <s v="Serra Negra"/>
      </sharedItems>
    </cacheField>
    <cacheField name="GESTÃO" numFmtId="0">
      <sharedItems containsBlank="1">
        <s v="MUNICIPAL"/>
        <s v="ESTADUAL"/>
        <m/>
      </sharedItems>
    </cacheField>
    <cacheField name="OBSTETRICOS SUS" numFmtId="3">
      <sharedItems containsString="0" containsBlank="1" containsNumber="1" containsInteger="1">
        <n v="15.0"/>
        <n v="11.0"/>
        <n v="13.0"/>
        <n v="12.0"/>
        <n v="4.0"/>
        <n v="10.0"/>
        <n v="60.0"/>
        <n v="18.0"/>
        <n v="17.0"/>
        <n v="20.0"/>
        <n v="40.0"/>
        <n v="7.0"/>
        <n v="31.0"/>
        <n v="2.0"/>
        <n v="34.0"/>
        <n v="8.0"/>
        <m/>
        <n v="3.0"/>
        <n v="1.0"/>
        <n v="327.0"/>
        <n v="5.0"/>
        <n v="21.0"/>
        <n v="39.0"/>
        <n v="28.0"/>
        <n v="331.0"/>
      </sharedItems>
    </cacheField>
    <cacheField name="GAR I">
      <sharedItems containsBlank="1" containsMixedTypes="1" containsNumber="1" containsInteger="1">
        <n v="0.0"/>
        <m/>
        <s v=" "/>
      </sharedItems>
    </cacheField>
    <cacheField name="GAR II">
      <sharedItems containsBlank="1" containsMixedTypes="1" containsNumber="1" containsInteger="1">
        <s v="4*"/>
        <n v="0.0"/>
        <m/>
        <n v="16.0"/>
        <n v="5.0"/>
        <n v="21.0"/>
        <s v=" "/>
      </sharedItems>
    </cacheField>
    <cacheField name="SERVIÇO DE ATENDIMENTO SECUNDÁRIO OU TERCIÁRIO A GESTAÇÃO DE ALTO RISCO">
      <sharedItems containsBlank="1" containsMixedTypes="1" containsNumber="1" containsInteger="1">
        <s v="SECUNDÁRIO"/>
        <m/>
        <n v="0.0"/>
        <s v=" "/>
      </sharedItems>
    </cacheField>
    <cacheField name="UTI ADULTO" numFmtId="0">
      <sharedItems containsString="0" containsBlank="1" containsNumber="1" containsInteger="1">
        <m/>
        <n v="2.0"/>
        <n v="1.0"/>
        <n v="0.0"/>
        <n v="243.0"/>
        <n v="3.0"/>
        <n v="6.0"/>
        <n v="5.0"/>
        <n v="17.0"/>
      </sharedItems>
    </cacheField>
    <cacheField name="UTIN II" numFmtId="3">
      <sharedItems containsString="0" containsBlank="1" containsNumber="1" containsInteger="1">
        <n v="5.0"/>
        <n v="4.0"/>
        <n v="0.0"/>
        <n v="22.0"/>
        <n v="3.0"/>
        <m/>
        <n v="12.0"/>
        <n v="2.0"/>
        <n v="6.0"/>
        <n v="50.0"/>
        <n v="9.0"/>
      </sharedItems>
    </cacheField>
    <cacheField name="UTIN III" numFmtId="3">
      <sharedItems containsString="0" containsBlank="1" containsNumber="1" containsInteger="1">
        <n v="0.0"/>
        <m/>
        <n v="15.0"/>
        <n v="12.0"/>
        <n v="27.0"/>
      </sharedItems>
    </cacheField>
    <cacheField name="UCINCO" numFmtId="3">
      <sharedItems containsString="0" containsBlank="1" containsNumber="1" containsInteger="1">
        <n v="6.0"/>
        <n v="0.0"/>
        <n v="5.0"/>
        <n v="17.0"/>
        <n v="15.0"/>
        <n v="4.0"/>
        <n v="10.0"/>
        <m/>
        <n v="54.0"/>
        <n v="11.0"/>
        <n v="50.0"/>
      </sharedItems>
    </cacheField>
    <cacheField name="UCINCA" numFmtId="3">
      <sharedItems containsString="0" containsBlank="1" containsNumber="1" containsInteger="1">
        <n v="0.0"/>
        <m/>
        <n v="3.0"/>
      </sharedItems>
    </cacheField>
    <cacheField name="CPN I&#10;3 LEITOS" numFmtId="3">
      <sharedItems containsString="0" containsBlank="1" containsNumber="1" containsInteger="1">
        <n v="0.0"/>
        <m/>
      </sharedItems>
    </cacheField>
    <cacheField name="CPN I&#10;5 LEITOS" numFmtId="3">
      <sharedItems containsString="0" containsBlank="1" containsNumber="1" containsInteger="1">
        <n v="0.0"/>
        <m/>
      </sharedItems>
    </cacheField>
    <cacheField name="CPN II&#10;3 LEITOS" numFmtId="3">
      <sharedItems containsString="0" containsBlank="1" containsNumber="1" containsInteger="1">
        <n v="0.0"/>
        <m/>
        <n v="1.0"/>
      </sharedItems>
    </cacheField>
    <cacheField name="CPN II&#10;5 LEITOS" numFmtId="3">
      <sharedItems containsString="0" containsBlank="1" containsNumber="1" containsInteger="1">
        <n v="0.0"/>
        <m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  <n v="1.0"/>
      </sharedItems>
    </cacheField>
    <cacheField name="CGBP&#10;20 LEITOS" numFmtId="3">
      <sharedItems containsString="0" containsBlank="1" containsNumber="1" containsInteger="1">
        <n v="0.0"/>
        <m/>
      </sharedItems>
    </cacheField>
    <cacheField name="BLH" numFmtId="3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O80" firstHeaderRow="0" firstDataRow="6" firstDataCol="0"/>
  <pivotFields>
    <pivotField name="DRS" axis="axisRow" compact="0" outline="0" multipleItemSelectionAllowed="1" showAll="0" sortType="ascending">
      <items>
        <item sd="0" x="2"/>
        <item x="1"/>
        <item x="0"/>
        <item t="default"/>
      </items>
    </pivotField>
    <pivotField name="REGIÃO DE SAUDE " axis="axisRow" compact="0" outline="0" multipleItemSelectionAllowed="1" showAll="0" sortType="ascending" defaultSubtotal="0">
      <items>
        <item x="4"/>
        <item x="0"/>
        <item x="5"/>
        <item x="1"/>
        <item x="3"/>
        <item x="2"/>
      </items>
    </pivotField>
    <pivotField name="CNES/ESTABELECIMENTO" axis="axisRow" compact="0" outline="0" multipleItemSelectionAllowed="1" showAll="0" sortType="ascending">
      <items>
        <item x="27"/>
        <item x="10"/>
        <item x="11"/>
        <item x="12"/>
        <item x="29"/>
        <item x="13"/>
        <item x="14"/>
        <item x="30"/>
        <item x="15"/>
        <item x="16"/>
        <item x="31"/>
        <item x="17"/>
        <item x="18"/>
        <item x="5"/>
        <item x="9"/>
        <item x="19"/>
        <item x="2"/>
        <item x="32"/>
        <item x="7"/>
        <item x="20"/>
        <item x="21"/>
        <item x="22"/>
        <item x="3"/>
        <item x="23"/>
        <item x="1"/>
        <item x="0"/>
        <item x="24"/>
        <item x="25"/>
        <item x="8"/>
        <item x="6"/>
        <item x="4"/>
        <item x="26"/>
        <item x="28"/>
        <item x="33"/>
        <item x="37"/>
        <item x="34"/>
        <item x="35"/>
        <item x="36"/>
        <item t="default"/>
      </items>
    </pivotField>
    <pivotField name="MUNICIPIO" axis="axisRow" compact="0" outline="0" multipleItemSelectionAllowed="1" showAll="0" sortType="ascending">
      <items>
        <item x="24"/>
        <item x="27"/>
        <item x="14"/>
        <item x="28"/>
        <item x="26"/>
        <item sd="0" x="10"/>
        <item x="25"/>
        <item x="4"/>
        <item x="20"/>
        <item x="23"/>
        <item x="2"/>
        <item x="12"/>
        <item x="11"/>
        <item x="8"/>
        <item x="0"/>
        <item x="1"/>
        <item x="15"/>
        <item x="13"/>
        <item x="18"/>
        <item x="16"/>
        <item x="17"/>
        <item x="5"/>
        <item x="3"/>
        <item x="9"/>
        <item x="29"/>
        <item x="19"/>
        <item x="6"/>
        <item x="21"/>
        <item x="7"/>
        <item x="22"/>
        <item t="default"/>
      </items>
    </pivotField>
    <pivotField name="GESTÃO" axis="axisRow" compact="0" outline="0" multipleItemSelectionAllowed="1" showAll="0" sortType="ascending">
      <items>
        <item sd="0" x="2"/>
        <item x="1"/>
        <item x="0"/>
        <item t="default"/>
      </items>
    </pivotField>
    <pivotField name="OBSTETRICOS SU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GAR I" dataField="1" compact="0" outline="0" multipleItemSelectionAllowed="1" showAll="0">
      <items>
        <item x="0"/>
        <item x="1"/>
        <item x="2"/>
        <item t="default"/>
      </items>
    </pivotField>
    <pivotField name="GAR II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RVIÇO DE ATENDIMENTO SECUNDÁRIO OU TERCIÁRIO A GESTAÇÃO DE ALTO RISCO" dataField="1" compact="0" outline="0" multipleItemSelectionAllowed="1" showAll="0">
      <items>
        <item x="0"/>
        <item x="1"/>
        <item x="2"/>
        <item x="3"/>
        <item t="default"/>
      </items>
    </pivotField>
    <pivotField name="UTI ADUL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t="default"/>
      </items>
    </pivotField>
    <pivotField name="CPN I&#10;3 LEITOS" compact="0" numFmtId="3" outline="0" multipleItemSelectionAllowed="1" showAll="0">
      <items>
        <item x="0"/>
        <item x="1"/>
        <item t="default"/>
      </items>
    </pivotField>
    <pivotField name="CPN I&#10;5 LEITOS" compact="0" numFmtId="3" outline="0" multipleItemSelectionAllowed="1" showAll="0">
      <items>
        <item x="0"/>
        <item x="1"/>
        <item t="default"/>
      </items>
    </pivotField>
    <pivotField name="CPN II&#10;3 LEITOS" compact="0" numFmtId="3" outline="0" multipleItemSelectionAllowed="1" showAll="0">
      <items>
        <item x="0"/>
        <item x="1"/>
        <item x="2"/>
        <item t="default"/>
      </items>
    </pivotField>
    <pivotField name="CPN II&#10;5 LEITOS" compact="0" numFmtId="3" outline="0" multipleItemSelectionAllowed="1" showAll="0">
      <items>
        <item x="0"/>
        <item x="1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x="2"/>
        <item t="default"/>
      </items>
    </pivotField>
    <pivotField name="CGBP&#10;20 LEITOS" compact="0" numFmtId="3" outline="0" multipleItemSelectionAllowed="1" showAll="0">
      <items>
        <item x="0"/>
        <item x="1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t="default"/>
      </items>
    </pivotField>
  </pivotFields>
  <rowFields>
    <field x="0"/>
    <field x="1"/>
    <field x="4"/>
    <field x="3"/>
    <field x="2"/>
  </rowFields>
  <colFields>
    <field x="-2"/>
  </colFields>
  <dataFields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N III" fld="11" baseField="0"/>
    <dataField name="Soma de UCINCO" fld="12" baseField="0"/>
    <dataField name="Soma de UCINCA" fld="13" baseField="0"/>
    <dataField name="Soma de BLH" fld="21" baseField="0"/>
    <dataField name="Soma de OBSTETRICOS SUS" fld="5" baseField="0"/>
    <dataField name="Soma de UTI ADULTO" fld="9" baseField="0"/>
    <dataField name="Soma de UTIN II" fld="10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187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 SU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6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2.29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3" t="s">
        <v>103</v>
      </c>
      <c r="B1" s="82" t="str">
        <f>'Tabela 1 APS - Descr.'!B1</f>
        <v>RRAS 15</v>
      </c>
    </row>
    <row r="2" ht="14.25" customHeight="1"/>
    <row r="3" ht="14.25" customHeight="1">
      <c r="A3" s="93" t="s">
        <v>414</v>
      </c>
    </row>
    <row r="4" ht="14.25" customHeight="1">
      <c r="A4" s="93"/>
    </row>
    <row r="5" ht="15.0" customHeight="1">
      <c r="A5" s="94" t="s">
        <v>415</v>
      </c>
      <c r="B5" s="95"/>
      <c r="C5" s="95"/>
      <c r="D5" s="95"/>
      <c r="E5" s="95"/>
      <c r="F5" s="95"/>
      <c r="G5" s="95"/>
      <c r="H5" s="96"/>
    </row>
    <row r="6" ht="14.25" customHeight="1">
      <c r="A6" s="97" t="s">
        <v>416</v>
      </c>
      <c r="B6" s="12"/>
      <c r="C6" s="12"/>
      <c r="D6" s="12"/>
      <c r="E6" s="12"/>
      <c r="F6" s="12"/>
      <c r="G6" s="12"/>
      <c r="H6" s="13"/>
    </row>
    <row r="7" ht="14.25" customHeight="1">
      <c r="A7" s="98" t="s">
        <v>417</v>
      </c>
      <c r="B7" s="22"/>
      <c r="C7" s="22"/>
      <c r="D7" s="22"/>
      <c r="E7" s="22"/>
      <c r="F7" s="22"/>
      <c r="G7" s="22"/>
      <c r="H7" s="23"/>
    </row>
    <row r="8" ht="14.25" customHeight="1">
      <c r="A8" s="93"/>
    </row>
    <row r="9" ht="14.25" customHeight="1"/>
    <row r="10" ht="14.25" customHeight="1">
      <c r="F10" s="99" t="s">
        <v>418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9"/>
    </row>
    <row r="11" ht="14.25" customHeight="1"/>
    <row r="12" ht="89.25" customHeight="1">
      <c r="A12" s="100" t="s">
        <v>1</v>
      </c>
      <c r="B12" s="101" t="s">
        <v>419</v>
      </c>
      <c r="C12" s="101" t="s">
        <v>420</v>
      </c>
      <c r="D12" s="101" t="s">
        <v>120</v>
      </c>
      <c r="E12" s="101" t="s">
        <v>305</v>
      </c>
      <c r="F12" s="102" t="s">
        <v>421</v>
      </c>
      <c r="G12" s="103" t="s">
        <v>422</v>
      </c>
      <c r="H12" s="103" t="s">
        <v>423</v>
      </c>
      <c r="I12" s="103" t="s">
        <v>424</v>
      </c>
      <c r="J12" s="103" t="s">
        <v>425</v>
      </c>
      <c r="K12" s="103" t="s">
        <v>426</v>
      </c>
      <c r="L12" s="103" t="s">
        <v>427</v>
      </c>
      <c r="M12" s="103" t="s">
        <v>428</v>
      </c>
      <c r="N12" s="103" t="s">
        <v>429</v>
      </c>
      <c r="O12" s="104" t="s">
        <v>430</v>
      </c>
      <c r="P12" s="104" t="s">
        <v>431</v>
      </c>
      <c r="Q12" s="104" t="s">
        <v>432</v>
      </c>
      <c r="R12" s="104" t="s">
        <v>433</v>
      </c>
      <c r="S12" s="105" t="s">
        <v>434</v>
      </c>
      <c r="T12" s="105" t="s">
        <v>435</v>
      </c>
      <c r="U12" s="105" t="s">
        <v>436</v>
      </c>
      <c r="V12" s="104" t="s">
        <v>437</v>
      </c>
    </row>
    <row r="13" ht="33.75" customHeight="1">
      <c r="A13" s="106" t="s">
        <v>51</v>
      </c>
      <c r="B13" s="106" t="s">
        <v>47</v>
      </c>
      <c r="C13" s="107" t="s">
        <v>438</v>
      </c>
      <c r="D13" s="107" t="s">
        <v>439</v>
      </c>
      <c r="E13" s="107" t="s">
        <v>321</v>
      </c>
      <c r="F13" s="108">
        <v>15.0</v>
      </c>
      <c r="G13" s="109">
        <v>0.0</v>
      </c>
      <c r="H13" s="109" t="s">
        <v>440</v>
      </c>
      <c r="I13" s="109" t="s">
        <v>441</v>
      </c>
      <c r="J13" s="109"/>
      <c r="K13" s="109">
        <v>5.0</v>
      </c>
      <c r="L13" s="109">
        <v>0.0</v>
      </c>
      <c r="M13" s="109">
        <v>6.0</v>
      </c>
      <c r="N13" s="109">
        <v>0.0</v>
      </c>
      <c r="O13" s="109">
        <v>0.0</v>
      </c>
      <c r="P13" s="109">
        <v>0.0</v>
      </c>
      <c r="Q13" s="109">
        <v>0.0</v>
      </c>
      <c r="R13" s="110">
        <v>0.0</v>
      </c>
      <c r="S13" s="111">
        <v>0.0</v>
      </c>
      <c r="T13" s="111">
        <v>0.0</v>
      </c>
      <c r="U13" s="111">
        <v>0.0</v>
      </c>
      <c r="V13" s="112">
        <v>0.0</v>
      </c>
    </row>
    <row r="14" ht="42.0" customHeight="1">
      <c r="A14" s="106" t="s">
        <v>51</v>
      </c>
      <c r="B14" s="106" t="s">
        <v>47</v>
      </c>
      <c r="C14" s="107" t="s">
        <v>442</v>
      </c>
      <c r="D14" s="107" t="s">
        <v>443</v>
      </c>
      <c r="E14" s="107" t="s">
        <v>321</v>
      </c>
      <c r="F14" s="108">
        <v>11.0</v>
      </c>
      <c r="G14" s="109">
        <v>0.0</v>
      </c>
      <c r="H14" s="109">
        <v>0.0</v>
      </c>
      <c r="I14" s="109"/>
      <c r="J14" s="109"/>
      <c r="K14" s="109">
        <v>4.0</v>
      </c>
      <c r="L14" s="109">
        <v>0.0</v>
      </c>
      <c r="M14" s="109">
        <v>0.0</v>
      </c>
      <c r="N14" s="109">
        <v>0.0</v>
      </c>
      <c r="O14" s="109">
        <v>0.0</v>
      </c>
      <c r="P14" s="109">
        <v>0.0</v>
      </c>
      <c r="Q14" s="109">
        <v>0.0</v>
      </c>
      <c r="R14" s="110">
        <v>0.0</v>
      </c>
      <c r="S14" s="111">
        <v>0.0</v>
      </c>
      <c r="T14" s="111">
        <v>0.0</v>
      </c>
      <c r="U14" s="111">
        <v>0.0</v>
      </c>
      <c r="V14" s="112">
        <v>0.0</v>
      </c>
    </row>
    <row r="15" ht="39.0" customHeight="1">
      <c r="A15" s="106" t="s">
        <v>51</v>
      </c>
      <c r="B15" s="106" t="s">
        <v>47</v>
      </c>
      <c r="C15" s="107" t="s">
        <v>444</v>
      </c>
      <c r="D15" s="107" t="s">
        <v>445</v>
      </c>
      <c r="E15" s="107" t="s">
        <v>321</v>
      </c>
      <c r="F15" s="108">
        <v>13.0</v>
      </c>
      <c r="G15" s="109">
        <v>0.0</v>
      </c>
      <c r="H15" s="109">
        <v>0.0</v>
      </c>
      <c r="I15" s="109"/>
      <c r="J15" s="109">
        <v>2.0</v>
      </c>
      <c r="K15" s="109">
        <v>0.0</v>
      </c>
      <c r="L15" s="109">
        <v>0.0</v>
      </c>
      <c r="M15" s="109">
        <v>5.0</v>
      </c>
      <c r="N15" s="109">
        <v>0.0</v>
      </c>
      <c r="O15" s="109">
        <v>0.0</v>
      </c>
      <c r="P15" s="109">
        <v>0.0</v>
      </c>
      <c r="Q15" s="109">
        <v>0.0</v>
      </c>
      <c r="R15" s="110">
        <v>0.0</v>
      </c>
      <c r="S15" s="111">
        <v>0.0</v>
      </c>
      <c r="T15" s="111">
        <v>0.0</v>
      </c>
      <c r="U15" s="111">
        <v>0.0</v>
      </c>
      <c r="V15" s="112">
        <v>1.0</v>
      </c>
    </row>
    <row r="16" ht="14.25" customHeight="1">
      <c r="A16" s="106" t="s">
        <v>51</v>
      </c>
      <c r="B16" s="106" t="s">
        <v>83</v>
      </c>
      <c r="C16" s="113" t="s">
        <v>446</v>
      </c>
      <c r="D16" s="113" t="s">
        <v>447</v>
      </c>
      <c r="E16" s="114" t="s">
        <v>321</v>
      </c>
      <c r="F16" s="115">
        <v>12.0</v>
      </c>
      <c r="G16" s="115">
        <v>0.0</v>
      </c>
      <c r="H16" s="115">
        <v>0.0</v>
      </c>
      <c r="I16" s="115"/>
      <c r="J16" s="115">
        <v>1.0</v>
      </c>
      <c r="K16" s="115">
        <v>0.0</v>
      </c>
      <c r="L16" s="115">
        <v>0.0</v>
      </c>
      <c r="M16" s="115">
        <v>0.0</v>
      </c>
      <c r="N16" s="115">
        <v>0.0</v>
      </c>
      <c r="O16" s="115">
        <v>0.0</v>
      </c>
      <c r="P16" s="115">
        <v>0.0</v>
      </c>
      <c r="Q16" s="115">
        <v>0.0</v>
      </c>
      <c r="R16" s="115">
        <v>0.0</v>
      </c>
      <c r="S16" s="115">
        <v>0.0</v>
      </c>
      <c r="T16" s="115">
        <v>0.0</v>
      </c>
      <c r="U16" s="115">
        <v>0.0</v>
      </c>
      <c r="V16" s="116">
        <v>0.0</v>
      </c>
    </row>
    <row r="17" ht="14.25" customHeight="1">
      <c r="A17" s="106" t="s">
        <v>51</v>
      </c>
      <c r="B17" s="106" t="s">
        <v>83</v>
      </c>
      <c r="C17" s="113" t="s">
        <v>448</v>
      </c>
      <c r="D17" s="113" t="s">
        <v>449</v>
      </c>
      <c r="E17" s="114" t="s">
        <v>321</v>
      </c>
      <c r="F17" s="115">
        <v>4.0</v>
      </c>
      <c r="G17" s="115">
        <v>0.0</v>
      </c>
      <c r="H17" s="115">
        <v>0.0</v>
      </c>
      <c r="I17" s="115"/>
      <c r="J17" s="115"/>
      <c r="K17" s="115">
        <v>0.0</v>
      </c>
      <c r="L17" s="115">
        <v>0.0</v>
      </c>
      <c r="M17" s="115">
        <v>0.0</v>
      </c>
      <c r="N17" s="115">
        <v>0.0</v>
      </c>
      <c r="O17" s="115">
        <v>0.0</v>
      </c>
      <c r="P17" s="115">
        <v>0.0</v>
      </c>
      <c r="Q17" s="115">
        <v>0.0</v>
      </c>
      <c r="R17" s="115">
        <v>0.0</v>
      </c>
      <c r="S17" s="115">
        <v>0.0</v>
      </c>
      <c r="T17" s="115">
        <v>0.0</v>
      </c>
      <c r="U17" s="115">
        <v>0.0</v>
      </c>
      <c r="V17" s="116">
        <v>0.0</v>
      </c>
    </row>
    <row r="18" ht="14.25" customHeight="1">
      <c r="A18" s="106" t="s">
        <v>51</v>
      </c>
      <c r="B18" s="106" t="s">
        <v>83</v>
      </c>
      <c r="C18" s="113" t="s">
        <v>450</v>
      </c>
      <c r="D18" s="113" t="s">
        <v>451</v>
      </c>
      <c r="E18" s="114" t="s">
        <v>321</v>
      </c>
      <c r="F18" s="115">
        <v>4.0</v>
      </c>
      <c r="G18" s="115">
        <v>0.0</v>
      </c>
      <c r="H18" s="115">
        <v>0.0</v>
      </c>
      <c r="I18" s="115"/>
      <c r="J18" s="115">
        <v>0.0</v>
      </c>
      <c r="K18" s="115">
        <v>0.0</v>
      </c>
      <c r="L18" s="115">
        <v>0.0</v>
      </c>
      <c r="M18" s="115">
        <v>0.0</v>
      </c>
      <c r="N18" s="115">
        <v>0.0</v>
      </c>
      <c r="O18" s="115">
        <v>0.0</v>
      </c>
      <c r="P18" s="115">
        <v>0.0</v>
      </c>
      <c r="Q18" s="115">
        <v>0.0</v>
      </c>
      <c r="R18" s="115">
        <v>0.0</v>
      </c>
      <c r="S18" s="115">
        <v>0.0</v>
      </c>
      <c r="T18" s="115">
        <v>0.0</v>
      </c>
      <c r="U18" s="115">
        <v>0.0</v>
      </c>
      <c r="V18" s="116">
        <v>0.0</v>
      </c>
    </row>
    <row r="19" ht="14.25" customHeight="1">
      <c r="A19" s="106" t="s">
        <v>51</v>
      </c>
      <c r="B19" s="106" t="s">
        <v>83</v>
      </c>
      <c r="C19" s="113" t="s">
        <v>452</v>
      </c>
      <c r="D19" s="113" t="s">
        <v>453</v>
      </c>
      <c r="E19" s="114" t="s">
        <v>321</v>
      </c>
      <c r="F19" s="115">
        <v>4.0</v>
      </c>
      <c r="G19" s="115">
        <v>0.0</v>
      </c>
      <c r="H19" s="115">
        <v>0.0</v>
      </c>
      <c r="I19" s="115"/>
      <c r="J19" s="115">
        <v>0.0</v>
      </c>
      <c r="K19" s="115">
        <v>0.0</v>
      </c>
      <c r="L19" s="115">
        <v>0.0</v>
      </c>
      <c r="M19" s="115">
        <v>0.0</v>
      </c>
      <c r="N19" s="115">
        <v>0.0</v>
      </c>
      <c r="O19" s="115">
        <v>0.0</v>
      </c>
      <c r="P19" s="115">
        <v>0.0</v>
      </c>
      <c r="Q19" s="115">
        <v>0.0</v>
      </c>
      <c r="R19" s="115">
        <v>0.0</v>
      </c>
      <c r="S19" s="115">
        <v>0.0</v>
      </c>
      <c r="T19" s="115">
        <v>0.0</v>
      </c>
      <c r="U19" s="115">
        <v>0.0</v>
      </c>
      <c r="V19" s="116">
        <v>0.0</v>
      </c>
    </row>
    <row r="20" ht="14.25" customHeight="1">
      <c r="A20" s="106" t="s">
        <v>51</v>
      </c>
      <c r="B20" s="106" t="s">
        <v>83</v>
      </c>
      <c r="C20" s="113" t="s">
        <v>454</v>
      </c>
      <c r="D20" s="113" t="s">
        <v>455</v>
      </c>
      <c r="E20" s="114" t="s">
        <v>321</v>
      </c>
      <c r="F20" s="115">
        <v>4.0</v>
      </c>
      <c r="G20" s="115">
        <v>0.0</v>
      </c>
      <c r="H20" s="115">
        <v>0.0</v>
      </c>
      <c r="I20" s="115"/>
      <c r="J20" s="115">
        <v>0.0</v>
      </c>
      <c r="K20" s="115">
        <v>0.0</v>
      </c>
      <c r="L20" s="115">
        <v>0.0</v>
      </c>
      <c r="M20" s="115">
        <v>0.0</v>
      </c>
      <c r="N20" s="115">
        <v>0.0</v>
      </c>
      <c r="O20" s="115">
        <v>0.0</v>
      </c>
      <c r="P20" s="115">
        <v>0.0</v>
      </c>
      <c r="Q20" s="115">
        <v>0.0</v>
      </c>
      <c r="R20" s="115">
        <v>0.0</v>
      </c>
      <c r="S20" s="115">
        <v>0.0</v>
      </c>
      <c r="T20" s="115">
        <v>0.0</v>
      </c>
      <c r="U20" s="115">
        <v>0.0</v>
      </c>
      <c r="V20" s="116">
        <v>0.0</v>
      </c>
    </row>
    <row r="21" ht="14.25" customHeight="1">
      <c r="A21" s="106" t="s">
        <v>51</v>
      </c>
      <c r="B21" s="106" t="s">
        <v>91</v>
      </c>
      <c r="C21" s="113" t="s">
        <v>456</v>
      </c>
      <c r="D21" s="114" t="s">
        <v>457</v>
      </c>
      <c r="E21" s="114" t="s">
        <v>321</v>
      </c>
      <c r="F21" s="111">
        <v>11.0</v>
      </c>
      <c r="G21" s="111">
        <v>0.0</v>
      </c>
      <c r="H21" s="111">
        <v>0.0</v>
      </c>
      <c r="I21" s="111"/>
      <c r="J21" s="111">
        <v>0.0</v>
      </c>
      <c r="K21" s="111">
        <v>0.0</v>
      </c>
      <c r="L21" s="111">
        <v>0.0</v>
      </c>
      <c r="M21" s="111">
        <v>0.0</v>
      </c>
      <c r="N21" s="111">
        <v>0.0</v>
      </c>
      <c r="O21" s="111">
        <v>0.0</v>
      </c>
      <c r="P21" s="111">
        <v>0.0</v>
      </c>
      <c r="Q21" s="111">
        <v>0.0</v>
      </c>
      <c r="R21" s="111">
        <v>0.0</v>
      </c>
      <c r="S21" s="111">
        <v>0.0</v>
      </c>
      <c r="T21" s="111">
        <v>0.0</v>
      </c>
      <c r="U21" s="111">
        <v>0.0</v>
      </c>
      <c r="V21" s="112">
        <v>0.0</v>
      </c>
    </row>
    <row r="22" ht="14.25" customHeight="1">
      <c r="A22" s="106" t="s">
        <v>51</v>
      </c>
      <c r="B22" s="106" t="s">
        <v>91</v>
      </c>
      <c r="C22" s="113" t="s">
        <v>458</v>
      </c>
      <c r="D22" s="113" t="s">
        <v>459</v>
      </c>
      <c r="E22" s="114" t="s">
        <v>321</v>
      </c>
      <c r="F22" s="111">
        <v>10.0</v>
      </c>
      <c r="G22" s="111">
        <v>0.0</v>
      </c>
      <c r="H22" s="111">
        <v>0.0</v>
      </c>
      <c r="I22" s="111"/>
      <c r="J22" s="111">
        <v>243.0</v>
      </c>
      <c r="K22" s="111">
        <v>0.0</v>
      </c>
      <c r="L22" s="111">
        <v>0.0</v>
      </c>
      <c r="M22" s="111">
        <v>0.0</v>
      </c>
      <c r="N22" s="111">
        <v>0.0</v>
      </c>
      <c r="O22" s="111">
        <v>0.0</v>
      </c>
      <c r="P22" s="111">
        <v>0.0</v>
      </c>
      <c r="Q22" s="111">
        <v>0.0</v>
      </c>
      <c r="R22" s="111">
        <v>0.0</v>
      </c>
      <c r="S22" s="111">
        <v>0.0</v>
      </c>
      <c r="T22" s="111">
        <v>0.0</v>
      </c>
      <c r="U22" s="111">
        <v>0.0</v>
      </c>
      <c r="V22" s="112">
        <v>0.0</v>
      </c>
    </row>
    <row r="23" ht="14.25" customHeight="1">
      <c r="A23" s="106" t="s">
        <v>28</v>
      </c>
      <c r="B23" s="106" t="s">
        <v>89</v>
      </c>
      <c r="C23" s="117" t="s">
        <v>460</v>
      </c>
      <c r="D23" s="114" t="s">
        <v>28</v>
      </c>
      <c r="E23" s="114" t="s">
        <v>321</v>
      </c>
      <c r="F23" s="111">
        <v>60.0</v>
      </c>
      <c r="G23" s="111"/>
      <c r="H23" s="111"/>
      <c r="I23" s="111"/>
      <c r="J23" s="111">
        <v>3.0</v>
      </c>
      <c r="K23" s="111">
        <v>22.0</v>
      </c>
      <c r="L23" s="111"/>
      <c r="M23" s="111">
        <v>17.0</v>
      </c>
      <c r="N23" s="111"/>
      <c r="O23" s="111"/>
      <c r="P23" s="111"/>
      <c r="Q23" s="111"/>
      <c r="R23" s="111"/>
      <c r="S23" s="111"/>
      <c r="T23" s="111"/>
      <c r="U23" s="111"/>
      <c r="V23" s="112"/>
    </row>
    <row r="24" ht="14.25" customHeight="1">
      <c r="A24" s="106" t="s">
        <v>28</v>
      </c>
      <c r="B24" s="106" t="s">
        <v>89</v>
      </c>
      <c r="C24" s="117" t="s">
        <v>461</v>
      </c>
      <c r="D24" s="114" t="s">
        <v>166</v>
      </c>
      <c r="E24" s="114" t="s">
        <v>321</v>
      </c>
      <c r="F24" s="111">
        <v>18.0</v>
      </c>
      <c r="G24" s="111"/>
      <c r="H24" s="111"/>
      <c r="I24" s="111"/>
      <c r="J24" s="111">
        <v>0.0</v>
      </c>
      <c r="K24" s="111">
        <v>0.0</v>
      </c>
      <c r="L24" s="111">
        <v>0.0</v>
      </c>
      <c r="M24" s="111">
        <v>0.0</v>
      </c>
      <c r="N24" s="111">
        <v>0.0</v>
      </c>
      <c r="O24" s="111">
        <v>0.0</v>
      </c>
      <c r="P24" s="111">
        <v>0.0</v>
      </c>
      <c r="Q24" s="111">
        <v>0.0</v>
      </c>
      <c r="R24" s="111"/>
      <c r="S24" s="111">
        <v>0.0</v>
      </c>
      <c r="T24" s="111">
        <v>0.0</v>
      </c>
      <c r="U24" s="111">
        <v>0.0</v>
      </c>
      <c r="V24" s="112">
        <v>0.0</v>
      </c>
    </row>
    <row r="25" ht="14.25" customHeight="1">
      <c r="A25" s="106" t="s">
        <v>28</v>
      </c>
      <c r="B25" s="106" t="s">
        <v>89</v>
      </c>
      <c r="C25" s="117" t="s">
        <v>462</v>
      </c>
      <c r="D25" s="114" t="s">
        <v>162</v>
      </c>
      <c r="E25" s="114" t="s">
        <v>321</v>
      </c>
      <c r="F25" s="111">
        <v>11.0</v>
      </c>
      <c r="G25" s="111"/>
      <c r="H25" s="111"/>
      <c r="I25" s="111"/>
      <c r="J25" s="111">
        <v>0.0</v>
      </c>
      <c r="K25" s="111">
        <v>3.0</v>
      </c>
      <c r="L25" s="111">
        <v>0.0</v>
      </c>
      <c r="M25" s="111">
        <v>0.0</v>
      </c>
      <c r="N25" s="111">
        <v>0.0</v>
      </c>
      <c r="O25" s="111">
        <v>0.0</v>
      </c>
      <c r="P25" s="111">
        <v>0.0</v>
      </c>
      <c r="Q25" s="111">
        <v>0.0</v>
      </c>
      <c r="R25" s="111">
        <v>0.0</v>
      </c>
      <c r="S25" s="111">
        <v>0.0</v>
      </c>
      <c r="T25" s="111">
        <v>0.0</v>
      </c>
      <c r="U25" s="111">
        <v>0.0</v>
      </c>
      <c r="V25" s="112">
        <v>0.0</v>
      </c>
    </row>
    <row r="26" ht="14.25" customHeight="1">
      <c r="A26" s="106" t="s">
        <v>28</v>
      </c>
      <c r="B26" s="106" t="s">
        <v>89</v>
      </c>
      <c r="C26" s="117" t="s">
        <v>463</v>
      </c>
      <c r="D26" s="114" t="s">
        <v>179</v>
      </c>
      <c r="E26" s="114" t="s">
        <v>321</v>
      </c>
      <c r="F26" s="111">
        <v>13.0</v>
      </c>
      <c r="G26" s="111"/>
      <c r="H26" s="111"/>
      <c r="I26" s="111"/>
      <c r="J26" s="111">
        <v>0.0</v>
      </c>
      <c r="K26" s="111">
        <v>0.0</v>
      </c>
      <c r="L26" s="111">
        <v>0.0</v>
      </c>
      <c r="M26" s="111">
        <v>0.0</v>
      </c>
      <c r="N26" s="111">
        <v>0.0</v>
      </c>
      <c r="O26" s="111">
        <v>0.0</v>
      </c>
      <c r="P26" s="111">
        <v>0.0</v>
      </c>
      <c r="Q26" s="111"/>
      <c r="R26" s="111">
        <v>0.0</v>
      </c>
      <c r="S26" s="111">
        <v>0.0</v>
      </c>
      <c r="T26" s="111">
        <v>0.0</v>
      </c>
      <c r="U26" s="111">
        <v>0.0</v>
      </c>
      <c r="V26" s="112">
        <v>0.0</v>
      </c>
    </row>
    <row r="27" ht="14.25" customHeight="1">
      <c r="A27" s="106" t="s">
        <v>28</v>
      </c>
      <c r="B27" s="106" t="s">
        <v>89</v>
      </c>
      <c r="C27" s="117" t="s">
        <v>464</v>
      </c>
      <c r="D27" s="114" t="s">
        <v>133</v>
      </c>
      <c r="E27" s="114" t="s">
        <v>321</v>
      </c>
      <c r="F27" s="111">
        <v>17.0</v>
      </c>
      <c r="G27" s="111"/>
      <c r="H27" s="111"/>
      <c r="I27" s="111"/>
      <c r="J27" s="111">
        <v>1.0</v>
      </c>
      <c r="K27" s="111">
        <v>5.0</v>
      </c>
      <c r="L27" s="111">
        <v>0.0</v>
      </c>
      <c r="M27" s="111">
        <v>0.0</v>
      </c>
      <c r="N27" s="111">
        <v>0.0</v>
      </c>
      <c r="O27" s="111"/>
      <c r="P27" s="111"/>
      <c r="Q27" s="111"/>
      <c r="R27" s="111"/>
      <c r="S27" s="111"/>
      <c r="T27" s="111"/>
      <c r="U27" s="111"/>
      <c r="V27" s="112"/>
    </row>
    <row r="28" ht="14.25" customHeight="1">
      <c r="A28" s="106" t="s">
        <v>28</v>
      </c>
      <c r="B28" s="106" t="s">
        <v>89</v>
      </c>
      <c r="C28" s="117" t="s">
        <v>465</v>
      </c>
      <c r="D28" s="114" t="s">
        <v>174</v>
      </c>
      <c r="E28" s="114" t="s">
        <v>321</v>
      </c>
      <c r="F28" s="111">
        <v>10.0</v>
      </c>
      <c r="G28" s="111"/>
      <c r="H28" s="111"/>
      <c r="I28" s="111"/>
      <c r="J28" s="111">
        <v>0.0</v>
      </c>
      <c r="K28" s="111">
        <v>0.0</v>
      </c>
      <c r="L28" s="111">
        <v>0.0</v>
      </c>
      <c r="M28" s="111">
        <v>0.0</v>
      </c>
      <c r="N28" s="111">
        <v>0.0</v>
      </c>
      <c r="O28" s="111">
        <v>0.0</v>
      </c>
      <c r="P28" s="111">
        <v>0.0</v>
      </c>
      <c r="Q28" s="111"/>
      <c r="R28" s="111">
        <v>0.0</v>
      </c>
      <c r="S28" s="111">
        <v>0.0</v>
      </c>
      <c r="T28" s="111">
        <v>0.0</v>
      </c>
      <c r="U28" s="111">
        <v>0.0</v>
      </c>
      <c r="V28" s="112">
        <v>0.0</v>
      </c>
    </row>
    <row r="29" ht="14.25" customHeight="1">
      <c r="A29" s="106" t="s">
        <v>28</v>
      </c>
      <c r="B29" s="106" t="s">
        <v>89</v>
      </c>
      <c r="C29" s="117" t="s">
        <v>466</v>
      </c>
      <c r="D29" s="114" t="s">
        <v>187</v>
      </c>
      <c r="E29" s="114" t="s">
        <v>321</v>
      </c>
      <c r="F29" s="111">
        <v>10.0</v>
      </c>
      <c r="G29" s="111"/>
      <c r="H29" s="111"/>
      <c r="I29" s="111"/>
      <c r="J29" s="111">
        <v>0.0</v>
      </c>
      <c r="K29" s="111">
        <v>0.0</v>
      </c>
      <c r="L29" s="111">
        <v>0.0</v>
      </c>
      <c r="M29" s="111">
        <v>0.0</v>
      </c>
      <c r="N29" s="111">
        <v>0.0</v>
      </c>
      <c r="O29" s="111">
        <v>0.0</v>
      </c>
      <c r="P29" s="111">
        <v>0.0</v>
      </c>
      <c r="Q29" s="111">
        <v>0.0</v>
      </c>
      <c r="R29" s="111">
        <v>0.0</v>
      </c>
      <c r="S29" s="111">
        <v>0.0</v>
      </c>
      <c r="T29" s="111"/>
      <c r="U29" s="111">
        <v>0.0</v>
      </c>
      <c r="V29" s="112">
        <v>0.0</v>
      </c>
    </row>
    <row r="30" ht="14.25" customHeight="1">
      <c r="A30" s="106" t="s">
        <v>28</v>
      </c>
      <c r="B30" s="106" t="s">
        <v>89</v>
      </c>
      <c r="C30" s="117" t="s">
        <v>467</v>
      </c>
      <c r="D30" s="114" t="s">
        <v>468</v>
      </c>
      <c r="E30" s="114" t="s">
        <v>321</v>
      </c>
      <c r="F30" s="111">
        <v>20.0</v>
      </c>
      <c r="G30" s="111"/>
      <c r="H30" s="111"/>
      <c r="I30" s="111"/>
      <c r="J30" s="111">
        <v>1.0</v>
      </c>
      <c r="K30" s="111">
        <v>0.0</v>
      </c>
      <c r="L30" s="111">
        <v>0.0</v>
      </c>
      <c r="M30" s="111">
        <v>0.0</v>
      </c>
      <c r="N30" s="111">
        <v>0.0</v>
      </c>
      <c r="O30" s="111">
        <v>0.0</v>
      </c>
      <c r="P30" s="111"/>
      <c r="Q30" s="111">
        <v>0.0</v>
      </c>
      <c r="R30" s="111">
        <v>0.0</v>
      </c>
      <c r="S30" s="111">
        <v>0.0</v>
      </c>
      <c r="T30" s="111">
        <v>0.0</v>
      </c>
      <c r="U30" s="111">
        <v>0.0</v>
      </c>
      <c r="V30" s="112">
        <v>0.0</v>
      </c>
    </row>
    <row r="31" ht="14.25" customHeight="1">
      <c r="A31" s="106" t="s">
        <v>28</v>
      </c>
      <c r="B31" s="106" t="s">
        <v>89</v>
      </c>
      <c r="C31" s="117" t="s">
        <v>469</v>
      </c>
      <c r="D31" s="114" t="s">
        <v>28</v>
      </c>
      <c r="E31" s="114" t="s">
        <v>317</v>
      </c>
      <c r="F31" s="111">
        <v>40.0</v>
      </c>
      <c r="G31" s="111"/>
      <c r="H31" s="111">
        <v>16.0</v>
      </c>
      <c r="I31" s="111"/>
      <c r="J31" s="111">
        <v>6.0</v>
      </c>
      <c r="K31" s="111"/>
      <c r="L31" s="111">
        <v>15.0</v>
      </c>
      <c r="M31" s="111">
        <v>15.0</v>
      </c>
      <c r="N31" s="111">
        <v>0.0</v>
      </c>
      <c r="O31" s="111">
        <v>0.0</v>
      </c>
      <c r="P31" s="111">
        <v>0.0</v>
      </c>
      <c r="Q31" s="111">
        <v>1.0</v>
      </c>
      <c r="R31" s="111">
        <v>0.0</v>
      </c>
      <c r="S31" s="111">
        <v>0.0</v>
      </c>
      <c r="T31" s="111">
        <v>0.0</v>
      </c>
      <c r="U31" s="111"/>
      <c r="V31" s="112">
        <v>0.0</v>
      </c>
    </row>
    <row r="32" ht="14.25" customHeight="1">
      <c r="A32" s="106" t="s">
        <v>28</v>
      </c>
      <c r="B32" s="106" t="s">
        <v>89</v>
      </c>
      <c r="C32" s="117" t="s">
        <v>470</v>
      </c>
      <c r="D32" s="114" t="s">
        <v>183</v>
      </c>
      <c r="E32" s="114" t="s">
        <v>321</v>
      </c>
      <c r="F32" s="111">
        <v>7.0</v>
      </c>
      <c r="G32" s="111"/>
      <c r="H32" s="111"/>
      <c r="I32" s="111"/>
      <c r="J32" s="111">
        <v>0.0</v>
      </c>
      <c r="K32" s="111">
        <v>0.0</v>
      </c>
      <c r="L32" s="111">
        <v>0.0</v>
      </c>
      <c r="M32" s="111">
        <v>4.0</v>
      </c>
      <c r="N32" s="111">
        <v>0.0</v>
      </c>
      <c r="O32" s="111">
        <v>0.0</v>
      </c>
      <c r="P32" s="111">
        <v>0.0</v>
      </c>
      <c r="Q32" s="111">
        <v>0.0</v>
      </c>
      <c r="R32" s="111"/>
      <c r="S32" s="111">
        <v>0.0</v>
      </c>
      <c r="T32" s="111">
        <v>0.0</v>
      </c>
      <c r="U32" s="111">
        <v>0.0</v>
      </c>
      <c r="V32" s="112">
        <v>0.0</v>
      </c>
    </row>
    <row r="33" ht="14.25" customHeight="1">
      <c r="A33" s="106" t="s">
        <v>28</v>
      </c>
      <c r="B33" s="106" t="s">
        <v>89</v>
      </c>
      <c r="C33" s="117" t="s">
        <v>471</v>
      </c>
      <c r="D33" s="114" t="s">
        <v>28</v>
      </c>
      <c r="E33" s="114" t="s">
        <v>321</v>
      </c>
      <c r="F33" s="111">
        <v>31.0</v>
      </c>
      <c r="G33" s="111"/>
      <c r="H33" s="111"/>
      <c r="I33" s="111"/>
      <c r="J33" s="111">
        <v>0.0</v>
      </c>
      <c r="K33" s="111">
        <v>12.0</v>
      </c>
      <c r="L33" s="111"/>
      <c r="M33" s="111">
        <v>4.0</v>
      </c>
      <c r="N33" s="111"/>
      <c r="O33" s="111"/>
      <c r="P33" s="111"/>
      <c r="Q33" s="111"/>
      <c r="R33" s="111"/>
      <c r="S33" s="111"/>
      <c r="T33" s="111"/>
      <c r="U33" s="111"/>
      <c r="V33" s="112"/>
    </row>
    <row r="34" ht="14.25" customHeight="1">
      <c r="A34" s="106" t="s">
        <v>28</v>
      </c>
      <c r="B34" s="106" t="s">
        <v>89</v>
      </c>
      <c r="C34" s="117" t="s">
        <v>472</v>
      </c>
      <c r="D34" s="114" t="s">
        <v>133</v>
      </c>
      <c r="E34" s="114" t="s">
        <v>321</v>
      </c>
      <c r="F34" s="111">
        <v>2.0</v>
      </c>
      <c r="G34" s="111"/>
      <c r="H34" s="111"/>
      <c r="I34" s="111"/>
      <c r="J34" s="111">
        <v>0.0</v>
      </c>
      <c r="K34" s="111">
        <v>2.0</v>
      </c>
      <c r="L34" s="111">
        <v>0.0</v>
      </c>
      <c r="M34" s="111">
        <v>0.0</v>
      </c>
      <c r="N34" s="111">
        <v>0.0</v>
      </c>
      <c r="O34" s="111">
        <v>0.0</v>
      </c>
      <c r="P34" s="111">
        <v>0.0</v>
      </c>
      <c r="Q34" s="111">
        <v>0.0</v>
      </c>
      <c r="R34" s="111">
        <v>0.0</v>
      </c>
      <c r="S34" s="111">
        <v>0.0</v>
      </c>
      <c r="T34" s="111">
        <v>0.0</v>
      </c>
      <c r="U34" s="111">
        <v>0.0</v>
      </c>
      <c r="V34" s="112">
        <v>0.0</v>
      </c>
    </row>
    <row r="35" ht="14.25" customHeight="1">
      <c r="A35" s="106" t="s">
        <v>28</v>
      </c>
      <c r="B35" s="106" t="s">
        <v>89</v>
      </c>
      <c r="C35" s="117" t="s">
        <v>473</v>
      </c>
      <c r="D35" s="114" t="s">
        <v>181</v>
      </c>
      <c r="E35" s="114" t="s">
        <v>317</v>
      </c>
      <c r="F35" s="111">
        <v>34.0</v>
      </c>
      <c r="G35" s="111"/>
      <c r="H35" s="111">
        <v>5.0</v>
      </c>
      <c r="I35" s="111"/>
      <c r="J35" s="111">
        <v>5.0</v>
      </c>
      <c r="K35" s="111">
        <v>0.0</v>
      </c>
      <c r="L35" s="111">
        <v>12.0</v>
      </c>
      <c r="M35" s="111">
        <v>10.0</v>
      </c>
      <c r="N35" s="111">
        <v>3.0</v>
      </c>
      <c r="O35" s="111">
        <v>0.0</v>
      </c>
      <c r="P35" s="111">
        <v>0.0</v>
      </c>
      <c r="Q35" s="111">
        <v>0.0</v>
      </c>
      <c r="R35" s="111">
        <v>0.0</v>
      </c>
      <c r="S35" s="111">
        <v>0.0</v>
      </c>
      <c r="T35" s="111">
        <v>0.0</v>
      </c>
      <c r="U35" s="111">
        <v>0.0</v>
      </c>
      <c r="V35" s="112">
        <v>1.0</v>
      </c>
    </row>
    <row r="36" ht="14.25" customHeight="1">
      <c r="A36" s="106" t="s">
        <v>28</v>
      </c>
      <c r="B36" s="106" t="s">
        <v>89</v>
      </c>
      <c r="C36" s="117" t="s">
        <v>474</v>
      </c>
      <c r="D36" s="114" t="s">
        <v>153</v>
      </c>
      <c r="E36" s="114" t="s">
        <v>321</v>
      </c>
      <c r="F36" s="111">
        <v>18.0</v>
      </c>
      <c r="G36" s="111"/>
      <c r="H36" s="111"/>
      <c r="I36" s="111"/>
      <c r="J36" s="111">
        <v>0.0</v>
      </c>
      <c r="K36" s="111">
        <v>0.0</v>
      </c>
      <c r="L36" s="111">
        <v>0.0</v>
      </c>
      <c r="M36" s="111">
        <v>0.0</v>
      </c>
      <c r="N36" s="111">
        <v>0.0</v>
      </c>
      <c r="O36" s="111">
        <v>0.0</v>
      </c>
      <c r="P36" s="111">
        <v>0.0</v>
      </c>
      <c r="Q36" s="111">
        <v>0.0</v>
      </c>
      <c r="R36" s="111">
        <v>0.0</v>
      </c>
      <c r="S36" s="111">
        <v>0.0</v>
      </c>
      <c r="T36" s="111">
        <v>0.0</v>
      </c>
      <c r="U36" s="111">
        <v>0.0</v>
      </c>
      <c r="V36" s="112">
        <v>0.0</v>
      </c>
    </row>
    <row r="37" ht="14.25" customHeight="1">
      <c r="A37" s="106" t="s">
        <v>28</v>
      </c>
      <c r="B37" s="106" t="s">
        <v>89</v>
      </c>
      <c r="C37" s="117" t="s">
        <v>475</v>
      </c>
      <c r="D37" s="114" t="s">
        <v>202</v>
      </c>
      <c r="E37" s="114" t="s">
        <v>321</v>
      </c>
      <c r="F37" s="111">
        <v>7.0</v>
      </c>
      <c r="G37" s="111"/>
      <c r="H37" s="111"/>
      <c r="I37" s="111"/>
      <c r="J37" s="111">
        <v>0.0</v>
      </c>
      <c r="K37" s="111">
        <v>0.0</v>
      </c>
      <c r="L37" s="111">
        <v>0.0</v>
      </c>
      <c r="M37" s="111">
        <v>0.0</v>
      </c>
      <c r="N37" s="111">
        <v>0.0</v>
      </c>
      <c r="O37" s="111">
        <v>0.0</v>
      </c>
      <c r="P37" s="111">
        <v>0.0</v>
      </c>
      <c r="Q37" s="111">
        <v>0.0</v>
      </c>
      <c r="R37" s="111">
        <v>0.0</v>
      </c>
      <c r="S37" s="111">
        <v>0.0</v>
      </c>
      <c r="T37" s="111">
        <v>0.0</v>
      </c>
      <c r="U37" s="111">
        <v>0.0</v>
      </c>
      <c r="V37" s="112">
        <v>0.0</v>
      </c>
    </row>
    <row r="38" ht="14.25" customHeight="1">
      <c r="A38" s="106" t="s">
        <v>28</v>
      </c>
      <c r="B38" s="106" t="s">
        <v>89</v>
      </c>
      <c r="C38" s="117" t="s">
        <v>476</v>
      </c>
      <c r="D38" s="114" t="s">
        <v>206</v>
      </c>
      <c r="E38" s="114" t="s">
        <v>321</v>
      </c>
      <c r="F38" s="111">
        <v>8.0</v>
      </c>
      <c r="G38" s="111"/>
      <c r="H38" s="111"/>
      <c r="I38" s="111"/>
      <c r="J38" s="111">
        <v>0.0</v>
      </c>
      <c r="K38" s="111">
        <v>0.0</v>
      </c>
      <c r="L38" s="111">
        <v>0.0</v>
      </c>
      <c r="M38" s="111">
        <v>0.0</v>
      </c>
      <c r="N38" s="111">
        <v>0.0</v>
      </c>
      <c r="O38" s="111">
        <v>0.0</v>
      </c>
      <c r="P38" s="111">
        <v>0.0</v>
      </c>
      <c r="Q38" s="111">
        <v>0.0</v>
      </c>
      <c r="R38" s="111">
        <v>0.0</v>
      </c>
      <c r="S38" s="111">
        <v>0.0</v>
      </c>
      <c r="T38" s="111">
        <v>0.0</v>
      </c>
      <c r="U38" s="111">
        <v>0.0</v>
      </c>
      <c r="V38" s="112">
        <v>0.0</v>
      </c>
    </row>
    <row r="39" ht="14.25" customHeight="1">
      <c r="A39" s="106" t="s">
        <v>28</v>
      </c>
      <c r="B39" s="106" t="s">
        <v>89</v>
      </c>
      <c r="C39" s="117" t="s">
        <v>477</v>
      </c>
      <c r="D39" s="114" t="s">
        <v>159</v>
      </c>
      <c r="E39" s="114" t="s">
        <v>321</v>
      </c>
      <c r="F39" s="111">
        <v>17.0</v>
      </c>
      <c r="G39" s="111"/>
      <c r="H39" s="111"/>
      <c r="I39" s="111"/>
      <c r="J39" s="111">
        <v>1.0</v>
      </c>
      <c r="K39" s="111">
        <v>6.0</v>
      </c>
      <c r="L39" s="111">
        <v>0.0</v>
      </c>
      <c r="M39" s="111">
        <v>4.0</v>
      </c>
      <c r="N39" s="111">
        <v>0.0</v>
      </c>
      <c r="O39" s="111">
        <v>0.0</v>
      </c>
      <c r="P39" s="111">
        <v>0.0</v>
      </c>
      <c r="Q39" s="111">
        <v>0.0</v>
      </c>
      <c r="R39" s="111">
        <v>0.0</v>
      </c>
      <c r="S39" s="111">
        <v>0.0</v>
      </c>
      <c r="T39" s="111">
        <v>0.0</v>
      </c>
      <c r="U39" s="111">
        <v>0.0</v>
      </c>
      <c r="V39" s="112">
        <v>0.0</v>
      </c>
    </row>
    <row r="40" ht="14.25" customHeight="1">
      <c r="A40" s="106"/>
      <c r="B40" s="106"/>
      <c r="C40" s="117"/>
      <c r="D40" s="114"/>
      <c r="E40" s="114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2"/>
    </row>
    <row r="41" ht="14.25" customHeight="1">
      <c r="A41" s="106" t="s">
        <v>28</v>
      </c>
      <c r="B41" s="106" t="s">
        <v>89</v>
      </c>
      <c r="C41" s="117" t="s">
        <v>478</v>
      </c>
      <c r="D41" s="114" t="s">
        <v>146</v>
      </c>
      <c r="E41" s="114" t="s">
        <v>321</v>
      </c>
      <c r="F41" s="111">
        <v>3.0</v>
      </c>
      <c r="G41" s="111"/>
      <c r="H41" s="111"/>
      <c r="I41" s="111"/>
      <c r="J41" s="111">
        <v>0.0</v>
      </c>
      <c r="K41" s="111">
        <v>0.0</v>
      </c>
      <c r="L41" s="111">
        <v>0.0</v>
      </c>
      <c r="M41" s="111">
        <v>0.0</v>
      </c>
      <c r="N41" s="111">
        <v>0.0</v>
      </c>
      <c r="O41" s="111">
        <v>0.0</v>
      </c>
      <c r="P41" s="111">
        <v>0.0</v>
      </c>
      <c r="Q41" s="111">
        <v>0.0</v>
      </c>
      <c r="R41" s="111">
        <v>0.0</v>
      </c>
      <c r="S41" s="111">
        <v>0.0</v>
      </c>
      <c r="T41" s="111">
        <v>0.0</v>
      </c>
      <c r="U41" s="111">
        <v>0.0</v>
      </c>
      <c r="V41" s="112">
        <v>0.0</v>
      </c>
    </row>
    <row r="42" ht="14.25" customHeight="1">
      <c r="A42" s="118" t="s">
        <v>28</v>
      </c>
      <c r="B42" s="118" t="s">
        <v>89</v>
      </c>
      <c r="C42" s="119" t="s">
        <v>479</v>
      </c>
      <c r="D42" s="119" t="s">
        <v>140</v>
      </c>
      <c r="E42" s="119" t="s">
        <v>321</v>
      </c>
      <c r="F42" s="119">
        <v>1.0</v>
      </c>
      <c r="G42" s="111"/>
      <c r="H42" s="111"/>
      <c r="I42" s="111"/>
      <c r="J42" s="111">
        <v>0.0</v>
      </c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2"/>
    </row>
    <row r="43" ht="14.25" customHeight="1">
      <c r="A43" s="106"/>
      <c r="B43" s="106"/>
      <c r="C43" s="114"/>
      <c r="D43" s="114"/>
      <c r="E43" s="114"/>
      <c r="F43" s="111">
        <f t="shared" ref="F43:V43" si="1">SUM(F23:F42)</f>
        <v>327</v>
      </c>
      <c r="G43" s="111">
        <f t="shared" si="1"/>
        <v>0</v>
      </c>
      <c r="H43" s="111">
        <f t="shared" si="1"/>
        <v>21</v>
      </c>
      <c r="I43" s="111">
        <f t="shared" si="1"/>
        <v>0</v>
      </c>
      <c r="J43" s="111">
        <f t="shared" si="1"/>
        <v>17</v>
      </c>
      <c r="K43" s="111">
        <f t="shared" si="1"/>
        <v>50</v>
      </c>
      <c r="L43" s="111">
        <f t="shared" si="1"/>
        <v>27</v>
      </c>
      <c r="M43" s="111">
        <f t="shared" si="1"/>
        <v>54</v>
      </c>
      <c r="N43" s="111">
        <f t="shared" si="1"/>
        <v>3</v>
      </c>
      <c r="O43" s="111">
        <f t="shared" si="1"/>
        <v>0</v>
      </c>
      <c r="P43" s="111">
        <f t="shared" si="1"/>
        <v>0</v>
      </c>
      <c r="Q43" s="111">
        <f t="shared" si="1"/>
        <v>1</v>
      </c>
      <c r="R43" s="111">
        <f t="shared" si="1"/>
        <v>0</v>
      </c>
      <c r="S43" s="111">
        <f t="shared" si="1"/>
        <v>0</v>
      </c>
      <c r="T43" s="111">
        <f t="shared" si="1"/>
        <v>0</v>
      </c>
      <c r="U43" s="111">
        <f t="shared" si="1"/>
        <v>0</v>
      </c>
      <c r="V43" s="111">
        <f t="shared" si="1"/>
        <v>1</v>
      </c>
    </row>
    <row r="44" ht="14.25" customHeight="1">
      <c r="A44" s="106" t="s">
        <v>28</v>
      </c>
      <c r="B44" s="106" t="s">
        <v>64</v>
      </c>
      <c r="C44" s="120" t="s">
        <v>480</v>
      </c>
      <c r="D44" s="117" t="s">
        <v>130</v>
      </c>
      <c r="E44" s="117" t="s">
        <v>321</v>
      </c>
      <c r="F44" s="120">
        <v>5.0</v>
      </c>
      <c r="G44" s="117" t="s">
        <v>481</v>
      </c>
      <c r="H44" s="119"/>
      <c r="I44" s="119" t="s">
        <v>481</v>
      </c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2"/>
    </row>
    <row r="45" ht="14.25" customHeight="1">
      <c r="A45" s="106" t="s">
        <v>28</v>
      </c>
      <c r="B45" s="106" t="s">
        <v>64</v>
      </c>
      <c r="C45" s="121" t="s">
        <v>482</v>
      </c>
      <c r="D45" s="119" t="s">
        <v>137</v>
      </c>
      <c r="E45" s="119" t="s">
        <v>321</v>
      </c>
      <c r="F45" s="121">
        <v>11.0</v>
      </c>
      <c r="G45" s="119" t="s">
        <v>481</v>
      </c>
      <c r="H45" s="117" t="s">
        <v>481</v>
      </c>
      <c r="I45" s="117" t="s">
        <v>481</v>
      </c>
      <c r="J45" s="111">
        <v>0.0</v>
      </c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2"/>
    </row>
    <row r="46" ht="14.25" customHeight="1">
      <c r="A46" s="106" t="s">
        <v>28</v>
      </c>
      <c r="B46" s="106" t="s">
        <v>64</v>
      </c>
      <c r="C46" s="122" t="s">
        <v>483</v>
      </c>
      <c r="D46" s="117" t="s">
        <v>197</v>
      </c>
      <c r="E46" s="117" t="s">
        <v>321</v>
      </c>
      <c r="F46" s="122">
        <v>5.0</v>
      </c>
      <c r="G46" s="117" t="s">
        <v>481</v>
      </c>
      <c r="H46" s="119" t="s">
        <v>481</v>
      </c>
      <c r="I46" s="119">
        <v>0.0</v>
      </c>
      <c r="J46" s="111">
        <v>0.0</v>
      </c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2"/>
    </row>
    <row r="47" ht="14.25" customHeight="1">
      <c r="A47" s="106"/>
      <c r="B47" s="106"/>
      <c r="C47" s="114"/>
      <c r="D47" s="114"/>
      <c r="E47" s="114"/>
      <c r="F47" s="119">
        <f t="shared" ref="F47:I47" si="2">SUM(F44:F46)</f>
        <v>21</v>
      </c>
      <c r="G47" s="119">
        <f t="shared" si="2"/>
        <v>0</v>
      </c>
      <c r="H47" s="119">
        <f t="shared" si="2"/>
        <v>0</v>
      </c>
      <c r="I47" s="119">
        <f t="shared" si="2"/>
        <v>0</v>
      </c>
      <c r="J47" s="119">
        <v>0.0</v>
      </c>
      <c r="K47" s="123">
        <f t="shared" ref="K47:V47" si="3">SUM(K44:K46)</f>
        <v>0</v>
      </c>
      <c r="L47" s="123">
        <f t="shared" si="3"/>
        <v>0</v>
      </c>
      <c r="M47" s="123">
        <f t="shared" si="3"/>
        <v>0</v>
      </c>
      <c r="N47" s="123">
        <f t="shared" si="3"/>
        <v>0</v>
      </c>
      <c r="O47" s="123">
        <f t="shared" si="3"/>
        <v>0</v>
      </c>
      <c r="P47" s="123">
        <f t="shared" si="3"/>
        <v>0</v>
      </c>
      <c r="Q47" s="123">
        <f t="shared" si="3"/>
        <v>0</v>
      </c>
      <c r="R47" s="123">
        <f t="shared" si="3"/>
        <v>0</v>
      </c>
      <c r="S47" s="123">
        <f t="shared" si="3"/>
        <v>0</v>
      </c>
      <c r="T47" s="123">
        <f t="shared" si="3"/>
        <v>0</v>
      </c>
      <c r="U47" s="123">
        <f t="shared" si="3"/>
        <v>0</v>
      </c>
      <c r="V47" s="123">
        <f t="shared" si="3"/>
        <v>0</v>
      </c>
    </row>
    <row r="48" ht="14.25" customHeight="1">
      <c r="A48" s="106" t="s">
        <v>51</v>
      </c>
      <c r="B48" s="106" t="s">
        <v>47</v>
      </c>
      <c r="C48" s="114" t="s">
        <v>484</v>
      </c>
      <c r="D48" s="114"/>
      <c r="E48" s="114" t="s">
        <v>321</v>
      </c>
      <c r="F48" s="111">
        <f t="shared" ref="F48:G48" si="4">F13+F14+F15</f>
        <v>39</v>
      </c>
      <c r="G48" s="111">
        <f t="shared" si="4"/>
        <v>0</v>
      </c>
      <c r="H48" s="111">
        <v>0.0</v>
      </c>
      <c r="I48" s="111" t="s">
        <v>441</v>
      </c>
      <c r="J48" s="111">
        <f t="shared" ref="J48:V48" si="5">J13+J14+J15</f>
        <v>2</v>
      </c>
      <c r="K48" s="111">
        <f t="shared" si="5"/>
        <v>9</v>
      </c>
      <c r="L48" s="111">
        <f t="shared" si="5"/>
        <v>0</v>
      </c>
      <c r="M48" s="111">
        <f t="shared" si="5"/>
        <v>11</v>
      </c>
      <c r="N48" s="111">
        <f t="shared" si="5"/>
        <v>0</v>
      </c>
      <c r="O48" s="111">
        <f t="shared" si="5"/>
        <v>0</v>
      </c>
      <c r="P48" s="111">
        <f t="shared" si="5"/>
        <v>0</v>
      </c>
      <c r="Q48" s="111">
        <f t="shared" si="5"/>
        <v>0</v>
      </c>
      <c r="R48" s="111">
        <f t="shared" si="5"/>
        <v>0</v>
      </c>
      <c r="S48" s="111">
        <f t="shared" si="5"/>
        <v>0</v>
      </c>
      <c r="T48" s="111">
        <f t="shared" si="5"/>
        <v>0</v>
      </c>
      <c r="U48" s="111">
        <f t="shared" si="5"/>
        <v>0</v>
      </c>
      <c r="V48" s="111">
        <f t="shared" si="5"/>
        <v>1</v>
      </c>
    </row>
    <row r="49" ht="14.25" customHeight="1">
      <c r="A49" s="106" t="s">
        <v>51</v>
      </c>
      <c r="B49" s="106" t="s">
        <v>83</v>
      </c>
      <c r="C49" s="114" t="s">
        <v>485</v>
      </c>
      <c r="D49" s="114"/>
      <c r="E49" s="114" t="s">
        <v>321</v>
      </c>
      <c r="F49" s="111">
        <f t="shared" ref="F49:V49" si="6">F16+F17+F18+F19+F20</f>
        <v>28</v>
      </c>
      <c r="G49" s="111">
        <f t="shared" si="6"/>
        <v>0</v>
      </c>
      <c r="H49" s="111">
        <f t="shared" si="6"/>
        <v>0</v>
      </c>
      <c r="I49" s="111">
        <f t="shared" si="6"/>
        <v>0</v>
      </c>
      <c r="J49" s="111">
        <f t="shared" si="6"/>
        <v>1</v>
      </c>
      <c r="K49" s="111">
        <f t="shared" si="6"/>
        <v>0</v>
      </c>
      <c r="L49" s="111">
        <f t="shared" si="6"/>
        <v>0</v>
      </c>
      <c r="M49" s="111">
        <f t="shared" si="6"/>
        <v>0</v>
      </c>
      <c r="N49" s="111">
        <f t="shared" si="6"/>
        <v>0</v>
      </c>
      <c r="O49" s="111">
        <f t="shared" si="6"/>
        <v>0</v>
      </c>
      <c r="P49" s="111">
        <f t="shared" si="6"/>
        <v>0</v>
      </c>
      <c r="Q49" s="111">
        <f t="shared" si="6"/>
        <v>0</v>
      </c>
      <c r="R49" s="111">
        <f t="shared" si="6"/>
        <v>0</v>
      </c>
      <c r="S49" s="111">
        <f t="shared" si="6"/>
        <v>0</v>
      </c>
      <c r="T49" s="111">
        <f t="shared" si="6"/>
        <v>0</v>
      </c>
      <c r="U49" s="111">
        <f t="shared" si="6"/>
        <v>0</v>
      </c>
      <c r="V49" s="111">
        <f t="shared" si="6"/>
        <v>0</v>
      </c>
    </row>
    <row r="50" ht="14.25" customHeight="1">
      <c r="A50" s="106" t="s">
        <v>51</v>
      </c>
      <c r="B50" s="106" t="s">
        <v>91</v>
      </c>
      <c r="C50" s="114" t="s">
        <v>486</v>
      </c>
      <c r="D50" s="114"/>
      <c r="E50" s="114" t="s">
        <v>321</v>
      </c>
      <c r="F50" s="111">
        <f t="shared" ref="F50:V50" si="7">F21+F22</f>
        <v>21</v>
      </c>
      <c r="G50" s="111">
        <f t="shared" si="7"/>
        <v>0</v>
      </c>
      <c r="H50" s="111">
        <f t="shared" si="7"/>
        <v>0</v>
      </c>
      <c r="I50" s="111">
        <f t="shared" si="7"/>
        <v>0</v>
      </c>
      <c r="J50" s="111">
        <f t="shared" si="7"/>
        <v>243</v>
      </c>
      <c r="K50" s="111">
        <f t="shared" si="7"/>
        <v>0</v>
      </c>
      <c r="L50" s="111">
        <f t="shared" si="7"/>
        <v>0</v>
      </c>
      <c r="M50" s="111">
        <f t="shared" si="7"/>
        <v>0</v>
      </c>
      <c r="N50" s="111">
        <f t="shared" si="7"/>
        <v>0</v>
      </c>
      <c r="O50" s="111">
        <f t="shared" si="7"/>
        <v>0</v>
      </c>
      <c r="P50" s="111">
        <f t="shared" si="7"/>
        <v>0</v>
      </c>
      <c r="Q50" s="111">
        <f t="shared" si="7"/>
        <v>0</v>
      </c>
      <c r="R50" s="111">
        <f t="shared" si="7"/>
        <v>0</v>
      </c>
      <c r="S50" s="111">
        <f t="shared" si="7"/>
        <v>0</v>
      </c>
      <c r="T50" s="111">
        <f t="shared" si="7"/>
        <v>0</v>
      </c>
      <c r="U50" s="111">
        <f t="shared" si="7"/>
        <v>0</v>
      </c>
      <c r="V50" s="111">
        <f t="shared" si="7"/>
        <v>0</v>
      </c>
    </row>
    <row r="51" ht="14.25" customHeight="1">
      <c r="A51" s="118"/>
      <c r="B51" s="118"/>
      <c r="C51" s="119"/>
      <c r="D51" s="119"/>
      <c r="E51" s="119"/>
      <c r="F51" s="119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2"/>
    </row>
    <row r="52" ht="14.25" customHeight="1">
      <c r="A52" s="118" t="s">
        <v>28</v>
      </c>
      <c r="B52" s="118" t="s">
        <v>89</v>
      </c>
      <c r="C52" s="114" t="s">
        <v>487</v>
      </c>
      <c r="D52" s="114"/>
      <c r="E52" s="114"/>
      <c r="F52" s="111">
        <v>331.0</v>
      </c>
      <c r="G52" s="111">
        <v>0.0</v>
      </c>
      <c r="H52" s="111">
        <v>21.0</v>
      </c>
      <c r="I52" s="111">
        <v>0.0</v>
      </c>
      <c r="J52" s="111">
        <v>17.0</v>
      </c>
      <c r="K52" s="111">
        <v>50.0</v>
      </c>
      <c r="L52" s="111">
        <v>27.0</v>
      </c>
      <c r="M52" s="111">
        <v>50.0</v>
      </c>
      <c r="N52" s="111">
        <v>3.0</v>
      </c>
      <c r="O52" s="111">
        <v>0.0</v>
      </c>
      <c r="P52" s="111">
        <v>0.0</v>
      </c>
      <c r="Q52" s="111">
        <v>1.0</v>
      </c>
      <c r="R52" s="111">
        <v>0.0</v>
      </c>
      <c r="S52" s="111">
        <v>0.0</v>
      </c>
      <c r="T52" s="111">
        <v>1.0</v>
      </c>
      <c r="U52" s="111">
        <v>0.0</v>
      </c>
      <c r="V52" s="112">
        <v>0.0</v>
      </c>
    </row>
    <row r="53" ht="14.25" customHeight="1">
      <c r="A53" s="106"/>
      <c r="B53" s="106"/>
      <c r="C53" s="114"/>
      <c r="D53" s="114"/>
      <c r="E53" s="114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2"/>
    </row>
    <row r="54" ht="14.25" customHeight="1">
      <c r="A54" s="106" t="s">
        <v>28</v>
      </c>
      <c r="B54" s="106" t="s">
        <v>64</v>
      </c>
      <c r="C54" s="114" t="s">
        <v>488</v>
      </c>
      <c r="D54" s="114"/>
      <c r="E54" s="114"/>
      <c r="F54" s="111">
        <v>21.0</v>
      </c>
      <c r="G54" s="111">
        <v>0.0</v>
      </c>
      <c r="H54" s="111">
        <v>0.0</v>
      </c>
      <c r="I54" s="111">
        <v>0.0</v>
      </c>
      <c r="J54" s="111">
        <v>0.0</v>
      </c>
      <c r="K54" s="111">
        <v>0.0</v>
      </c>
      <c r="L54" s="111">
        <v>0.0</v>
      </c>
      <c r="M54" s="111">
        <v>0.0</v>
      </c>
      <c r="N54" s="111">
        <v>0.0</v>
      </c>
      <c r="O54" s="111">
        <v>0.0</v>
      </c>
      <c r="P54" s="111">
        <v>0.0</v>
      </c>
      <c r="Q54" s="111">
        <v>0.0</v>
      </c>
      <c r="R54" s="111">
        <v>0.0</v>
      </c>
      <c r="S54" s="111">
        <v>0.0</v>
      </c>
      <c r="T54" s="111">
        <v>0.0</v>
      </c>
      <c r="U54" s="111">
        <v>0.0</v>
      </c>
      <c r="V54" s="112">
        <v>0.0</v>
      </c>
    </row>
    <row r="55" ht="14.25" customHeight="1">
      <c r="A55" s="106"/>
      <c r="B55" s="106"/>
      <c r="C55" s="114"/>
      <c r="D55" s="114"/>
      <c r="E55" s="114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2"/>
    </row>
    <row r="56" ht="14.25" customHeight="1">
      <c r="A56" s="106"/>
      <c r="B56" s="106"/>
      <c r="C56" s="114"/>
      <c r="D56" s="114"/>
      <c r="E56" s="114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2"/>
    </row>
    <row r="57" ht="14.25" customHeight="1">
      <c r="A57" s="106"/>
      <c r="B57" s="106"/>
      <c r="C57" s="114"/>
      <c r="D57" s="114"/>
      <c r="E57" s="114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2"/>
    </row>
    <row r="58" ht="14.25" customHeight="1">
      <c r="A58" s="106"/>
      <c r="B58" s="106"/>
      <c r="C58" s="114"/>
      <c r="D58" s="114"/>
      <c r="E58" s="114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2"/>
    </row>
    <row r="59" ht="14.25" customHeight="1">
      <c r="A59" s="106"/>
      <c r="B59" s="106"/>
      <c r="C59" s="114"/>
      <c r="D59" s="114"/>
      <c r="E59" s="114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2"/>
    </row>
    <row r="60" ht="14.25" customHeight="1">
      <c r="A60" s="106"/>
      <c r="B60" s="106"/>
      <c r="C60" s="114"/>
      <c r="D60" s="114"/>
      <c r="E60" s="114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2"/>
    </row>
    <row r="61" ht="14.25" customHeight="1">
      <c r="A61" s="106"/>
      <c r="B61" s="106"/>
      <c r="C61" s="114"/>
      <c r="D61" s="114"/>
      <c r="E61" s="114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2"/>
    </row>
    <row r="62" ht="14.25" customHeight="1">
      <c r="A62" s="106"/>
      <c r="B62" s="106"/>
      <c r="C62" s="114"/>
      <c r="D62" s="114"/>
      <c r="E62" s="114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2"/>
    </row>
    <row r="63" ht="14.25" customHeight="1">
      <c r="A63" s="106"/>
      <c r="B63" s="106"/>
      <c r="C63" s="114"/>
      <c r="D63" s="114"/>
      <c r="E63" s="114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2"/>
    </row>
    <row r="64" ht="14.25" customHeight="1">
      <c r="A64" s="106"/>
      <c r="B64" s="106"/>
      <c r="C64" s="114"/>
      <c r="D64" s="114"/>
      <c r="E64" s="114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2"/>
    </row>
    <row r="65" ht="14.25" customHeight="1">
      <c r="A65" s="106"/>
      <c r="B65" s="106"/>
      <c r="C65" s="114"/>
      <c r="D65" s="114"/>
      <c r="E65" s="114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2"/>
    </row>
    <row r="66" ht="14.25" customHeight="1">
      <c r="A66" s="106"/>
      <c r="B66" s="106"/>
      <c r="C66" s="114"/>
      <c r="D66" s="114"/>
      <c r="E66" s="114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2"/>
    </row>
    <row r="67" ht="14.25" customHeight="1">
      <c r="A67" s="106"/>
      <c r="B67" s="106"/>
      <c r="C67" s="114"/>
      <c r="D67" s="114"/>
      <c r="E67" s="114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2"/>
    </row>
    <row r="68" ht="14.25" customHeight="1">
      <c r="A68" s="106"/>
      <c r="B68" s="106"/>
      <c r="C68" s="114"/>
      <c r="D68" s="114"/>
      <c r="E68" s="114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2"/>
    </row>
    <row r="69" ht="14.25" customHeight="1">
      <c r="A69" s="106"/>
      <c r="B69" s="106"/>
      <c r="C69" s="114"/>
      <c r="D69" s="114"/>
      <c r="E69" s="114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2"/>
    </row>
    <row r="70" ht="14.25" customHeight="1">
      <c r="A70" s="106"/>
      <c r="B70" s="106"/>
      <c r="C70" s="114"/>
      <c r="D70" s="114"/>
      <c r="E70" s="114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2"/>
    </row>
    <row r="71" ht="14.25" customHeight="1">
      <c r="A71" s="106"/>
      <c r="B71" s="106"/>
      <c r="C71" s="114"/>
      <c r="D71" s="114"/>
      <c r="E71" s="114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2"/>
    </row>
    <row r="72" ht="14.25" customHeight="1">
      <c r="A72" s="106"/>
      <c r="B72" s="106"/>
      <c r="C72" s="114"/>
      <c r="D72" s="114"/>
      <c r="E72" s="114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2"/>
    </row>
    <row r="73" ht="14.25" customHeight="1">
      <c r="A73" s="106"/>
      <c r="B73" s="106"/>
      <c r="C73" s="114"/>
      <c r="D73" s="114"/>
      <c r="E73" s="114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2"/>
    </row>
    <row r="74" ht="14.25" customHeight="1">
      <c r="A74" s="106"/>
      <c r="B74" s="106"/>
      <c r="C74" s="114"/>
      <c r="D74" s="114"/>
      <c r="E74" s="114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2"/>
    </row>
    <row r="75" ht="14.25" customHeight="1">
      <c r="A75" s="106"/>
      <c r="B75" s="106"/>
      <c r="C75" s="114"/>
      <c r="D75" s="114"/>
      <c r="E75" s="114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2"/>
    </row>
    <row r="76" ht="14.25" customHeight="1">
      <c r="A76" s="106"/>
      <c r="B76" s="106"/>
      <c r="C76" s="114"/>
      <c r="D76" s="114"/>
      <c r="E76" s="114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2"/>
    </row>
    <row r="77" ht="14.25" customHeight="1">
      <c r="A77" s="106"/>
      <c r="B77" s="106"/>
      <c r="C77" s="114"/>
      <c r="D77" s="114"/>
      <c r="E77" s="114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2"/>
    </row>
    <row r="78" ht="14.25" customHeight="1">
      <c r="A78" s="106"/>
      <c r="B78" s="106"/>
      <c r="C78" s="114"/>
      <c r="D78" s="114"/>
      <c r="E78" s="114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2"/>
    </row>
    <row r="79" ht="14.25" customHeight="1">
      <c r="A79" s="106"/>
      <c r="B79" s="106"/>
      <c r="C79" s="114"/>
      <c r="D79" s="114"/>
      <c r="E79" s="114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2"/>
    </row>
    <row r="80" ht="14.25" customHeight="1">
      <c r="A80" s="106"/>
      <c r="B80" s="106"/>
      <c r="C80" s="114"/>
      <c r="D80" s="114"/>
      <c r="E80" s="114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2"/>
    </row>
    <row r="81" ht="14.25" customHeight="1">
      <c r="A81" s="106"/>
      <c r="B81" s="106"/>
      <c r="C81" s="114"/>
      <c r="D81" s="114"/>
      <c r="E81" s="114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2"/>
    </row>
    <row r="82" ht="14.25" customHeight="1">
      <c r="A82" s="106"/>
      <c r="B82" s="106"/>
      <c r="C82" s="114"/>
      <c r="D82" s="114"/>
      <c r="E82" s="114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2"/>
    </row>
    <row r="83" ht="14.25" customHeight="1">
      <c r="A83" s="106"/>
      <c r="B83" s="106"/>
      <c r="C83" s="114"/>
      <c r="D83" s="114"/>
      <c r="E83" s="114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2"/>
    </row>
    <row r="84" ht="14.25" customHeight="1">
      <c r="A84" s="106"/>
      <c r="B84" s="106"/>
      <c r="C84" s="114"/>
      <c r="D84" s="114"/>
      <c r="E84" s="114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2"/>
    </row>
    <row r="85" ht="14.25" customHeight="1">
      <c r="A85" s="106"/>
      <c r="B85" s="106"/>
      <c r="C85" s="114"/>
      <c r="D85" s="114"/>
      <c r="E85" s="114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2"/>
    </row>
    <row r="86" ht="14.25" customHeight="1">
      <c r="A86" s="106"/>
      <c r="B86" s="106"/>
      <c r="C86" s="114"/>
      <c r="D86" s="114"/>
      <c r="E86" s="114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2"/>
    </row>
    <row r="87" ht="14.25" customHeight="1">
      <c r="A87" s="106"/>
      <c r="B87" s="106"/>
      <c r="C87" s="114"/>
      <c r="D87" s="114"/>
      <c r="E87" s="114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2"/>
    </row>
    <row r="88" ht="14.25" customHeight="1">
      <c r="A88" s="106"/>
      <c r="B88" s="106"/>
      <c r="C88" s="114"/>
      <c r="D88" s="114"/>
      <c r="E88" s="114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2"/>
    </row>
    <row r="89" ht="14.25" customHeight="1">
      <c r="A89" s="106"/>
      <c r="B89" s="106"/>
      <c r="C89" s="114"/>
      <c r="D89" s="114"/>
      <c r="E89" s="114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2"/>
    </row>
    <row r="90" ht="14.25" customHeight="1">
      <c r="A90" s="106"/>
      <c r="B90" s="106"/>
      <c r="C90" s="114"/>
      <c r="D90" s="114"/>
      <c r="E90" s="114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2"/>
    </row>
    <row r="91" ht="14.25" customHeight="1">
      <c r="A91" s="106"/>
      <c r="B91" s="106"/>
      <c r="C91" s="114"/>
      <c r="D91" s="114"/>
      <c r="E91" s="114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2"/>
    </row>
    <row r="92" ht="14.25" customHeight="1">
      <c r="A92" s="106"/>
      <c r="B92" s="106"/>
      <c r="C92" s="114"/>
      <c r="D92" s="114"/>
      <c r="E92" s="114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2"/>
    </row>
    <row r="93" ht="14.25" customHeight="1">
      <c r="A93" s="106"/>
      <c r="B93" s="106"/>
      <c r="C93" s="114"/>
      <c r="D93" s="114"/>
      <c r="E93" s="114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2"/>
    </row>
    <row r="94" ht="14.25" customHeight="1">
      <c r="A94" s="106"/>
      <c r="B94" s="106"/>
      <c r="C94" s="114"/>
      <c r="D94" s="114"/>
      <c r="E94" s="114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2"/>
    </row>
    <row r="95" ht="14.25" customHeight="1">
      <c r="A95" s="106"/>
      <c r="B95" s="106"/>
      <c r="C95" s="114"/>
      <c r="D95" s="114"/>
      <c r="E95" s="114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2"/>
    </row>
    <row r="96" ht="14.25" customHeight="1">
      <c r="A96" s="106"/>
      <c r="B96" s="106"/>
      <c r="C96" s="114"/>
      <c r="D96" s="114"/>
      <c r="E96" s="114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2"/>
    </row>
    <row r="97" ht="14.25" customHeight="1">
      <c r="A97" s="106"/>
      <c r="B97" s="106"/>
      <c r="C97" s="114"/>
      <c r="D97" s="114"/>
      <c r="E97" s="114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2"/>
    </row>
    <row r="98" ht="14.25" customHeight="1">
      <c r="A98" s="106"/>
      <c r="B98" s="106"/>
      <c r="C98" s="114"/>
      <c r="D98" s="114"/>
      <c r="E98" s="114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2"/>
    </row>
    <row r="99" ht="14.25" customHeight="1">
      <c r="A99" s="106"/>
      <c r="B99" s="106"/>
      <c r="C99" s="114"/>
      <c r="D99" s="114"/>
      <c r="E99" s="114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2"/>
    </row>
    <row r="100" ht="14.25" customHeight="1">
      <c r="A100" s="106"/>
      <c r="B100" s="106"/>
      <c r="C100" s="114"/>
      <c r="D100" s="114"/>
      <c r="E100" s="114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2"/>
    </row>
    <row r="101" ht="14.25" customHeight="1">
      <c r="A101" s="106"/>
      <c r="B101" s="106"/>
      <c r="C101" s="114"/>
      <c r="D101" s="114"/>
      <c r="E101" s="114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2"/>
    </row>
    <row r="102" ht="14.25" customHeight="1">
      <c r="A102" s="106"/>
      <c r="B102" s="106"/>
      <c r="C102" s="114"/>
      <c r="D102" s="114"/>
      <c r="E102" s="114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2"/>
    </row>
    <row r="103" ht="14.25" customHeight="1">
      <c r="A103" s="106"/>
      <c r="B103" s="106"/>
      <c r="C103" s="114"/>
      <c r="D103" s="114"/>
      <c r="E103" s="114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2"/>
    </row>
    <row r="104" ht="14.25" customHeight="1">
      <c r="A104" s="106"/>
      <c r="B104" s="106"/>
      <c r="C104" s="114"/>
      <c r="D104" s="114"/>
      <c r="E104" s="114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2"/>
    </row>
    <row r="105" ht="14.25" customHeight="1">
      <c r="A105" s="106"/>
      <c r="B105" s="106"/>
      <c r="C105" s="114"/>
      <c r="D105" s="114"/>
      <c r="E105" s="114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2"/>
    </row>
    <row r="106" ht="14.25" customHeight="1">
      <c r="A106" s="106"/>
      <c r="B106" s="106"/>
      <c r="C106" s="114"/>
      <c r="D106" s="114"/>
      <c r="E106" s="114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2"/>
    </row>
    <row r="107" ht="14.25" customHeight="1">
      <c r="A107" s="106"/>
      <c r="B107" s="106"/>
      <c r="C107" s="114"/>
      <c r="D107" s="114"/>
      <c r="E107" s="114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2"/>
    </row>
    <row r="108" ht="14.25" customHeight="1">
      <c r="A108" s="106"/>
      <c r="B108" s="106"/>
      <c r="C108" s="114"/>
      <c r="D108" s="114"/>
      <c r="E108" s="114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2"/>
    </row>
    <row r="109" ht="14.25" customHeight="1">
      <c r="A109" s="106"/>
      <c r="B109" s="106"/>
      <c r="C109" s="114"/>
      <c r="D109" s="114"/>
      <c r="E109" s="114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2"/>
    </row>
    <row r="110" ht="14.25" customHeight="1">
      <c r="A110" s="106"/>
      <c r="B110" s="106"/>
      <c r="C110" s="114"/>
      <c r="D110" s="114"/>
      <c r="E110" s="114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2"/>
    </row>
    <row r="111" ht="14.25" customHeight="1">
      <c r="A111" s="106"/>
      <c r="B111" s="106"/>
      <c r="C111" s="114"/>
      <c r="D111" s="114"/>
      <c r="E111" s="114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2"/>
    </row>
    <row r="112" ht="14.25" customHeight="1">
      <c r="A112" s="106"/>
      <c r="B112" s="106"/>
      <c r="C112" s="114"/>
      <c r="D112" s="114"/>
      <c r="E112" s="114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2"/>
    </row>
    <row r="113" ht="14.25" customHeight="1">
      <c r="A113" s="106"/>
      <c r="B113" s="106"/>
      <c r="C113" s="114"/>
      <c r="D113" s="114"/>
      <c r="E113" s="114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2"/>
    </row>
    <row r="114" ht="14.25" customHeight="1">
      <c r="A114" s="106"/>
      <c r="B114" s="106"/>
      <c r="C114" s="114"/>
      <c r="D114" s="114"/>
      <c r="E114" s="114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2"/>
    </row>
    <row r="115" ht="14.25" customHeight="1">
      <c r="A115" s="106"/>
      <c r="B115" s="106"/>
      <c r="C115" s="114"/>
      <c r="D115" s="114"/>
      <c r="E115" s="114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2"/>
    </row>
    <row r="116" ht="14.25" customHeight="1">
      <c r="A116" s="106"/>
      <c r="B116" s="106"/>
      <c r="C116" s="114"/>
      <c r="D116" s="114"/>
      <c r="E116" s="114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2"/>
    </row>
    <row r="117" ht="14.25" customHeight="1">
      <c r="A117" s="106"/>
      <c r="B117" s="106"/>
      <c r="C117" s="114"/>
      <c r="D117" s="114"/>
      <c r="E117" s="114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2"/>
    </row>
    <row r="118" ht="14.25" customHeight="1">
      <c r="A118" s="106"/>
      <c r="B118" s="106"/>
      <c r="C118" s="114"/>
      <c r="D118" s="114"/>
      <c r="E118" s="114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2"/>
    </row>
    <row r="119" ht="14.25" customHeight="1">
      <c r="A119" s="106"/>
      <c r="B119" s="106"/>
      <c r="C119" s="114"/>
      <c r="D119" s="114"/>
      <c r="E119" s="114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2"/>
    </row>
    <row r="120" ht="14.25" customHeight="1">
      <c r="A120" s="106"/>
      <c r="B120" s="106"/>
      <c r="C120" s="114"/>
      <c r="D120" s="114"/>
      <c r="E120" s="114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2"/>
    </row>
    <row r="121" ht="14.25" customHeight="1">
      <c r="A121" s="106"/>
      <c r="B121" s="106"/>
      <c r="C121" s="114"/>
      <c r="D121" s="114"/>
      <c r="E121" s="114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2"/>
    </row>
    <row r="122" ht="14.25" customHeight="1">
      <c r="A122" s="106"/>
      <c r="B122" s="106"/>
      <c r="C122" s="114"/>
      <c r="D122" s="114"/>
      <c r="E122" s="114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2"/>
    </row>
    <row r="123" ht="14.25" customHeight="1">
      <c r="A123" s="106"/>
      <c r="B123" s="106"/>
      <c r="C123" s="114"/>
      <c r="D123" s="114"/>
      <c r="E123" s="114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2"/>
    </row>
    <row r="124" ht="14.25" customHeight="1">
      <c r="A124" s="106"/>
      <c r="B124" s="106"/>
      <c r="C124" s="114"/>
      <c r="D124" s="114"/>
      <c r="E124" s="114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2"/>
    </row>
    <row r="125" ht="14.25" customHeight="1">
      <c r="A125" s="106"/>
      <c r="B125" s="106"/>
      <c r="C125" s="114"/>
      <c r="D125" s="114"/>
      <c r="E125" s="114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2"/>
    </row>
    <row r="126" ht="14.25" customHeight="1">
      <c r="A126" s="106"/>
      <c r="B126" s="106"/>
      <c r="C126" s="114"/>
      <c r="D126" s="114"/>
      <c r="E126" s="114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2"/>
    </row>
    <row r="127" ht="14.25" customHeight="1">
      <c r="A127" s="106"/>
      <c r="B127" s="106"/>
      <c r="C127" s="114"/>
      <c r="D127" s="114"/>
      <c r="E127" s="114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2"/>
    </row>
    <row r="128" ht="14.25" customHeight="1">
      <c r="A128" s="106"/>
      <c r="B128" s="106"/>
      <c r="C128" s="114"/>
      <c r="D128" s="114"/>
      <c r="E128" s="114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2"/>
    </row>
    <row r="129" ht="14.25" customHeight="1">
      <c r="A129" s="106"/>
      <c r="B129" s="106"/>
      <c r="C129" s="114"/>
      <c r="D129" s="114"/>
      <c r="E129" s="114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2"/>
    </row>
    <row r="130" ht="14.25" customHeight="1">
      <c r="A130" s="106"/>
      <c r="B130" s="106"/>
      <c r="C130" s="114"/>
      <c r="D130" s="114"/>
      <c r="E130" s="114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2"/>
    </row>
    <row r="131" ht="14.25" customHeight="1">
      <c r="A131" s="106"/>
      <c r="B131" s="106"/>
      <c r="C131" s="114"/>
      <c r="D131" s="114"/>
      <c r="E131" s="114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2"/>
    </row>
    <row r="132" ht="14.25" customHeight="1">
      <c r="A132" s="106"/>
      <c r="B132" s="106"/>
      <c r="C132" s="114"/>
      <c r="D132" s="114"/>
      <c r="E132" s="114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2"/>
    </row>
    <row r="133" ht="14.25" customHeight="1">
      <c r="A133" s="106"/>
      <c r="B133" s="106"/>
      <c r="C133" s="114"/>
      <c r="D133" s="114"/>
      <c r="E133" s="114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2"/>
    </row>
    <row r="134" ht="14.25" customHeight="1">
      <c r="A134" s="106"/>
      <c r="B134" s="106"/>
      <c r="C134" s="114"/>
      <c r="D134" s="114"/>
      <c r="E134" s="114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2"/>
    </row>
    <row r="135" ht="14.25" customHeight="1">
      <c r="A135" s="106"/>
      <c r="B135" s="106"/>
      <c r="C135" s="114"/>
      <c r="D135" s="114"/>
      <c r="E135" s="114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2"/>
    </row>
    <row r="136" ht="14.25" customHeight="1">
      <c r="A136" s="106"/>
      <c r="B136" s="106"/>
      <c r="C136" s="114"/>
      <c r="D136" s="114"/>
      <c r="E136" s="114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2"/>
    </row>
    <row r="137" ht="14.25" customHeight="1">
      <c r="A137" s="106"/>
      <c r="B137" s="106"/>
      <c r="C137" s="114"/>
      <c r="D137" s="114"/>
      <c r="E137" s="114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2"/>
    </row>
    <row r="138" ht="14.25" customHeight="1">
      <c r="A138" s="106"/>
      <c r="B138" s="106"/>
      <c r="C138" s="114"/>
      <c r="D138" s="114"/>
      <c r="E138" s="114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2"/>
    </row>
    <row r="139" ht="14.25" customHeight="1">
      <c r="A139" s="106"/>
      <c r="B139" s="106"/>
      <c r="C139" s="114"/>
      <c r="D139" s="114"/>
      <c r="E139" s="114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2"/>
    </row>
    <row r="140" ht="14.25" customHeight="1">
      <c r="A140" s="106"/>
      <c r="B140" s="106"/>
      <c r="C140" s="114"/>
      <c r="D140" s="114"/>
      <c r="E140" s="114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2"/>
    </row>
    <row r="141" ht="14.25" customHeight="1">
      <c r="A141" s="106"/>
      <c r="B141" s="106"/>
      <c r="C141" s="114"/>
      <c r="D141" s="114"/>
      <c r="E141" s="114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2"/>
    </row>
    <row r="142" ht="14.25" customHeight="1">
      <c r="A142" s="106"/>
      <c r="B142" s="106"/>
      <c r="C142" s="114"/>
      <c r="D142" s="114"/>
      <c r="E142" s="114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2"/>
    </row>
    <row r="143" ht="14.25" customHeight="1">
      <c r="A143" s="106"/>
      <c r="B143" s="106"/>
      <c r="C143" s="114"/>
      <c r="D143" s="114"/>
      <c r="E143" s="114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2"/>
    </row>
    <row r="144" ht="14.25" customHeight="1">
      <c r="A144" s="106"/>
      <c r="B144" s="106"/>
      <c r="C144" s="114"/>
      <c r="D144" s="114"/>
      <c r="E144" s="114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2"/>
    </row>
    <row r="145" ht="14.25" customHeight="1">
      <c r="A145" s="106"/>
      <c r="B145" s="106"/>
      <c r="C145" s="114"/>
      <c r="D145" s="114"/>
      <c r="E145" s="114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2"/>
    </row>
    <row r="146" ht="14.25" customHeight="1">
      <c r="A146" s="106"/>
      <c r="B146" s="106"/>
      <c r="C146" s="114"/>
      <c r="D146" s="114"/>
      <c r="E146" s="114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2"/>
    </row>
    <row r="147" ht="14.25" customHeight="1">
      <c r="A147" s="106"/>
      <c r="B147" s="106"/>
      <c r="C147" s="114"/>
      <c r="D147" s="114"/>
      <c r="E147" s="114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2"/>
    </row>
    <row r="148" ht="14.25" customHeight="1">
      <c r="A148" s="106"/>
      <c r="B148" s="106"/>
      <c r="C148" s="114"/>
      <c r="D148" s="114"/>
      <c r="E148" s="114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2"/>
    </row>
    <row r="149" ht="14.25" customHeight="1">
      <c r="A149" s="106"/>
      <c r="B149" s="106"/>
      <c r="C149" s="114"/>
      <c r="D149" s="114"/>
      <c r="E149" s="114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2"/>
    </row>
    <row r="150" ht="14.25" customHeight="1">
      <c r="A150" s="106"/>
      <c r="B150" s="106"/>
      <c r="C150" s="114"/>
      <c r="D150" s="114"/>
      <c r="E150" s="114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2"/>
    </row>
    <row r="151" ht="14.25" customHeight="1">
      <c r="A151" s="106"/>
      <c r="B151" s="106"/>
      <c r="C151" s="114"/>
      <c r="D151" s="114"/>
      <c r="E151" s="114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2"/>
    </row>
    <row r="152" ht="14.25" customHeight="1">
      <c r="A152" s="106"/>
      <c r="B152" s="106"/>
      <c r="C152" s="114"/>
      <c r="D152" s="114"/>
      <c r="E152" s="114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2"/>
    </row>
    <row r="153" ht="14.25" customHeight="1">
      <c r="A153" s="106"/>
      <c r="B153" s="106"/>
      <c r="C153" s="114"/>
      <c r="D153" s="114"/>
      <c r="E153" s="114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2"/>
    </row>
    <row r="154" ht="14.25" customHeight="1">
      <c r="A154" s="106"/>
      <c r="B154" s="106"/>
      <c r="C154" s="114"/>
      <c r="D154" s="114"/>
      <c r="E154" s="114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2"/>
    </row>
    <row r="155" ht="14.25" customHeight="1">
      <c r="A155" s="106"/>
      <c r="B155" s="106"/>
      <c r="C155" s="114"/>
      <c r="D155" s="114"/>
      <c r="E155" s="114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2"/>
    </row>
    <row r="156" ht="14.25" customHeight="1">
      <c r="A156" s="106"/>
      <c r="B156" s="106"/>
      <c r="C156" s="114"/>
      <c r="D156" s="114"/>
      <c r="E156" s="114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2"/>
    </row>
    <row r="157" ht="14.25" customHeight="1">
      <c r="A157" s="106"/>
      <c r="B157" s="106"/>
      <c r="C157" s="114"/>
      <c r="D157" s="114"/>
      <c r="E157" s="114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2"/>
    </row>
    <row r="158" ht="14.25" customHeight="1">
      <c r="A158" s="106"/>
      <c r="B158" s="106"/>
      <c r="C158" s="114"/>
      <c r="D158" s="114"/>
      <c r="E158" s="114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2"/>
    </row>
    <row r="159" ht="14.25" customHeight="1">
      <c r="A159" s="106"/>
      <c r="B159" s="106"/>
      <c r="C159" s="114"/>
      <c r="D159" s="114"/>
      <c r="E159" s="114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2"/>
    </row>
    <row r="160" ht="14.25" customHeight="1">
      <c r="A160" s="106"/>
      <c r="B160" s="106"/>
      <c r="C160" s="114"/>
      <c r="D160" s="114"/>
      <c r="E160" s="114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2"/>
    </row>
    <row r="161" ht="14.25" customHeight="1">
      <c r="A161" s="106"/>
      <c r="B161" s="106"/>
      <c r="C161" s="114"/>
      <c r="D161" s="114"/>
      <c r="E161" s="114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2"/>
    </row>
    <row r="162" ht="14.25" customHeight="1">
      <c r="A162" s="106"/>
      <c r="B162" s="106"/>
      <c r="C162" s="114"/>
      <c r="D162" s="114"/>
      <c r="E162" s="114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2"/>
    </row>
    <row r="163" ht="14.25" customHeight="1">
      <c r="A163" s="106"/>
      <c r="B163" s="106"/>
      <c r="C163" s="114"/>
      <c r="D163" s="114"/>
      <c r="E163" s="114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2"/>
    </row>
    <row r="164" ht="14.25" customHeight="1">
      <c r="A164" s="106"/>
      <c r="B164" s="106"/>
      <c r="C164" s="114"/>
      <c r="D164" s="114"/>
      <c r="E164" s="114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2"/>
    </row>
    <row r="165" ht="14.25" customHeight="1">
      <c r="A165" s="106"/>
      <c r="B165" s="106"/>
      <c r="C165" s="114"/>
      <c r="D165" s="114"/>
      <c r="E165" s="114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2"/>
    </row>
    <row r="166" ht="14.25" customHeight="1">
      <c r="A166" s="106"/>
      <c r="B166" s="106"/>
      <c r="C166" s="114"/>
      <c r="D166" s="114"/>
      <c r="E166" s="114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2"/>
    </row>
    <row r="167" ht="14.25" customHeight="1">
      <c r="A167" s="106"/>
      <c r="B167" s="106"/>
      <c r="C167" s="114"/>
      <c r="D167" s="114"/>
      <c r="E167" s="114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2"/>
    </row>
    <row r="168" ht="14.25" customHeight="1">
      <c r="A168" s="106"/>
      <c r="B168" s="106"/>
      <c r="C168" s="114"/>
      <c r="D168" s="114"/>
      <c r="E168" s="114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2"/>
    </row>
    <row r="169" ht="14.25" customHeight="1">
      <c r="A169" s="106"/>
      <c r="B169" s="106"/>
      <c r="C169" s="114"/>
      <c r="D169" s="114"/>
      <c r="E169" s="114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2"/>
    </row>
    <row r="170" ht="14.25" customHeight="1">
      <c r="A170" s="106"/>
      <c r="B170" s="106"/>
      <c r="C170" s="114"/>
      <c r="D170" s="114"/>
      <c r="E170" s="114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2"/>
    </row>
    <row r="171" ht="14.25" customHeight="1">
      <c r="A171" s="106"/>
      <c r="B171" s="106"/>
      <c r="C171" s="114"/>
      <c r="D171" s="114"/>
      <c r="E171" s="114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2"/>
    </row>
    <row r="172" ht="14.25" customHeight="1">
      <c r="A172" s="106"/>
      <c r="B172" s="106"/>
      <c r="C172" s="114"/>
      <c r="D172" s="114"/>
      <c r="E172" s="114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2"/>
    </row>
    <row r="173" ht="14.25" customHeight="1">
      <c r="A173" s="106"/>
      <c r="B173" s="106"/>
      <c r="C173" s="114"/>
      <c r="D173" s="114"/>
      <c r="E173" s="114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2"/>
    </row>
    <row r="174" ht="14.25" customHeight="1">
      <c r="A174" s="106"/>
      <c r="B174" s="106"/>
      <c r="C174" s="114"/>
      <c r="D174" s="114"/>
      <c r="E174" s="114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2"/>
    </row>
    <row r="175" ht="14.25" customHeight="1">
      <c r="A175" s="106"/>
      <c r="B175" s="106"/>
      <c r="C175" s="114"/>
      <c r="D175" s="114"/>
      <c r="E175" s="114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2"/>
    </row>
    <row r="176" ht="14.25" customHeight="1">
      <c r="A176" s="106"/>
      <c r="B176" s="106"/>
      <c r="C176" s="114"/>
      <c r="D176" s="114"/>
      <c r="E176" s="114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2"/>
    </row>
    <row r="177" ht="14.25" customHeight="1">
      <c r="A177" s="106"/>
      <c r="B177" s="106"/>
      <c r="C177" s="114"/>
      <c r="D177" s="114"/>
      <c r="E177" s="114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2"/>
    </row>
    <row r="178" ht="14.25" customHeight="1">
      <c r="A178" s="106"/>
      <c r="B178" s="106"/>
      <c r="C178" s="114"/>
      <c r="D178" s="114"/>
      <c r="E178" s="114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2"/>
    </row>
    <row r="179" ht="14.25" customHeight="1">
      <c r="A179" s="106"/>
      <c r="B179" s="106"/>
      <c r="C179" s="114"/>
      <c r="D179" s="114"/>
      <c r="E179" s="114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2"/>
    </row>
    <row r="180" ht="14.25" customHeight="1">
      <c r="A180" s="106"/>
      <c r="B180" s="106"/>
      <c r="C180" s="114"/>
      <c r="D180" s="114"/>
      <c r="E180" s="114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2"/>
    </row>
    <row r="181" ht="14.25" customHeight="1">
      <c r="A181" s="106"/>
      <c r="B181" s="106"/>
      <c r="C181" s="114"/>
      <c r="D181" s="114"/>
      <c r="E181" s="114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2"/>
    </row>
    <row r="182" ht="14.25" customHeight="1">
      <c r="A182" s="106"/>
      <c r="B182" s="106"/>
      <c r="C182" s="114"/>
      <c r="D182" s="114"/>
      <c r="E182" s="114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2"/>
    </row>
    <row r="183" ht="14.25" customHeight="1">
      <c r="A183" s="106"/>
      <c r="B183" s="106"/>
      <c r="C183" s="114"/>
      <c r="D183" s="114"/>
      <c r="E183" s="114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2"/>
    </row>
    <row r="184" ht="14.25" customHeight="1">
      <c r="A184" s="106"/>
      <c r="B184" s="106"/>
      <c r="C184" s="114"/>
      <c r="D184" s="114"/>
      <c r="E184" s="114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2"/>
    </row>
    <row r="185" ht="14.25" customHeight="1">
      <c r="A185" s="106"/>
      <c r="B185" s="106"/>
      <c r="C185" s="114"/>
      <c r="D185" s="114"/>
      <c r="E185" s="114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2"/>
    </row>
    <row r="186" ht="14.25" customHeight="1">
      <c r="A186" s="106"/>
      <c r="B186" s="106"/>
      <c r="C186" s="114"/>
      <c r="D186" s="114"/>
      <c r="E186" s="114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2"/>
    </row>
    <row r="187" ht="14.25" customHeight="1">
      <c r="A187" s="106"/>
      <c r="B187" s="106"/>
      <c r="C187" s="124"/>
      <c r="D187" s="124"/>
      <c r="E187" s="124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6"/>
    </row>
    <row r="188" ht="14.25" customHeight="1"/>
    <row r="189" ht="14.25" customHeight="1">
      <c r="A189" s="127"/>
      <c r="B189" s="127"/>
      <c r="C189" s="127"/>
      <c r="D189" s="127"/>
      <c r="E189" s="127"/>
      <c r="F189" s="128">
        <f>SUBTOTAL(109,'tabela 4  leitos existentes'!$F$13:$F$187)</f>
        <v>1224</v>
      </c>
      <c r="G189" s="128"/>
      <c r="H189" s="128">
        <f>SUBTOTAL(109,'tabela 4  leitos existentes'!$H$13:$H$187)</f>
        <v>63</v>
      </c>
      <c r="I189" s="128"/>
      <c r="J189" s="128">
        <f>SUBTOTAL(109,'tabela 4  leitos existentes'!$J$13:$J$187)</f>
        <v>543</v>
      </c>
      <c r="K189" s="128">
        <f>SUBTOTAL(109,'tabela 4  leitos existentes'!$K$13:$K$187)</f>
        <v>168</v>
      </c>
      <c r="L189" s="128">
        <f>SUBTOTAL(109,'tabela 4  leitos existentes'!$L$13:$L$187)</f>
        <v>81</v>
      </c>
      <c r="M189" s="128">
        <f>SUBTOTAL(109,'tabela 4  leitos existentes'!$M$13:$M$187)</f>
        <v>180</v>
      </c>
      <c r="N189" s="128"/>
      <c r="O189" s="128"/>
      <c r="P189" s="128"/>
      <c r="Q189" s="128"/>
      <c r="R189" s="128"/>
      <c r="S189" s="128"/>
      <c r="T189" s="128"/>
      <c r="U189" s="128"/>
      <c r="V189" s="128"/>
    </row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>
      <c r="W195" s="129"/>
      <c r="X195" s="129"/>
      <c r="Y195" s="129"/>
      <c r="Z195" s="129"/>
    </row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41 B43:B50 B52:B187">
      <formula1>'listas de opções'!$E$2:$E$64</formula1>
    </dataValidation>
    <dataValidation type="list" allowBlank="1" showErrorMessage="1" sqref="A13:A41 A43:A50 A52:A18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4.29"/>
    <col customWidth="1" min="3" max="3" width="77.71"/>
    <col customWidth="1" min="4" max="6" width="12.86"/>
    <col customWidth="1" min="7" max="7" width="12.0"/>
    <col customWidth="1" min="8" max="15" width="8.57"/>
    <col customWidth="1" min="16" max="16" width="9.29"/>
    <col customWidth="1" min="17" max="17" width="12.71"/>
    <col customWidth="1" min="18" max="18" width="26.0"/>
    <col customWidth="1" min="19" max="19" width="20.57"/>
    <col customWidth="1" min="20" max="20" width="15.57"/>
    <col customWidth="1" min="21" max="21" width="8.71"/>
  </cols>
  <sheetData>
    <row r="1" ht="14.25" customHeight="1"/>
    <row r="2" ht="14.25" customHeight="1"/>
    <row r="3" ht="14.25" customHeight="1">
      <c r="P3" s="131"/>
      <c r="Q3" s="131"/>
      <c r="U3" s="131"/>
      <c r="V3" s="131"/>
      <c r="W3" s="131"/>
      <c r="X3" s="131"/>
      <c r="Y3" s="131"/>
      <c r="Z3" s="131"/>
    </row>
    <row r="4" ht="14.25" customHeight="1"/>
    <row r="5" ht="14.25" customHeight="1">
      <c r="P5" s="133"/>
      <c r="Q5" s="133"/>
      <c r="R5" s="133"/>
      <c r="S5" s="133"/>
      <c r="T5" s="13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P14" s="133"/>
      <c r="Q14" s="133"/>
      <c r="R14" s="133"/>
      <c r="S14" s="133"/>
      <c r="T14" s="13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P27" s="133"/>
      <c r="Q27" s="133"/>
      <c r="R27" s="133"/>
      <c r="S27" s="133"/>
      <c r="T27" s="13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>
      <c r="P34" s="133"/>
      <c r="Q34" s="133"/>
      <c r="R34" s="133"/>
      <c r="S34" s="133"/>
      <c r="T34" s="133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3" t="s">
        <v>103</v>
      </c>
      <c r="B1" s="82" t="str">
        <f>'Tabela 1 APS - Descr.'!B1</f>
        <v>RRAS 15</v>
      </c>
    </row>
    <row r="2" ht="14.25" customHeight="1"/>
    <row r="3" ht="14.25" customHeight="1">
      <c r="E3" s="99" t="s">
        <v>533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9"/>
    </row>
    <row r="4" ht="54.0" customHeight="1">
      <c r="A4" s="134" t="s">
        <v>1</v>
      </c>
      <c r="B4" s="135" t="s">
        <v>419</v>
      </c>
      <c r="C4" s="136" t="s">
        <v>534</v>
      </c>
      <c r="D4" s="136" t="s">
        <v>300</v>
      </c>
      <c r="E4" s="137" t="s">
        <v>535</v>
      </c>
      <c r="F4" s="138" t="s">
        <v>536</v>
      </c>
      <c r="G4" s="138" t="s">
        <v>425</v>
      </c>
      <c r="H4" s="138" t="s">
        <v>537</v>
      </c>
      <c r="I4" s="138" t="s">
        <v>428</v>
      </c>
      <c r="J4" s="138" t="s">
        <v>429</v>
      </c>
      <c r="K4" s="139" t="s">
        <v>538</v>
      </c>
      <c r="L4" s="140"/>
      <c r="M4" s="139" t="s">
        <v>539</v>
      </c>
      <c r="N4" s="140"/>
      <c r="O4" s="139" t="s">
        <v>540</v>
      </c>
      <c r="P4" s="141"/>
      <c r="Q4" s="140"/>
      <c r="R4" s="138" t="s">
        <v>437</v>
      </c>
    </row>
    <row r="5" ht="18.0" customHeight="1">
      <c r="A5" s="140"/>
      <c r="B5" s="142"/>
      <c r="C5" s="142"/>
      <c r="D5" s="142"/>
      <c r="E5" s="142"/>
      <c r="F5" s="142"/>
      <c r="G5" s="142"/>
      <c r="H5" s="142"/>
      <c r="I5" s="142"/>
      <c r="J5" s="142"/>
      <c r="K5" s="143" t="s">
        <v>541</v>
      </c>
      <c r="L5" s="143" t="s">
        <v>542</v>
      </c>
      <c r="M5" s="143" t="s">
        <v>541</v>
      </c>
      <c r="N5" s="144" t="s">
        <v>542</v>
      </c>
      <c r="O5" s="143" t="s">
        <v>543</v>
      </c>
      <c r="P5" s="143" t="s">
        <v>544</v>
      </c>
      <c r="Q5" s="143" t="s">
        <v>545</v>
      </c>
      <c r="R5" s="142"/>
    </row>
    <row r="6" ht="14.25" customHeight="1">
      <c r="A6" s="32" t="s">
        <v>28</v>
      </c>
      <c r="B6" s="32" t="s">
        <v>89</v>
      </c>
      <c r="C6" s="145">
        <v>21432.0</v>
      </c>
      <c r="D6" s="146">
        <v>23573.0</v>
      </c>
      <c r="E6" s="147">
        <f t="shared" ref="E6:E17" si="1">((D6*2.5)/(365*0.7))*1.21</f>
        <v>279.0932485</v>
      </c>
      <c r="F6" s="148">
        <f t="shared" ref="F6:F17" si="2">E6*15/100</f>
        <v>41.86398728</v>
      </c>
      <c r="G6" s="148">
        <f t="shared" ref="G6:G17" si="3">(E6*6/100)</f>
        <v>16.74559491</v>
      </c>
      <c r="H6" s="148">
        <f t="shared" ref="H6:H17" si="4">C6*2/1000</f>
        <v>42.864</v>
      </c>
      <c r="I6" s="148">
        <f t="shared" ref="I6:I17" si="5">C6*2/1000</f>
        <v>42.864</v>
      </c>
      <c r="J6" s="148">
        <f t="shared" ref="J6:J17" si="6">C6*1/1000</f>
        <v>21.432</v>
      </c>
      <c r="K6" s="146"/>
      <c r="L6" s="146"/>
      <c r="M6" s="146"/>
      <c r="N6" s="146"/>
      <c r="O6" s="40"/>
      <c r="P6" s="40"/>
      <c r="Q6" s="40"/>
      <c r="R6" s="40"/>
    </row>
    <row r="7" ht="14.25" customHeight="1">
      <c r="A7" s="32" t="s">
        <v>28</v>
      </c>
      <c r="B7" s="32" t="s">
        <v>64</v>
      </c>
      <c r="C7" s="149">
        <v>1026.0</v>
      </c>
      <c r="D7" s="149">
        <v>1128.0</v>
      </c>
      <c r="E7" s="147">
        <f t="shared" si="1"/>
        <v>13.35499022</v>
      </c>
      <c r="F7" s="148">
        <f t="shared" si="2"/>
        <v>2.003248532</v>
      </c>
      <c r="G7" s="148">
        <f t="shared" si="3"/>
        <v>0.8012994129</v>
      </c>
      <c r="H7" s="148">
        <f t="shared" si="4"/>
        <v>2.052</v>
      </c>
      <c r="I7" s="148">
        <f t="shared" si="5"/>
        <v>2.052</v>
      </c>
      <c r="J7" s="148">
        <f t="shared" si="6"/>
        <v>1.026</v>
      </c>
      <c r="K7" s="146"/>
      <c r="L7" s="146"/>
      <c r="M7" s="146"/>
      <c r="N7" s="146"/>
      <c r="O7" s="40"/>
      <c r="P7" s="40"/>
      <c r="Q7" s="40"/>
      <c r="R7" s="40"/>
    </row>
    <row r="8" ht="14.25" customHeight="1">
      <c r="A8" s="32" t="s">
        <v>51</v>
      </c>
      <c r="B8" s="32" t="s">
        <v>47</v>
      </c>
      <c r="C8" s="149">
        <v>2404.0</v>
      </c>
      <c r="D8" s="149">
        <v>2645.0</v>
      </c>
      <c r="E8" s="147">
        <f t="shared" si="1"/>
        <v>31.31555773</v>
      </c>
      <c r="F8" s="148">
        <f t="shared" si="2"/>
        <v>4.697333659</v>
      </c>
      <c r="G8" s="148">
        <f t="shared" si="3"/>
        <v>1.878933464</v>
      </c>
      <c r="H8" s="148">
        <f t="shared" si="4"/>
        <v>4.808</v>
      </c>
      <c r="I8" s="148">
        <f t="shared" si="5"/>
        <v>4.808</v>
      </c>
      <c r="J8" s="148">
        <f t="shared" si="6"/>
        <v>2.404</v>
      </c>
      <c r="K8" s="146">
        <v>1.0</v>
      </c>
      <c r="L8" s="146"/>
      <c r="M8" s="146"/>
      <c r="N8" s="146"/>
      <c r="O8" s="40">
        <v>1.0</v>
      </c>
      <c r="P8" s="40"/>
      <c r="Q8" s="40"/>
      <c r="R8" s="40">
        <v>1.0</v>
      </c>
    </row>
    <row r="9" ht="14.25" customHeight="1">
      <c r="A9" s="32" t="s">
        <v>51</v>
      </c>
      <c r="B9" s="32" t="s">
        <v>83</v>
      </c>
      <c r="C9" s="149">
        <v>2077.0</v>
      </c>
      <c r="D9" s="149">
        <v>2285.0</v>
      </c>
      <c r="E9" s="147">
        <f t="shared" si="1"/>
        <v>27.05332681</v>
      </c>
      <c r="F9" s="148">
        <f t="shared" si="2"/>
        <v>4.057999022</v>
      </c>
      <c r="G9" s="148">
        <f t="shared" si="3"/>
        <v>1.623199609</v>
      </c>
      <c r="H9" s="148">
        <f t="shared" si="4"/>
        <v>4.154</v>
      </c>
      <c r="I9" s="148">
        <f t="shared" si="5"/>
        <v>4.154</v>
      </c>
      <c r="J9" s="148">
        <f t="shared" si="6"/>
        <v>2.077</v>
      </c>
      <c r="K9" s="146"/>
      <c r="L9" s="146"/>
      <c r="M9" s="146"/>
      <c r="N9" s="146"/>
      <c r="O9" s="40"/>
      <c r="P9" s="40"/>
      <c r="Q9" s="40"/>
      <c r="R9" s="40"/>
    </row>
    <row r="10" ht="14.25" customHeight="1">
      <c r="A10" s="32" t="s">
        <v>51</v>
      </c>
      <c r="B10" s="32" t="s">
        <v>91</v>
      </c>
      <c r="C10" s="149">
        <v>1646.0</v>
      </c>
      <c r="D10" s="149">
        <v>1811.0</v>
      </c>
      <c r="E10" s="147">
        <f t="shared" si="1"/>
        <v>21.44138943</v>
      </c>
      <c r="F10" s="148">
        <f t="shared" si="2"/>
        <v>3.216208415</v>
      </c>
      <c r="G10" s="148">
        <f t="shared" si="3"/>
        <v>1.286483366</v>
      </c>
      <c r="H10" s="148">
        <f t="shared" si="4"/>
        <v>3.292</v>
      </c>
      <c r="I10" s="148">
        <f t="shared" si="5"/>
        <v>3.292</v>
      </c>
      <c r="J10" s="148">
        <f t="shared" si="6"/>
        <v>1.646</v>
      </c>
      <c r="K10" s="146"/>
      <c r="L10" s="146"/>
      <c r="M10" s="146"/>
      <c r="N10" s="146"/>
      <c r="O10" s="40"/>
      <c r="P10" s="40"/>
      <c r="Q10" s="40"/>
      <c r="R10" s="40"/>
    </row>
    <row r="11" ht="14.25" customHeight="1">
      <c r="A11" s="32"/>
      <c r="B11" s="32"/>
      <c r="C11" s="149"/>
      <c r="D11" s="149"/>
      <c r="E11" s="147">
        <f t="shared" si="1"/>
        <v>0</v>
      </c>
      <c r="F11" s="148">
        <f t="shared" si="2"/>
        <v>0</v>
      </c>
      <c r="G11" s="148">
        <f t="shared" si="3"/>
        <v>0</v>
      </c>
      <c r="H11" s="148">
        <f t="shared" si="4"/>
        <v>0</v>
      </c>
      <c r="I11" s="148">
        <f t="shared" si="5"/>
        <v>0</v>
      </c>
      <c r="J11" s="148">
        <f t="shared" si="6"/>
        <v>0</v>
      </c>
      <c r="K11" s="146"/>
      <c r="L11" s="146"/>
      <c r="M11" s="146"/>
      <c r="N11" s="146"/>
      <c r="O11" s="40"/>
      <c r="P11" s="40"/>
      <c r="Q11" s="40"/>
      <c r="R11" s="40"/>
    </row>
    <row r="12" ht="14.25" customHeight="1">
      <c r="A12" s="32"/>
      <c r="B12" s="32"/>
      <c r="C12" s="149"/>
      <c r="D12" s="149"/>
      <c r="E12" s="147">
        <f t="shared" si="1"/>
        <v>0</v>
      </c>
      <c r="F12" s="148">
        <f t="shared" si="2"/>
        <v>0</v>
      </c>
      <c r="G12" s="148">
        <f t="shared" si="3"/>
        <v>0</v>
      </c>
      <c r="H12" s="148">
        <f t="shared" si="4"/>
        <v>0</v>
      </c>
      <c r="I12" s="148">
        <f t="shared" si="5"/>
        <v>0</v>
      </c>
      <c r="J12" s="148">
        <f t="shared" si="6"/>
        <v>0</v>
      </c>
      <c r="K12" s="146"/>
      <c r="L12" s="146"/>
      <c r="M12" s="146"/>
      <c r="N12" s="146"/>
      <c r="O12" s="40"/>
      <c r="P12" s="40"/>
      <c r="Q12" s="40"/>
      <c r="R12" s="40"/>
    </row>
    <row r="13" ht="14.25" customHeight="1">
      <c r="A13" s="32"/>
      <c r="B13" s="32"/>
      <c r="C13" s="149"/>
      <c r="D13" s="149"/>
      <c r="E13" s="147">
        <f t="shared" si="1"/>
        <v>0</v>
      </c>
      <c r="F13" s="148">
        <f t="shared" si="2"/>
        <v>0</v>
      </c>
      <c r="G13" s="148">
        <f t="shared" si="3"/>
        <v>0</v>
      </c>
      <c r="H13" s="148">
        <f t="shared" si="4"/>
        <v>0</v>
      </c>
      <c r="I13" s="148">
        <f t="shared" si="5"/>
        <v>0</v>
      </c>
      <c r="J13" s="148">
        <f t="shared" si="6"/>
        <v>0</v>
      </c>
      <c r="K13" s="146"/>
      <c r="L13" s="146"/>
      <c r="M13" s="146"/>
      <c r="N13" s="146"/>
      <c r="O13" s="40"/>
      <c r="P13" s="40"/>
      <c r="Q13" s="40"/>
      <c r="R13" s="40"/>
    </row>
    <row r="14" ht="14.25" customHeight="1">
      <c r="A14" s="32"/>
      <c r="B14" s="32"/>
      <c r="C14" s="149"/>
      <c r="D14" s="149"/>
      <c r="E14" s="147">
        <f t="shared" si="1"/>
        <v>0</v>
      </c>
      <c r="F14" s="148">
        <f t="shared" si="2"/>
        <v>0</v>
      </c>
      <c r="G14" s="148">
        <f t="shared" si="3"/>
        <v>0</v>
      </c>
      <c r="H14" s="148">
        <f t="shared" si="4"/>
        <v>0</v>
      </c>
      <c r="I14" s="148">
        <f t="shared" si="5"/>
        <v>0</v>
      </c>
      <c r="J14" s="148">
        <f t="shared" si="6"/>
        <v>0</v>
      </c>
      <c r="K14" s="146"/>
      <c r="L14" s="146"/>
      <c r="M14" s="146"/>
      <c r="N14" s="146"/>
      <c r="O14" s="40"/>
      <c r="P14" s="40"/>
      <c r="Q14" s="40"/>
      <c r="R14" s="40"/>
    </row>
    <row r="15" ht="14.25" customHeight="1">
      <c r="A15" s="32"/>
      <c r="B15" s="32"/>
      <c r="C15" s="149"/>
      <c r="D15" s="149"/>
      <c r="E15" s="147">
        <f t="shared" si="1"/>
        <v>0</v>
      </c>
      <c r="F15" s="148">
        <f t="shared" si="2"/>
        <v>0</v>
      </c>
      <c r="G15" s="148">
        <f t="shared" si="3"/>
        <v>0</v>
      </c>
      <c r="H15" s="148">
        <f t="shared" si="4"/>
        <v>0</v>
      </c>
      <c r="I15" s="148">
        <f t="shared" si="5"/>
        <v>0</v>
      </c>
      <c r="J15" s="148">
        <f t="shared" si="6"/>
        <v>0</v>
      </c>
      <c r="K15" s="146"/>
      <c r="L15" s="146"/>
      <c r="M15" s="146"/>
      <c r="N15" s="146"/>
      <c r="O15" s="40"/>
      <c r="P15" s="40"/>
      <c r="Q15" s="40"/>
      <c r="R15" s="40"/>
    </row>
    <row r="16" ht="14.25" customHeight="1">
      <c r="A16" s="32"/>
      <c r="B16" s="32"/>
      <c r="C16" s="150"/>
      <c r="D16" s="150"/>
      <c r="E16" s="147">
        <f t="shared" si="1"/>
        <v>0</v>
      </c>
      <c r="F16" s="148">
        <f t="shared" si="2"/>
        <v>0</v>
      </c>
      <c r="G16" s="148">
        <f t="shared" si="3"/>
        <v>0</v>
      </c>
      <c r="H16" s="148">
        <f t="shared" si="4"/>
        <v>0</v>
      </c>
      <c r="I16" s="148">
        <f t="shared" si="5"/>
        <v>0</v>
      </c>
      <c r="J16" s="148">
        <f t="shared" si="6"/>
        <v>0</v>
      </c>
      <c r="K16" s="40"/>
      <c r="L16" s="40"/>
      <c r="M16" s="40"/>
      <c r="N16" s="40"/>
      <c r="O16" s="40"/>
      <c r="P16" s="40"/>
      <c r="Q16" s="40"/>
      <c r="R16" s="40"/>
    </row>
    <row r="17" ht="14.25" customHeight="1">
      <c r="A17" s="32"/>
      <c r="B17" s="32"/>
      <c r="C17" s="151"/>
      <c r="D17" s="151"/>
      <c r="E17" s="152">
        <f t="shared" si="1"/>
        <v>0</v>
      </c>
      <c r="F17" s="153">
        <f t="shared" si="2"/>
        <v>0</v>
      </c>
      <c r="G17" s="153">
        <f t="shared" si="3"/>
        <v>0</v>
      </c>
      <c r="H17" s="153">
        <f t="shared" si="4"/>
        <v>0</v>
      </c>
      <c r="I17" s="153">
        <f t="shared" si="5"/>
        <v>0</v>
      </c>
      <c r="J17" s="153">
        <f t="shared" si="6"/>
        <v>0</v>
      </c>
      <c r="K17" s="154"/>
      <c r="L17" s="154"/>
      <c r="M17" s="154"/>
      <c r="N17" s="154"/>
      <c r="O17" s="154"/>
      <c r="P17" s="154"/>
      <c r="Q17" s="154"/>
      <c r="R17" s="154"/>
    </row>
    <row r="18" ht="15.0" customHeight="1">
      <c r="A18" s="155" t="s">
        <v>546</v>
      </c>
      <c r="B18" s="58"/>
      <c r="C18" s="58"/>
      <c r="D18" s="58"/>
      <c r="E18" s="156">
        <f t="shared" ref="E18:J18" si="7">ROUNDUP(SUM(E6:E16),0)</f>
        <v>373</v>
      </c>
      <c r="F18" s="156">
        <f t="shared" si="7"/>
        <v>56</v>
      </c>
      <c r="G18" s="156">
        <f t="shared" si="7"/>
        <v>23</v>
      </c>
      <c r="H18" s="156">
        <f t="shared" si="7"/>
        <v>58</v>
      </c>
      <c r="I18" s="156">
        <f t="shared" si="7"/>
        <v>58</v>
      </c>
      <c r="J18" s="156">
        <f t="shared" si="7"/>
        <v>29</v>
      </c>
      <c r="K18" s="157"/>
      <c r="L18" s="157"/>
      <c r="M18" s="157"/>
      <c r="N18" s="157"/>
      <c r="O18" s="157"/>
      <c r="P18" s="157"/>
      <c r="Q18" s="157"/>
      <c r="R18" s="158"/>
    </row>
    <row r="19" ht="14.25" customHeight="1">
      <c r="A19" s="85"/>
      <c r="B19" s="85"/>
      <c r="E19" s="14"/>
      <c r="F19" s="14"/>
      <c r="G19" s="14"/>
      <c r="H19" s="14"/>
      <c r="I19" s="14"/>
      <c r="J19" s="14"/>
    </row>
    <row r="20" ht="14.25" customHeight="1">
      <c r="A20" s="85"/>
      <c r="B20" s="85"/>
      <c r="E20" s="14"/>
      <c r="F20" s="14"/>
      <c r="G20" s="14"/>
      <c r="H20" s="14"/>
      <c r="I20" s="14"/>
      <c r="J20" s="14"/>
    </row>
    <row r="21" ht="14.25" customHeight="1"/>
    <row r="22" ht="14.25" customHeight="1">
      <c r="E22" s="99" t="s">
        <v>547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9"/>
    </row>
    <row r="23" ht="55.5" customHeight="1">
      <c r="A23" s="159" t="s">
        <v>1</v>
      </c>
      <c r="B23" s="159" t="s">
        <v>419</v>
      </c>
      <c r="C23" s="136" t="s">
        <v>534</v>
      </c>
      <c r="D23" s="136" t="s">
        <v>300</v>
      </c>
      <c r="E23" s="137" t="s">
        <v>535</v>
      </c>
      <c r="F23" s="138" t="s">
        <v>536</v>
      </c>
      <c r="G23" s="138" t="s">
        <v>425</v>
      </c>
      <c r="H23" s="138" t="s">
        <v>537</v>
      </c>
      <c r="I23" s="138" t="s">
        <v>428</v>
      </c>
      <c r="J23" s="138" t="s">
        <v>429</v>
      </c>
      <c r="K23" s="139" t="s">
        <v>430</v>
      </c>
      <c r="L23" s="140"/>
      <c r="M23" s="139" t="s">
        <v>539</v>
      </c>
      <c r="N23" s="140"/>
      <c r="O23" s="139" t="s">
        <v>540</v>
      </c>
      <c r="P23" s="141"/>
      <c r="Q23" s="140"/>
      <c r="R23" s="138" t="s">
        <v>437</v>
      </c>
    </row>
    <row r="24" ht="17.25" customHeight="1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3" t="s">
        <v>541</v>
      </c>
      <c r="L24" s="143" t="s">
        <v>542</v>
      </c>
      <c r="M24" s="143" t="s">
        <v>541</v>
      </c>
      <c r="N24" s="144" t="s">
        <v>542</v>
      </c>
      <c r="O24" s="143" t="s">
        <v>543</v>
      </c>
      <c r="P24" s="143" t="s">
        <v>544</v>
      </c>
      <c r="Q24" s="143" t="s">
        <v>545</v>
      </c>
      <c r="R24" s="142"/>
    </row>
    <row r="25" ht="14.25" customHeight="1">
      <c r="A25" s="160" t="str">
        <f t="shared" ref="A25:D25" si="8">A6</f>
        <v>Campinas</v>
      </c>
      <c r="B25" s="161" t="str">
        <f t="shared" si="8"/>
        <v>Reg. Metrop. Campinas</v>
      </c>
      <c r="C25" s="162">
        <f t="shared" si="8"/>
        <v>21432</v>
      </c>
      <c r="D25" s="163">
        <f t="shared" si="8"/>
        <v>23573</v>
      </c>
      <c r="E25" s="164">
        <v>331.0</v>
      </c>
      <c r="F25" s="165">
        <v>21.0</v>
      </c>
      <c r="G25" s="165">
        <v>17.0</v>
      </c>
      <c r="H25" s="166">
        <v>77.0</v>
      </c>
      <c r="I25" s="166">
        <v>41.0</v>
      </c>
      <c r="J25" s="166">
        <v>3.0</v>
      </c>
      <c r="K25" s="146">
        <v>0.0</v>
      </c>
      <c r="L25" s="146">
        <v>0.0</v>
      </c>
      <c r="M25" s="146">
        <v>1.0</v>
      </c>
      <c r="N25" s="167">
        <v>0.0</v>
      </c>
      <c r="O25" s="40">
        <v>0.0</v>
      </c>
      <c r="P25" s="40">
        <v>0.0</v>
      </c>
      <c r="Q25" s="40">
        <v>0.0</v>
      </c>
      <c r="R25" s="40">
        <v>1.0</v>
      </c>
    </row>
    <row r="26" ht="14.25" customHeight="1">
      <c r="A26" s="160" t="str">
        <f t="shared" ref="A26:D26" si="9">A7</f>
        <v>Campinas</v>
      </c>
      <c r="B26" s="161" t="str">
        <f t="shared" si="9"/>
        <v>Circuito das Aguas</v>
      </c>
      <c r="C26" s="162">
        <f t="shared" si="9"/>
        <v>1026</v>
      </c>
      <c r="D26" s="162">
        <f t="shared" si="9"/>
        <v>1128</v>
      </c>
      <c r="E26" s="164">
        <v>0.0</v>
      </c>
      <c r="F26" s="165">
        <v>0.0</v>
      </c>
      <c r="G26" s="165">
        <v>0.0</v>
      </c>
      <c r="H26" s="166">
        <v>0.0</v>
      </c>
      <c r="I26" s="166">
        <v>0.0</v>
      </c>
      <c r="J26" s="166">
        <v>0.0</v>
      </c>
      <c r="K26" s="168">
        <v>0.0</v>
      </c>
      <c r="L26" s="168">
        <v>0.0</v>
      </c>
      <c r="M26" s="168">
        <v>0.0</v>
      </c>
      <c r="N26" s="169">
        <v>0.0</v>
      </c>
      <c r="O26" s="40">
        <v>0.0</v>
      </c>
      <c r="P26" s="40">
        <v>0.0</v>
      </c>
      <c r="Q26" s="40">
        <v>0.0</v>
      </c>
      <c r="R26" s="40">
        <v>0.0</v>
      </c>
    </row>
    <row r="27" ht="14.25" customHeight="1">
      <c r="A27" s="160" t="str">
        <f t="shared" ref="A27:D27" si="10">A8</f>
        <v>Sao Joao da Boa Vista</v>
      </c>
      <c r="B27" s="161" t="str">
        <f t="shared" si="10"/>
        <v>Baixa Mogiana</v>
      </c>
      <c r="C27" s="162">
        <f t="shared" si="10"/>
        <v>2404</v>
      </c>
      <c r="D27" s="162">
        <f t="shared" si="10"/>
        <v>2645</v>
      </c>
      <c r="E27" s="164">
        <v>39.0</v>
      </c>
      <c r="F27" s="165">
        <v>4.0</v>
      </c>
      <c r="G27" s="165">
        <v>2.0</v>
      </c>
      <c r="H27" s="166">
        <v>9.0</v>
      </c>
      <c r="I27" s="166">
        <v>11.0</v>
      </c>
      <c r="J27" s="166">
        <v>0.0</v>
      </c>
      <c r="K27" s="168">
        <v>1.0</v>
      </c>
      <c r="L27" s="168">
        <v>0.0</v>
      </c>
      <c r="M27" s="168">
        <v>0.0</v>
      </c>
      <c r="N27" s="169">
        <v>0.0</v>
      </c>
      <c r="O27" s="40">
        <v>10.0</v>
      </c>
      <c r="P27" s="40">
        <v>0.0</v>
      </c>
      <c r="Q27" s="40">
        <v>0.0</v>
      </c>
      <c r="R27" s="40">
        <v>1.0</v>
      </c>
    </row>
    <row r="28" ht="14.25" customHeight="1">
      <c r="A28" s="160" t="str">
        <f t="shared" ref="A28:D28" si="11">A9</f>
        <v>Sao Joao da Boa Vista</v>
      </c>
      <c r="B28" s="161" t="str">
        <f t="shared" si="11"/>
        <v>Mantiqueira</v>
      </c>
      <c r="C28" s="162">
        <f t="shared" si="11"/>
        <v>2077</v>
      </c>
      <c r="D28" s="162">
        <f t="shared" si="11"/>
        <v>2285</v>
      </c>
      <c r="E28" s="164">
        <v>28.0</v>
      </c>
      <c r="F28" s="165" t="str">
        <f>'totais TABELA 4'!D15</f>
        <v>Sumaré</v>
      </c>
      <c r="G28" s="165">
        <v>1.0</v>
      </c>
      <c r="H28" s="166">
        <v>0.0</v>
      </c>
      <c r="I28" s="166">
        <v>0.0</v>
      </c>
      <c r="J28" s="166">
        <v>0.0</v>
      </c>
      <c r="K28" s="168">
        <v>0.0</v>
      </c>
      <c r="L28" s="168">
        <v>0.0</v>
      </c>
      <c r="M28" s="168">
        <v>0.0</v>
      </c>
      <c r="N28" s="169">
        <v>0.0</v>
      </c>
      <c r="O28" s="40">
        <v>0.0</v>
      </c>
      <c r="P28" s="40">
        <v>0.0</v>
      </c>
      <c r="Q28" s="40">
        <v>0.0</v>
      </c>
      <c r="R28" s="40">
        <v>0.0</v>
      </c>
    </row>
    <row r="29" ht="14.25" customHeight="1">
      <c r="A29" s="160" t="str">
        <f t="shared" ref="A29:D29" si="12">A10</f>
        <v>Sao Joao da Boa Vista</v>
      </c>
      <c r="B29" s="161" t="str">
        <f t="shared" si="12"/>
        <v>Rio Pardo</v>
      </c>
      <c r="C29" s="162">
        <f t="shared" si="12"/>
        <v>1646</v>
      </c>
      <c r="D29" s="162">
        <f t="shared" si="12"/>
        <v>1811</v>
      </c>
      <c r="E29" s="164">
        <v>21.0</v>
      </c>
      <c r="F29" s="165" t="str">
        <f>'totais TABELA 4'!D24</f>
        <v>Cosmópolis</v>
      </c>
      <c r="G29" s="165">
        <v>1.0</v>
      </c>
      <c r="H29" s="166">
        <v>0.0</v>
      </c>
      <c r="I29" s="166">
        <v>0.0</v>
      </c>
      <c r="J29" s="166">
        <v>0.0</v>
      </c>
      <c r="K29" s="168">
        <v>0.0</v>
      </c>
      <c r="L29" s="168">
        <v>0.0</v>
      </c>
      <c r="M29" s="168">
        <v>0.0</v>
      </c>
      <c r="N29" s="169">
        <v>0.0</v>
      </c>
      <c r="O29" s="40">
        <v>0.0</v>
      </c>
      <c r="P29" s="40">
        <v>0.0</v>
      </c>
      <c r="Q29" s="40">
        <v>0.0</v>
      </c>
      <c r="R29" s="40">
        <v>0.0</v>
      </c>
    </row>
    <row r="30" ht="14.25" customHeight="1">
      <c r="A30" s="160" t="str">
        <f t="shared" ref="A30:D30" si="13">A11</f>
        <v/>
      </c>
      <c r="B30" s="161" t="str">
        <f t="shared" si="13"/>
        <v/>
      </c>
      <c r="C30" s="162" t="str">
        <f t="shared" si="13"/>
        <v/>
      </c>
      <c r="D30" s="162" t="str">
        <f t="shared" si="13"/>
        <v/>
      </c>
      <c r="E30" s="164"/>
      <c r="F30" s="165"/>
      <c r="G30" s="165"/>
      <c r="H30" s="166"/>
      <c r="I30" s="166"/>
      <c r="J30" s="166"/>
      <c r="K30" s="168"/>
      <c r="L30" s="168"/>
      <c r="M30" s="168"/>
      <c r="N30" s="169"/>
      <c r="O30" s="40"/>
      <c r="P30" s="40"/>
      <c r="Q30" s="40"/>
      <c r="R30" s="40"/>
    </row>
    <row r="31" ht="14.25" customHeight="1">
      <c r="A31" s="160" t="str">
        <f t="shared" ref="A31:D31" si="14">A12</f>
        <v/>
      </c>
      <c r="B31" s="161" t="str">
        <f t="shared" si="14"/>
        <v/>
      </c>
      <c r="C31" s="162" t="str">
        <f t="shared" si="14"/>
        <v/>
      </c>
      <c r="D31" s="162" t="str">
        <f t="shared" si="14"/>
        <v/>
      </c>
      <c r="E31" s="164"/>
      <c r="F31" s="165"/>
      <c r="G31" s="165"/>
      <c r="H31" s="166"/>
      <c r="I31" s="166"/>
      <c r="J31" s="166"/>
      <c r="K31" s="168"/>
      <c r="L31" s="168"/>
      <c r="M31" s="168"/>
      <c r="N31" s="169"/>
      <c r="O31" s="40"/>
      <c r="P31" s="40"/>
      <c r="Q31" s="40"/>
      <c r="R31" s="40"/>
    </row>
    <row r="32" ht="14.25" customHeight="1">
      <c r="A32" s="160" t="str">
        <f t="shared" ref="A32:D32" si="15">A13</f>
        <v/>
      </c>
      <c r="B32" s="161" t="str">
        <f t="shared" si="15"/>
        <v/>
      </c>
      <c r="C32" s="162" t="str">
        <f t="shared" si="15"/>
        <v/>
      </c>
      <c r="D32" s="162" t="str">
        <f t="shared" si="15"/>
        <v/>
      </c>
      <c r="E32" s="164"/>
      <c r="F32" s="165"/>
      <c r="G32" s="165"/>
      <c r="H32" s="166"/>
      <c r="I32" s="166"/>
      <c r="J32" s="166"/>
      <c r="K32" s="168"/>
      <c r="L32" s="168"/>
      <c r="M32" s="168"/>
      <c r="N32" s="169"/>
      <c r="O32" s="40"/>
      <c r="P32" s="40"/>
      <c r="Q32" s="40"/>
      <c r="R32" s="40"/>
    </row>
    <row r="33" ht="14.25" customHeight="1">
      <c r="A33" s="160" t="str">
        <f t="shared" ref="A33:D33" si="16">A14</f>
        <v/>
      </c>
      <c r="B33" s="161" t="str">
        <f t="shared" si="16"/>
        <v/>
      </c>
      <c r="C33" s="162" t="str">
        <f t="shared" si="16"/>
        <v/>
      </c>
      <c r="D33" s="162" t="str">
        <f t="shared" si="16"/>
        <v/>
      </c>
      <c r="E33" s="164"/>
      <c r="F33" s="165"/>
      <c r="G33" s="165"/>
      <c r="H33" s="166"/>
      <c r="I33" s="166"/>
      <c r="J33" s="166"/>
      <c r="K33" s="168"/>
      <c r="L33" s="168"/>
      <c r="M33" s="168"/>
      <c r="N33" s="169"/>
      <c r="O33" s="40"/>
      <c r="P33" s="40"/>
      <c r="Q33" s="40"/>
      <c r="R33" s="40"/>
    </row>
    <row r="34" ht="14.25" customHeight="1">
      <c r="A34" s="160" t="str">
        <f t="shared" ref="A34:D34" si="17">A15</f>
        <v/>
      </c>
      <c r="B34" s="161" t="str">
        <f t="shared" si="17"/>
        <v/>
      </c>
      <c r="C34" s="162" t="str">
        <f t="shared" si="17"/>
        <v/>
      </c>
      <c r="D34" s="162" t="str">
        <f t="shared" si="17"/>
        <v/>
      </c>
      <c r="E34" s="164"/>
      <c r="F34" s="165"/>
      <c r="G34" s="165"/>
      <c r="H34" s="166"/>
      <c r="I34" s="166"/>
      <c r="J34" s="166"/>
      <c r="K34" s="168"/>
      <c r="L34" s="168"/>
      <c r="M34" s="168"/>
      <c r="N34" s="169"/>
      <c r="O34" s="40"/>
      <c r="P34" s="40"/>
      <c r="Q34" s="40"/>
      <c r="R34" s="40"/>
    </row>
    <row r="35" ht="14.25" customHeight="1">
      <c r="A35" s="160" t="str">
        <f t="shared" ref="A35:D35" si="18">A16</f>
        <v/>
      </c>
      <c r="B35" s="161" t="str">
        <f t="shared" si="18"/>
        <v/>
      </c>
      <c r="C35" s="162" t="str">
        <f t="shared" si="18"/>
        <v/>
      </c>
      <c r="D35" s="162" t="str">
        <f t="shared" si="18"/>
        <v/>
      </c>
      <c r="E35" s="164"/>
      <c r="F35" s="165"/>
      <c r="G35" s="165"/>
      <c r="H35" s="166"/>
      <c r="I35" s="166"/>
      <c r="J35" s="166"/>
      <c r="K35" s="168"/>
      <c r="L35" s="168"/>
      <c r="M35" s="168"/>
      <c r="N35" s="169"/>
      <c r="O35" s="40"/>
      <c r="P35" s="40"/>
      <c r="Q35" s="40"/>
      <c r="R35" s="40"/>
    </row>
    <row r="36" ht="14.25" customHeight="1">
      <c r="A36" s="160" t="str">
        <f t="shared" ref="A36:D36" si="19">A17</f>
        <v/>
      </c>
      <c r="B36" s="161" t="str">
        <f t="shared" si="19"/>
        <v/>
      </c>
      <c r="C36" s="162" t="str">
        <f t="shared" si="19"/>
        <v/>
      </c>
      <c r="D36" s="162" t="str">
        <f t="shared" si="19"/>
        <v/>
      </c>
      <c r="E36" s="170"/>
      <c r="F36" s="171"/>
      <c r="G36" s="171"/>
      <c r="H36" s="172"/>
      <c r="I36" s="172"/>
      <c r="J36" s="172"/>
      <c r="K36" s="154"/>
      <c r="L36" s="154"/>
      <c r="M36" s="154"/>
      <c r="N36" s="173"/>
      <c r="O36" s="154"/>
      <c r="P36" s="154"/>
      <c r="Q36" s="154"/>
      <c r="R36" s="154"/>
    </row>
    <row r="37" ht="14.25" customHeight="1">
      <c r="A37" s="174" t="s">
        <v>548</v>
      </c>
      <c r="B37" s="58"/>
      <c r="C37" s="58"/>
      <c r="D37" s="58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</row>
    <row r="38" ht="14.25" customHeight="1"/>
    <row r="39" ht="14.25" customHeight="1"/>
    <row r="40" ht="14.25" customHeight="1"/>
    <row r="41" ht="14.25" customHeight="1"/>
    <row r="42" ht="14.25" customHeight="1">
      <c r="E42" s="99" t="s">
        <v>549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9"/>
    </row>
    <row r="43" ht="54.75" customHeight="1">
      <c r="A43" s="135" t="s">
        <v>1</v>
      </c>
      <c r="B43" s="135" t="s">
        <v>419</v>
      </c>
      <c r="C43" s="136" t="s">
        <v>534</v>
      </c>
      <c r="D43" s="136" t="s">
        <v>300</v>
      </c>
      <c r="E43" s="137" t="s">
        <v>535</v>
      </c>
      <c r="F43" s="138" t="s">
        <v>536</v>
      </c>
      <c r="G43" s="138" t="s">
        <v>425</v>
      </c>
      <c r="H43" s="138" t="s">
        <v>537</v>
      </c>
      <c r="I43" s="138" t="s">
        <v>428</v>
      </c>
      <c r="J43" s="138" t="s">
        <v>429</v>
      </c>
      <c r="K43" s="139" t="s">
        <v>538</v>
      </c>
      <c r="L43" s="140"/>
      <c r="M43" s="139" t="s">
        <v>539</v>
      </c>
      <c r="N43" s="140"/>
      <c r="O43" s="139" t="s">
        <v>540</v>
      </c>
      <c r="P43" s="141"/>
      <c r="Q43" s="140"/>
      <c r="R43" s="138" t="s">
        <v>437</v>
      </c>
    </row>
    <row r="44" ht="19.5" customHeight="1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3" t="s">
        <v>541</v>
      </c>
      <c r="L44" s="143" t="s">
        <v>542</v>
      </c>
      <c r="M44" s="143" t="s">
        <v>541</v>
      </c>
      <c r="N44" s="144" t="s">
        <v>542</v>
      </c>
      <c r="O44" s="143" t="s">
        <v>543</v>
      </c>
      <c r="P44" s="143" t="s">
        <v>544</v>
      </c>
      <c r="Q44" s="143" t="s">
        <v>545</v>
      </c>
      <c r="R44" s="142"/>
    </row>
    <row r="45" ht="14.25" customHeight="1">
      <c r="A45" s="163" t="str">
        <f t="shared" ref="A45:D45" si="20">A6</f>
        <v>Campinas</v>
      </c>
      <c r="B45" s="163" t="str">
        <f t="shared" si="20"/>
        <v>Reg. Metrop. Campinas</v>
      </c>
      <c r="C45" s="162">
        <f t="shared" si="20"/>
        <v>21432</v>
      </c>
      <c r="D45" s="163">
        <f t="shared" si="20"/>
        <v>23573</v>
      </c>
      <c r="E45" s="147">
        <f t="shared" ref="E45:J45" si="21">E25-E6</f>
        <v>51.90675147</v>
      </c>
      <c r="F45" s="147">
        <f t="shared" si="21"/>
        <v>-20.86398728</v>
      </c>
      <c r="G45" s="147">
        <f t="shared" si="21"/>
        <v>0.2544050881</v>
      </c>
      <c r="H45" s="147">
        <f t="shared" si="21"/>
        <v>34.136</v>
      </c>
      <c r="I45" s="147">
        <f t="shared" si="21"/>
        <v>-1.864</v>
      </c>
      <c r="J45" s="147">
        <f t="shared" si="21"/>
        <v>-18.432</v>
      </c>
      <c r="K45" s="146"/>
      <c r="L45" s="146"/>
      <c r="M45" s="146"/>
      <c r="N45" s="167"/>
      <c r="O45" s="40"/>
      <c r="P45" s="40"/>
      <c r="Q45" s="40"/>
      <c r="R45" s="40"/>
    </row>
    <row r="46" ht="14.25" customHeight="1">
      <c r="A46" s="163" t="str">
        <f t="shared" ref="A46:D46" si="22">A7</f>
        <v>Campinas</v>
      </c>
      <c r="B46" s="163" t="str">
        <f t="shared" si="22"/>
        <v>Circuito das Aguas</v>
      </c>
      <c r="C46" s="162">
        <f t="shared" si="22"/>
        <v>1026</v>
      </c>
      <c r="D46" s="162">
        <f t="shared" si="22"/>
        <v>1128</v>
      </c>
      <c r="E46" s="147">
        <f t="shared" ref="E46:J46" si="23">E26-E7</f>
        <v>-13.35499022</v>
      </c>
      <c r="F46" s="147">
        <f t="shared" si="23"/>
        <v>-2.003248532</v>
      </c>
      <c r="G46" s="147">
        <f t="shared" si="23"/>
        <v>-0.8012994129</v>
      </c>
      <c r="H46" s="147">
        <f t="shared" si="23"/>
        <v>-2.052</v>
      </c>
      <c r="I46" s="147">
        <f t="shared" si="23"/>
        <v>-2.052</v>
      </c>
      <c r="J46" s="147">
        <f t="shared" si="23"/>
        <v>-1.026</v>
      </c>
      <c r="K46" s="168"/>
      <c r="L46" s="168"/>
      <c r="M46" s="168"/>
      <c r="N46" s="169"/>
      <c r="O46" s="40"/>
      <c r="P46" s="40"/>
      <c r="Q46" s="40"/>
      <c r="R46" s="40"/>
    </row>
    <row r="47" ht="14.25" customHeight="1">
      <c r="A47" s="163" t="str">
        <f t="shared" ref="A47:D47" si="24">A8</f>
        <v>Sao Joao da Boa Vista</v>
      </c>
      <c r="B47" s="163" t="str">
        <f t="shared" si="24"/>
        <v>Baixa Mogiana</v>
      </c>
      <c r="C47" s="162">
        <f t="shared" si="24"/>
        <v>2404</v>
      </c>
      <c r="D47" s="162">
        <f t="shared" si="24"/>
        <v>2645</v>
      </c>
      <c r="E47" s="147">
        <f t="shared" ref="E47:J47" si="25">E27-E8</f>
        <v>7.68444227</v>
      </c>
      <c r="F47" s="147">
        <f t="shared" si="25"/>
        <v>-0.6973336595</v>
      </c>
      <c r="G47" s="147">
        <f t="shared" si="25"/>
        <v>0.1210665362</v>
      </c>
      <c r="H47" s="147">
        <f t="shared" si="25"/>
        <v>4.192</v>
      </c>
      <c r="I47" s="147">
        <f t="shared" si="25"/>
        <v>6.192</v>
      </c>
      <c r="J47" s="147">
        <f t="shared" si="25"/>
        <v>-2.404</v>
      </c>
      <c r="K47" s="168"/>
      <c r="L47" s="168"/>
      <c r="M47" s="168"/>
      <c r="N47" s="169"/>
      <c r="O47" s="40"/>
      <c r="P47" s="40"/>
      <c r="Q47" s="40"/>
      <c r="R47" s="40"/>
    </row>
    <row r="48" ht="14.25" customHeight="1">
      <c r="A48" s="163" t="str">
        <f t="shared" ref="A48:D48" si="26">A9</f>
        <v>Sao Joao da Boa Vista</v>
      </c>
      <c r="B48" s="163" t="str">
        <f t="shared" si="26"/>
        <v>Mantiqueira</v>
      </c>
      <c r="C48" s="162">
        <f t="shared" si="26"/>
        <v>2077</v>
      </c>
      <c r="D48" s="162">
        <f t="shared" si="26"/>
        <v>2285</v>
      </c>
      <c r="E48" s="147">
        <f t="shared" ref="E48:J48" si="27">E28-E9</f>
        <v>0.9466731898</v>
      </c>
      <c r="F48" s="147" t="str">
        <f t="shared" si="27"/>
        <v>#VALUE!</v>
      </c>
      <c r="G48" s="147">
        <f t="shared" si="27"/>
        <v>-0.6231996086</v>
      </c>
      <c r="H48" s="147">
        <f t="shared" si="27"/>
        <v>-4.154</v>
      </c>
      <c r="I48" s="147">
        <f t="shared" si="27"/>
        <v>-4.154</v>
      </c>
      <c r="J48" s="147">
        <f t="shared" si="27"/>
        <v>-2.077</v>
      </c>
      <c r="K48" s="168"/>
      <c r="L48" s="168"/>
      <c r="M48" s="168"/>
      <c r="N48" s="169"/>
      <c r="O48" s="40"/>
      <c r="P48" s="40"/>
      <c r="Q48" s="40"/>
      <c r="R48" s="40"/>
    </row>
    <row r="49" ht="14.25" customHeight="1">
      <c r="A49" s="163" t="str">
        <f t="shared" ref="A49:D49" si="28">A10</f>
        <v>Sao Joao da Boa Vista</v>
      </c>
      <c r="B49" s="163" t="str">
        <f t="shared" si="28"/>
        <v>Rio Pardo</v>
      </c>
      <c r="C49" s="162">
        <f t="shared" si="28"/>
        <v>1646</v>
      </c>
      <c r="D49" s="162">
        <f t="shared" si="28"/>
        <v>1811</v>
      </c>
      <c r="E49" s="147">
        <f t="shared" ref="E49:J49" si="29">E29-E10</f>
        <v>-0.4413894325</v>
      </c>
      <c r="F49" s="147" t="str">
        <f t="shared" si="29"/>
        <v>#VALUE!</v>
      </c>
      <c r="G49" s="147">
        <f t="shared" si="29"/>
        <v>-0.2864833659</v>
      </c>
      <c r="H49" s="147">
        <f t="shared" si="29"/>
        <v>-3.292</v>
      </c>
      <c r="I49" s="147">
        <f t="shared" si="29"/>
        <v>-3.292</v>
      </c>
      <c r="J49" s="147">
        <f t="shared" si="29"/>
        <v>-1.646</v>
      </c>
      <c r="K49" s="168"/>
      <c r="L49" s="168"/>
      <c r="M49" s="168"/>
      <c r="N49" s="169"/>
      <c r="O49" s="40"/>
      <c r="P49" s="40"/>
      <c r="Q49" s="40"/>
      <c r="R49" s="40"/>
    </row>
    <row r="50" ht="14.25" customHeight="1">
      <c r="A50" s="163" t="str">
        <f t="shared" ref="A50:D50" si="30">A11</f>
        <v/>
      </c>
      <c r="B50" s="163" t="str">
        <f t="shared" si="30"/>
        <v/>
      </c>
      <c r="C50" s="162" t="str">
        <f t="shared" si="30"/>
        <v/>
      </c>
      <c r="D50" s="162" t="str">
        <f t="shared" si="30"/>
        <v/>
      </c>
      <c r="E50" s="147">
        <f t="shared" ref="E50:J50" si="31">E30-E11</f>
        <v>0</v>
      </c>
      <c r="F50" s="147">
        <f t="shared" si="31"/>
        <v>0</v>
      </c>
      <c r="G50" s="147">
        <f t="shared" si="31"/>
        <v>0</v>
      </c>
      <c r="H50" s="147">
        <f t="shared" si="31"/>
        <v>0</v>
      </c>
      <c r="I50" s="147">
        <f t="shared" si="31"/>
        <v>0</v>
      </c>
      <c r="J50" s="147">
        <f t="shared" si="31"/>
        <v>0</v>
      </c>
      <c r="K50" s="168"/>
      <c r="L50" s="168"/>
      <c r="M50" s="168"/>
      <c r="N50" s="169"/>
      <c r="O50" s="40"/>
      <c r="P50" s="40"/>
      <c r="Q50" s="40"/>
      <c r="R50" s="40"/>
    </row>
    <row r="51" ht="14.25" customHeight="1">
      <c r="A51" s="163" t="str">
        <f t="shared" ref="A51:D51" si="32">A12</f>
        <v/>
      </c>
      <c r="B51" s="163" t="str">
        <f t="shared" si="32"/>
        <v/>
      </c>
      <c r="C51" s="162" t="str">
        <f t="shared" si="32"/>
        <v/>
      </c>
      <c r="D51" s="162" t="str">
        <f t="shared" si="32"/>
        <v/>
      </c>
      <c r="E51" s="147">
        <f t="shared" ref="E51:J51" si="33">E31-E12</f>
        <v>0</v>
      </c>
      <c r="F51" s="147">
        <f t="shared" si="33"/>
        <v>0</v>
      </c>
      <c r="G51" s="147">
        <f t="shared" si="33"/>
        <v>0</v>
      </c>
      <c r="H51" s="147">
        <f t="shared" si="33"/>
        <v>0</v>
      </c>
      <c r="I51" s="147">
        <f t="shared" si="33"/>
        <v>0</v>
      </c>
      <c r="J51" s="147">
        <f t="shared" si="33"/>
        <v>0</v>
      </c>
      <c r="K51" s="168"/>
      <c r="L51" s="168"/>
      <c r="M51" s="168"/>
      <c r="N51" s="169"/>
      <c r="O51" s="40"/>
      <c r="P51" s="40"/>
      <c r="Q51" s="40"/>
      <c r="R51" s="40"/>
    </row>
    <row r="52" ht="14.25" customHeight="1">
      <c r="A52" s="163" t="str">
        <f t="shared" ref="A52:D52" si="34">A13</f>
        <v/>
      </c>
      <c r="B52" s="163" t="str">
        <f t="shared" si="34"/>
        <v/>
      </c>
      <c r="C52" s="162" t="str">
        <f t="shared" si="34"/>
        <v/>
      </c>
      <c r="D52" s="162" t="str">
        <f t="shared" si="34"/>
        <v/>
      </c>
      <c r="E52" s="147">
        <f t="shared" ref="E52:J52" si="35">E32-E13</f>
        <v>0</v>
      </c>
      <c r="F52" s="147">
        <f t="shared" si="35"/>
        <v>0</v>
      </c>
      <c r="G52" s="147">
        <f t="shared" si="35"/>
        <v>0</v>
      </c>
      <c r="H52" s="147">
        <f t="shared" si="35"/>
        <v>0</v>
      </c>
      <c r="I52" s="147">
        <f t="shared" si="35"/>
        <v>0</v>
      </c>
      <c r="J52" s="147">
        <f t="shared" si="35"/>
        <v>0</v>
      </c>
      <c r="K52" s="168"/>
      <c r="L52" s="168"/>
      <c r="M52" s="168"/>
      <c r="N52" s="169"/>
      <c r="O52" s="40"/>
      <c r="P52" s="40"/>
      <c r="Q52" s="40"/>
      <c r="R52" s="40"/>
    </row>
    <row r="53" ht="14.25" customHeight="1">
      <c r="A53" s="163" t="str">
        <f t="shared" ref="A53:D53" si="36">A14</f>
        <v/>
      </c>
      <c r="B53" s="163" t="str">
        <f t="shared" si="36"/>
        <v/>
      </c>
      <c r="C53" s="162" t="str">
        <f t="shared" si="36"/>
        <v/>
      </c>
      <c r="D53" s="162" t="str">
        <f t="shared" si="36"/>
        <v/>
      </c>
      <c r="E53" s="147">
        <f t="shared" ref="E53:J53" si="37">E33-E14</f>
        <v>0</v>
      </c>
      <c r="F53" s="147">
        <f t="shared" si="37"/>
        <v>0</v>
      </c>
      <c r="G53" s="147">
        <f t="shared" si="37"/>
        <v>0</v>
      </c>
      <c r="H53" s="147">
        <f t="shared" si="37"/>
        <v>0</v>
      </c>
      <c r="I53" s="147">
        <f t="shared" si="37"/>
        <v>0</v>
      </c>
      <c r="J53" s="147">
        <f t="shared" si="37"/>
        <v>0</v>
      </c>
      <c r="K53" s="168"/>
      <c r="L53" s="168"/>
      <c r="M53" s="168"/>
      <c r="N53" s="169"/>
      <c r="O53" s="40"/>
      <c r="P53" s="40"/>
      <c r="Q53" s="40"/>
      <c r="R53" s="40"/>
    </row>
    <row r="54" ht="14.25" customHeight="1">
      <c r="A54" s="163" t="str">
        <f t="shared" ref="A54:D54" si="38">A15</f>
        <v/>
      </c>
      <c r="B54" s="163" t="str">
        <f t="shared" si="38"/>
        <v/>
      </c>
      <c r="C54" s="162" t="str">
        <f t="shared" si="38"/>
        <v/>
      </c>
      <c r="D54" s="162" t="str">
        <f t="shared" si="38"/>
        <v/>
      </c>
      <c r="E54" s="147">
        <f t="shared" ref="E54:J54" si="39">E34-E15</f>
        <v>0</v>
      </c>
      <c r="F54" s="147">
        <f t="shared" si="39"/>
        <v>0</v>
      </c>
      <c r="G54" s="147">
        <f t="shared" si="39"/>
        <v>0</v>
      </c>
      <c r="H54" s="147">
        <f t="shared" si="39"/>
        <v>0</v>
      </c>
      <c r="I54" s="147">
        <f t="shared" si="39"/>
        <v>0</v>
      </c>
      <c r="J54" s="147">
        <f t="shared" si="39"/>
        <v>0</v>
      </c>
      <c r="K54" s="168"/>
      <c r="L54" s="168"/>
      <c r="M54" s="168"/>
      <c r="N54" s="169"/>
      <c r="O54" s="40"/>
      <c r="P54" s="40"/>
      <c r="Q54" s="40"/>
      <c r="R54" s="40"/>
    </row>
    <row r="55" ht="14.25" customHeight="1">
      <c r="A55" s="176" t="str">
        <f t="shared" ref="A55:D55" si="40">A16</f>
        <v/>
      </c>
      <c r="B55" s="176" t="str">
        <f t="shared" si="40"/>
        <v/>
      </c>
      <c r="C55" s="177" t="str">
        <f t="shared" si="40"/>
        <v/>
      </c>
      <c r="D55" s="177" t="str">
        <f t="shared" si="40"/>
        <v/>
      </c>
      <c r="E55" s="152">
        <f t="shared" ref="E55:J55" si="41">E36-E16</f>
        <v>0</v>
      </c>
      <c r="F55" s="152">
        <f t="shared" si="41"/>
        <v>0</v>
      </c>
      <c r="G55" s="152">
        <f t="shared" si="41"/>
        <v>0</v>
      </c>
      <c r="H55" s="152">
        <f t="shared" si="41"/>
        <v>0</v>
      </c>
      <c r="I55" s="152">
        <f t="shared" si="41"/>
        <v>0</v>
      </c>
      <c r="J55" s="152">
        <f t="shared" si="41"/>
        <v>0</v>
      </c>
      <c r="K55" s="154"/>
      <c r="L55" s="154"/>
      <c r="M55" s="154"/>
      <c r="N55" s="173"/>
      <c r="O55" s="154"/>
      <c r="P55" s="154"/>
      <c r="Q55" s="154"/>
      <c r="R55" s="154"/>
    </row>
    <row r="56" ht="14.25" customHeight="1">
      <c r="A56" s="178" t="s">
        <v>550</v>
      </c>
      <c r="B56" s="58"/>
      <c r="C56" s="58"/>
      <c r="D56" s="58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8"/>
    </row>
    <row r="57" ht="14.25" customHeight="1"/>
    <row r="58" ht="14.25" customHeight="1"/>
    <row r="59" ht="14.25" customHeight="1"/>
    <row r="60" ht="14.25" customHeight="1"/>
    <row r="61" ht="13.5" customHeight="1">
      <c r="A61" s="131"/>
      <c r="B61" s="131"/>
      <c r="C61" s="131"/>
    </row>
    <row r="62" ht="15.0" customHeight="1">
      <c r="A62" s="131"/>
      <c r="B62" s="131"/>
      <c r="C62" s="131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79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80"/>
      <c r="B90" s="180"/>
      <c r="C90" s="181" t="s">
        <v>551</v>
      </c>
    </row>
    <row r="91" ht="14.25" customHeight="1">
      <c r="A91" s="180"/>
      <c r="B91" s="180"/>
      <c r="C91" s="180">
        <v>1.0</v>
      </c>
    </row>
    <row r="92" ht="14.25" customHeight="1">
      <c r="A92" s="180"/>
      <c r="B92" s="180"/>
      <c r="C92" s="180">
        <v>2.0</v>
      </c>
    </row>
    <row r="93" ht="14.25" customHeight="1">
      <c r="A93" s="180"/>
      <c r="B93" s="180"/>
      <c r="C93" s="180">
        <v>3.0</v>
      </c>
    </row>
    <row r="94" ht="14.25" customHeight="1">
      <c r="A94" s="180"/>
      <c r="B94" s="180"/>
      <c r="C94" s="180">
        <v>4.0</v>
      </c>
    </row>
    <row r="95" ht="14.25" customHeight="1">
      <c r="A95" s="180"/>
      <c r="B95" s="180"/>
      <c r="C95" s="180">
        <v>5.0</v>
      </c>
    </row>
    <row r="96" ht="14.25" customHeight="1">
      <c r="A96" s="180"/>
      <c r="B96" s="180"/>
      <c r="C96" s="180">
        <v>6.0</v>
      </c>
    </row>
    <row r="97" ht="14.25" customHeight="1">
      <c r="A97" s="182"/>
      <c r="B97" s="183"/>
      <c r="C97" s="184"/>
    </row>
    <row r="98" ht="14.25" customHeight="1">
      <c r="C98" s="185"/>
    </row>
    <row r="99" ht="7.5" customHeight="1">
      <c r="C99" s="185"/>
    </row>
    <row r="100" ht="14.25" hidden="1" customHeight="1">
      <c r="A100" s="141"/>
      <c r="B100" s="141"/>
      <c r="C100" s="140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B6:B17">
      <formula1>'listas de opções'!$E$2:$E$64</formula1>
    </dataValidation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3" t="s">
        <v>103</v>
      </c>
      <c r="B1" s="4" t="str">
        <f>'Tabela 1 APS - Descr.'!B1</f>
        <v>RRAS 15</v>
      </c>
    </row>
    <row r="2" ht="14.25" customHeight="1"/>
    <row r="3" ht="14.25" customHeight="1">
      <c r="A3" s="186" t="s">
        <v>552</v>
      </c>
    </row>
    <row r="4" ht="14.25" customHeight="1">
      <c r="A4" s="187" t="s">
        <v>553</v>
      </c>
    </row>
    <row r="5" ht="14.25" customHeight="1"/>
    <row r="6" ht="18.0" customHeight="1">
      <c r="A6" s="188" t="s">
        <v>554</v>
      </c>
    </row>
    <row r="7" ht="18.0" customHeight="1">
      <c r="A7" s="188" t="s">
        <v>555</v>
      </c>
    </row>
    <row r="8" ht="14.25" customHeight="1">
      <c r="A8" s="186" t="s">
        <v>556</v>
      </c>
    </row>
    <row r="9" ht="14.25" customHeight="1">
      <c r="A9" s="186" t="s">
        <v>557</v>
      </c>
    </row>
    <row r="10" ht="14.25" customHeight="1">
      <c r="A10" s="186" t="s">
        <v>558</v>
      </c>
    </row>
    <row r="11" ht="14.25" customHeight="1"/>
    <row r="12" ht="14.25" customHeight="1">
      <c r="A12" s="93" t="s">
        <v>559</v>
      </c>
    </row>
    <row r="13" ht="14.25" customHeight="1">
      <c r="G13" s="99" t="s">
        <v>560</v>
      </c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90"/>
      <c r="U13" s="190"/>
      <c r="V13" s="190"/>
      <c r="W13" s="190"/>
      <c r="X13" s="190"/>
      <c r="Y13" s="190"/>
      <c r="Z13" s="190"/>
      <c r="AA13" s="190"/>
    </row>
    <row r="14" ht="43.5" customHeight="1">
      <c r="A14" s="135" t="s">
        <v>1</v>
      </c>
      <c r="B14" s="135" t="s">
        <v>419</v>
      </c>
      <c r="C14" s="135" t="s">
        <v>420</v>
      </c>
      <c r="D14" s="135" t="s">
        <v>120</v>
      </c>
      <c r="E14" s="135" t="s">
        <v>305</v>
      </c>
      <c r="F14" s="135" t="s">
        <v>561</v>
      </c>
      <c r="G14" s="191" t="s">
        <v>562</v>
      </c>
      <c r="H14" s="192" t="s">
        <v>536</v>
      </c>
      <c r="J14" s="185"/>
      <c r="K14" s="192" t="s">
        <v>563</v>
      </c>
      <c r="M14" s="185"/>
      <c r="N14" s="192" t="s">
        <v>428</v>
      </c>
      <c r="P14" s="185"/>
      <c r="Q14" s="192" t="s">
        <v>429</v>
      </c>
      <c r="S14" s="185"/>
      <c r="T14" s="144" t="s">
        <v>538</v>
      </c>
      <c r="U14" s="193"/>
      <c r="V14" s="144" t="s">
        <v>539</v>
      </c>
      <c r="W14" s="193"/>
      <c r="X14" s="144" t="s">
        <v>540</v>
      </c>
      <c r="Y14" s="194"/>
      <c r="Z14" s="193"/>
      <c r="AA14" s="143" t="s">
        <v>437</v>
      </c>
    </row>
    <row r="15" ht="43.5" customHeight="1">
      <c r="A15" s="195"/>
      <c r="B15" s="195"/>
      <c r="C15" s="195"/>
      <c r="D15" s="195"/>
      <c r="E15" s="195"/>
      <c r="F15" s="195"/>
      <c r="G15" s="196"/>
      <c r="H15" s="197"/>
      <c r="I15" s="141"/>
      <c r="J15" s="140"/>
      <c r="K15" s="197"/>
      <c r="L15" s="141"/>
      <c r="M15" s="140"/>
      <c r="N15" s="197"/>
      <c r="O15" s="141"/>
      <c r="P15" s="140"/>
      <c r="Q15" s="197"/>
      <c r="R15" s="141"/>
      <c r="S15" s="140"/>
      <c r="T15" s="143" t="s">
        <v>541</v>
      </c>
      <c r="U15" s="143" t="s">
        <v>542</v>
      </c>
      <c r="V15" s="143" t="s">
        <v>541</v>
      </c>
      <c r="W15" s="143" t="s">
        <v>542</v>
      </c>
      <c r="X15" s="143" t="s">
        <v>543</v>
      </c>
      <c r="Y15" s="143" t="s">
        <v>544</v>
      </c>
      <c r="Z15" s="143" t="s">
        <v>564</v>
      </c>
      <c r="AA15" s="143"/>
    </row>
    <row r="16" ht="14.25" customHeight="1">
      <c r="A16" s="142"/>
      <c r="B16" s="142"/>
      <c r="C16" s="142"/>
      <c r="D16" s="142"/>
      <c r="E16" s="142"/>
      <c r="F16" s="142"/>
      <c r="G16" s="198" t="s">
        <v>4</v>
      </c>
      <c r="H16" s="199" t="s">
        <v>565</v>
      </c>
      <c r="I16" s="143" t="s">
        <v>566</v>
      </c>
      <c r="J16" s="143" t="s">
        <v>567</v>
      </c>
      <c r="K16" s="199" t="s">
        <v>565</v>
      </c>
      <c r="L16" s="143" t="s">
        <v>566</v>
      </c>
      <c r="M16" s="143" t="s">
        <v>567</v>
      </c>
      <c r="N16" s="199" t="s">
        <v>568</v>
      </c>
      <c r="O16" s="143" t="s">
        <v>566</v>
      </c>
      <c r="P16" s="143" t="s">
        <v>567</v>
      </c>
      <c r="Q16" s="199" t="s">
        <v>568</v>
      </c>
      <c r="R16" s="143" t="s">
        <v>566</v>
      </c>
      <c r="S16" s="143" t="s">
        <v>567</v>
      </c>
      <c r="T16" s="199" t="s">
        <v>3</v>
      </c>
      <c r="U16" s="199" t="s">
        <v>3</v>
      </c>
      <c r="V16" s="199" t="s">
        <v>3</v>
      </c>
      <c r="W16" s="199" t="s">
        <v>3</v>
      </c>
      <c r="X16" s="199" t="s">
        <v>3</v>
      </c>
      <c r="Y16" s="199" t="s">
        <v>3</v>
      </c>
      <c r="Z16" s="199" t="s">
        <v>3</v>
      </c>
      <c r="AA16" s="199" t="s">
        <v>3</v>
      </c>
    </row>
    <row r="17" ht="19.5" customHeight="1">
      <c r="A17" s="32" t="s">
        <v>51</v>
      </c>
      <c r="B17" s="32" t="s">
        <v>83</v>
      </c>
      <c r="C17" s="200"/>
      <c r="D17" s="200" t="s">
        <v>218</v>
      </c>
      <c r="E17" s="201"/>
      <c r="F17" s="200"/>
      <c r="G17" s="202"/>
      <c r="H17" s="203"/>
      <c r="I17" s="204"/>
      <c r="J17" s="205">
        <f t="shared" ref="J17:J202" si="1">SUM(H17:I17)</f>
        <v>0</v>
      </c>
      <c r="K17" s="203"/>
      <c r="L17" s="204"/>
      <c r="M17" s="205">
        <f t="shared" ref="M17:M202" si="2">SUM(K17:L17)</f>
        <v>0</v>
      </c>
      <c r="N17" s="203"/>
      <c r="O17" s="204"/>
      <c r="P17" s="205">
        <f t="shared" ref="P17:P202" si="3">SUM(N17:O17)</f>
        <v>0</v>
      </c>
      <c r="Q17" s="203"/>
      <c r="R17" s="204"/>
      <c r="S17" s="205">
        <f t="shared" ref="S17:S202" si="4">SUM(Q17:R17)</f>
        <v>0</v>
      </c>
      <c r="T17" s="204"/>
      <c r="U17" s="204"/>
      <c r="V17" s="204"/>
      <c r="W17" s="204"/>
      <c r="X17" s="204"/>
      <c r="Y17" s="204"/>
      <c r="Z17" s="204"/>
      <c r="AA17" s="204"/>
    </row>
    <row r="18" ht="19.5" customHeight="1">
      <c r="A18" s="32" t="s">
        <v>51</v>
      </c>
      <c r="B18" s="32" t="s">
        <v>83</v>
      </c>
      <c r="C18" s="200"/>
      <c r="D18" s="200" t="s">
        <v>219</v>
      </c>
      <c r="E18" s="201"/>
      <c r="F18" s="200"/>
      <c r="G18" s="202"/>
      <c r="H18" s="203"/>
      <c r="I18" s="204"/>
      <c r="J18" s="205">
        <f t="shared" si="1"/>
        <v>0</v>
      </c>
      <c r="K18" s="203"/>
      <c r="L18" s="204"/>
      <c r="M18" s="205">
        <f t="shared" si="2"/>
        <v>0</v>
      </c>
      <c r="N18" s="203"/>
      <c r="O18" s="204"/>
      <c r="P18" s="205">
        <f t="shared" si="3"/>
        <v>0</v>
      </c>
      <c r="Q18" s="203"/>
      <c r="R18" s="204"/>
      <c r="S18" s="205">
        <f t="shared" si="4"/>
        <v>0</v>
      </c>
      <c r="T18" s="204"/>
      <c r="U18" s="204"/>
      <c r="V18" s="204"/>
      <c r="W18" s="204"/>
      <c r="X18" s="204"/>
      <c r="Y18" s="204"/>
      <c r="Z18" s="204"/>
      <c r="AA18" s="204"/>
    </row>
    <row r="19" ht="19.5" customHeight="1">
      <c r="A19" s="32" t="s">
        <v>28</v>
      </c>
      <c r="B19" s="32" t="s">
        <v>569</v>
      </c>
      <c r="C19" s="200" t="s">
        <v>570</v>
      </c>
      <c r="D19" s="200" t="s">
        <v>571</v>
      </c>
      <c r="E19" s="201" t="s">
        <v>321</v>
      </c>
      <c r="F19" s="200">
        <v>198.0</v>
      </c>
      <c r="G19" s="202"/>
      <c r="H19" s="203">
        <v>0.0</v>
      </c>
      <c r="I19" s="204">
        <v>0.0</v>
      </c>
      <c r="J19" s="205">
        <f t="shared" si="1"/>
        <v>0</v>
      </c>
      <c r="K19" s="203">
        <v>0.0</v>
      </c>
      <c r="L19" s="204">
        <v>0.0</v>
      </c>
      <c r="M19" s="205">
        <f t="shared" si="2"/>
        <v>0</v>
      </c>
      <c r="N19" s="203">
        <v>0.0</v>
      </c>
      <c r="O19" s="204">
        <v>0.0</v>
      </c>
      <c r="P19" s="205">
        <f t="shared" si="3"/>
        <v>0</v>
      </c>
      <c r="Q19" s="203">
        <v>0.0</v>
      </c>
      <c r="R19" s="204">
        <v>0.0</v>
      </c>
      <c r="S19" s="205">
        <f t="shared" si="4"/>
        <v>0</v>
      </c>
      <c r="T19" s="204"/>
      <c r="U19" s="204"/>
      <c r="V19" s="204"/>
      <c r="W19" s="204"/>
      <c r="X19" s="204"/>
      <c r="Y19" s="204"/>
      <c r="Z19" s="204"/>
      <c r="AA19" s="204"/>
    </row>
    <row r="20" ht="19.5" customHeight="1">
      <c r="A20" s="32"/>
      <c r="B20" s="32"/>
      <c r="C20" s="200"/>
      <c r="D20" s="200"/>
      <c r="E20" s="201"/>
      <c r="F20" s="200"/>
      <c r="G20" s="202"/>
      <c r="H20" s="203"/>
      <c r="I20" s="204"/>
      <c r="J20" s="205">
        <f t="shared" si="1"/>
        <v>0</v>
      </c>
      <c r="K20" s="203"/>
      <c r="L20" s="204"/>
      <c r="M20" s="205">
        <f t="shared" si="2"/>
        <v>0</v>
      </c>
      <c r="N20" s="203"/>
      <c r="O20" s="204"/>
      <c r="P20" s="205">
        <f t="shared" si="3"/>
        <v>0</v>
      </c>
      <c r="Q20" s="203"/>
      <c r="R20" s="204"/>
      <c r="S20" s="205">
        <f t="shared" si="4"/>
        <v>0</v>
      </c>
      <c r="T20" s="204"/>
      <c r="U20" s="204"/>
      <c r="V20" s="204"/>
      <c r="W20" s="204"/>
      <c r="X20" s="204"/>
      <c r="Y20" s="204"/>
      <c r="Z20" s="204"/>
      <c r="AA20" s="204"/>
    </row>
    <row r="21" ht="19.5" customHeight="1">
      <c r="A21" s="32" t="s">
        <v>28</v>
      </c>
      <c r="B21" s="32" t="s">
        <v>569</v>
      </c>
      <c r="C21" s="200" t="s">
        <v>482</v>
      </c>
      <c r="D21" s="200" t="s">
        <v>572</v>
      </c>
      <c r="E21" s="201" t="s">
        <v>321</v>
      </c>
      <c r="F21" s="200">
        <v>642.0</v>
      </c>
      <c r="G21" s="202" t="s">
        <v>9</v>
      </c>
      <c r="H21" s="203">
        <v>0.0</v>
      </c>
      <c r="I21" s="204">
        <v>0.0</v>
      </c>
      <c r="J21" s="205">
        <f t="shared" si="1"/>
        <v>0</v>
      </c>
      <c r="K21" s="203">
        <v>0.0</v>
      </c>
      <c r="L21" s="204">
        <v>0.0</v>
      </c>
      <c r="M21" s="205">
        <f t="shared" si="2"/>
        <v>0</v>
      </c>
      <c r="N21" s="203">
        <v>0.0</v>
      </c>
      <c r="O21" s="204">
        <v>0.0</v>
      </c>
      <c r="P21" s="205">
        <f t="shared" si="3"/>
        <v>0</v>
      </c>
      <c r="Q21" s="203">
        <v>0.0</v>
      </c>
      <c r="R21" s="204">
        <v>0.0</v>
      </c>
      <c r="S21" s="205">
        <f t="shared" si="4"/>
        <v>0</v>
      </c>
      <c r="T21" s="204"/>
      <c r="U21" s="204"/>
      <c r="V21" s="204"/>
      <c r="W21" s="204"/>
      <c r="X21" s="204"/>
      <c r="Y21" s="204"/>
      <c r="Z21" s="204"/>
      <c r="AA21" s="204"/>
    </row>
    <row r="22" ht="19.5" customHeight="1">
      <c r="A22" s="32" t="s">
        <v>28</v>
      </c>
      <c r="B22" s="32" t="s">
        <v>89</v>
      </c>
      <c r="C22" s="200" t="s">
        <v>573</v>
      </c>
      <c r="D22" s="200" t="s">
        <v>140</v>
      </c>
      <c r="E22" s="201" t="s">
        <v>321</v>
      </c>
      <c r="F22" s="200"/>
      <c r="G22" s="202"/>
      <c r="H22" s="203">
        <v>0.0</v>
      </c>
      <c r="I22" s="204">
        <v>0.0</v>
      </c>
      <c r="J22" s="205">
        <f t="shared" si="1"/>
        <v>0</v>
      </c>
      <c r="K22" s="203">
        <v>0.0</v>
      </c>
      <c r="L22" s="204">
        <v>0.0</v>
      </c>
      <c r="M22" s="205">
        <f t="shared" si="2"/>
        <v>0</v>
      </c>
      <c r="N22" s="203">
        <v>0.0</v>
      </c>
      <c r="O22" s="204">
        <v>0.0</v>
      </c>
      <c r="P22" s="205">
        <f t="shared" si="3"/>
        <v>0</v>
      </c>
      <c r="Q22" s="203">
        <v>0.0</v>
      </c>
      <c r="R22" s="204">
        <v>0.0</v>
      </c>
      <c r="S22" s="205">
        <f t="shared" si="4"/>
        <v>0</v>
      </c>
      <c r="T22" s="204"/>
      <c r="U22" s="204"/>
      <c r="V22" s="204"/>
      <c r="W22" s="204"/>
      <c r="X22" s="204"/>
      <c r="Y22" s="204"/>
      <c r="Z22" s="204"/>
      <c r="AA22" s="204"/>
    </row>
    <row r="23" ht="19.5" customHeight="1">
      <c r="A23" s="32" t="s">
        <v>51</v>
      </c>
      <c r="B23" s="32" t="s">
        <v>91</v>
      </c>
      <c r="C23" s="200"/>
      <c r="D23" s="200" t="s">
        <v>220</v>
      </c>
      <c r="E23" s="201"/>
      <c r="F23" s="200"/>
      <c r="G23" s="202"/>
      <c r="H23" s="203"/>
      <c r="I23" s="204"/>
      <c r="J23" s="205">
        <f t="shared" si="1"/>
        <v>0</v>
      </c>
      <c r="K23" s="203"/>
      <c r="L23" s="204"/>
      <c r="M23" s="205">
        <f t="shared" si="2"/>
        <v>0</v>
      </c>
      <c r="N23" s="203"/>
      <c r="O23" s="204"/>
      <c r="P23" s="205">
        <f t="shared" si="3"/>
        <v>0</v>
      </c>
      <c r="Q23" s="203"/>
      <c r="R23" s="204"/>
      <c r="S23" s="205">
        <f t="shared" si="4"/>
        <v>0</v>
      </c>
      <c r="T23" s="204"/>
      <c r="U23" s="204"/>
      <c r="V23" s="204"/>
      <c r="W23" s="204"/>
      <c r="X23" s="204"/>
      <c r="Y23" s="204"/>
      <c r="Z23" s="204"/>
      <c r="AA23" s="204"/>
    </row>
    <row r="24" ht="19.5" customHeight="1">
      <c r="A24" s="32"/>
      <c r="B24" s="32"/>
      <c r="C24" s="200"/>
      <c r="D24" s="200"/>
      <c r="E24" s="201"/>
      <c r="F24" s="200"/>
      <c r="G24" s="202"/>
      <c r="H24" s="203"/>
      <c r="I24" s="204"/>
      <c r="J24" s="205">
        <f t="shared" si="1"/>
        <v>0</v>
      </c>
      <c r="K24" s="203"/>
      <c r="L24" s="204"/>
      <c r="M24" s="205">
        <f t="shared" si="2"/>
        <v>0</v>
      </c>
      <c r="N24" s="203"/>
      <c r="O24" s="204"/>
      <c r="P24" s="205">
        <f t="shared" si="3"/>
        <v>0</v>
      </c>
      <c r="Q24" s="203">
        <v>0.0</v>
      </c>
      <c r="R24" s="204"/>
      <c r="S24" s="205">
        <f t="shared" si="4"/>
        <v>0</v>
      </c>
      <c r="T24" s="204"/>
      <c r="U24" s="204"/>
      <c r="V24" s="204"/>
      <c r="W24" s="204"/>
      <c r="X24" s="204"/>
      <c r="Y24" s="204"/>
      <c r="Z24" s="204"/>
      <c r="AA24" s="204"/>
    </row>
    <row r="25" ht="19.5" customHeight="1">
      <c r="A25" s="32" t="s">
        <v>51</v>
      </c>
      <c r="B25" s="32" t="s">
        <v>91</v>
      </c>
      <c r="C25" s="200"/>
      <c r="D25" s="200" t="s">
        <v>222</v>
      </c>
      <c r="E25" s="201"/>
      <c r="F25" s="200"/>
      <c r="G25" s="202"/>
      <c r="H25" s="203"/>
      <c r="I25" s="204"/>
      <c r="J25" s="205">
        <f t="shared" si="1"/>
        <v>0</v>
      </c>
      <c r="K25" s="203"/>
      <c r="L25" s="204"/>
      <c r="M25" s="205">
        <f t="shared" si="2"/>
        <v>0</v>
      </c>
      <c r="N25" s="203"/>
      <c r="O25" s="204"/>
      <c r="P25" s="205">
        <f t="shared" si="3"/>
        <v>0</v>
      </c>
      <c r="Q25" s="203"/>
      <c r="R25" s="204"/>
      <c r="S25" s="205">
        <f t="shared" si="4"/>
        <v>0</v>
      </c>
      <c r="T25" s="204"/>
      <c r="U25" s="204"/>
      <c r="V25" s="204"/>
      <c r="W25" s="204"/>
      <c r="X25" s="204"/>
      <c r="Y25" s="204"/>
      <c r="Z25" s="204"/>
      <c r="AA25" s="204"/>
    </row>
    <row r="26" ht="19.5" customHeight="1">
      <c r="A26" s="32" t="s">
        <v>28</v>
      </c>
      <c r="B26" s="32" t="s">
        <v>89</v>
      </c>
      <c r="C26" s="200" t="s">
        <v>478</v>
      </c>
      <c r="D26" s="200" t="s">
        <v>146</v>
      </c>
      <c r="E26" s="201" t="s">
        <v>321</v>
      </c>
      <c r="F26" s="200">
        <v>261.0</v>
      </c>
      <c r="G26" s="202"/>
      <c r="H26" s="203">
        <v>0.0</v>
      </c>
      <c r="I26" s="204">
        <v>0.0</v>
      </c>
      <c r="J26" s="205">
        <f t="shared" si="1"/>
        <v>0</v>
      </c>
      <c r="K26" s="203"/>
      <c r="L26" s="204"/>
      <c r="M26" s="205">
        <f t="shared" si="2"/>
        <v>0</v>
      </c>
      <c r="N26" s="203"/>
      <c r="O26" s="204"/>
      <c r="P26" s="205">
        <f t="shared" si="3"/>
        <v>0</v>
      </c>
      <c r="Q26" s="203"/>
      <c r="R26" s="204"/>
      <c r="S26" s="205">
        <f t="shared" si="4"/>
        <v>0</v>
      </c>
      <c r="T26" s="204"/>
      <c r="U26" s="204"/>
      <c r="V26" s="204"/>
      <c r="W26" s="204"/>
      <c r="X26" s="204"/>
      <c r="Y26" s="204"/>
      <c r="Z26" s="204"/>
      <c r="AA26" s="204"/>
    </row>
    <row r="27" ht="19.5" customHeight="1">
      <c r="A27" s="32" t="s">
        <v>51</v>
      </c>
      <c r="B27" s="32" t="s">
        <v>91</v>
      </c>
      <c r="C27" s="200"/>
      <c r="D27" s="200" t="s">
        <v>223</v>
      </c>
      <c r="E27" s="201"/>
      <c r="F27" s="200"/>
      <c r="G27" s="202"/>
      <c r="H27" s="203"/>
      <c r="I27" s="204"/>
      <c r="J27" s="205">
        <f t="shared" si="1"/>
        <v>0</v>
      </c>
      <c r="K27" s="203"/>
      <c r="L27" s="204"/>
      <c r="M27" s="205">
        <f t="shared" si="2"/>
        <v>0</v>
      </c>
      <c r="N27" s="203"/>
      <c r="O27" s="204"/>
      <c r="P27" s="205">
        <f t="shared" si="3"/>
        <v>0</v>
      </c>
      <c r="Q27" s="203"/>
      <c r="R27" s="204"/>
      <c r="S27" s="205">
        <f t="shared" si="4"/>
        <v>0</v>
      </c>
      <c r="T27" s="204"/>
      <c r="U27" s="204"/>
      <c r="V27" s="204"/>
      <c r="W27" s="204"/>
      <c r="X27" s="204"/>
      <c r="Y27" s="204"/>
      <c r="Z27" s="204"/>
      <c r="AA27" s="204"/>
    </row>
    <row r="28" ht="19.5" customHeight="1">
      <c r="A28" s="32" t="s">
        <v>51</v>
      </c>
      <c r="B28" s="32"/>
      <c r="C28" s="200" t="s">
        <v>574</v>
      </c>
      <c r="D28" s="200" t="s">
        <v>224</v>
      </c>
      <c r="E28" s="201"/>
      <c r="F28" s="200"/>
      <c r="G28" s="202"/>
      <c r="H28" s="203"/>
      <c r="I28" s="204"/>
      <c r="J28" s="205">
        <f t="shared" si="1"/>
        <v>0</v>
      </c>
      <c r="K28" s="203"/>
      <c r="L28" s="204"/>
      <c r="M28" s="205">
        <f t="shared" si="2"/>
        <v>0</v>
      </c>
      <c r="N28" s="203"/>
      <c r="O28" s="204"/>
      <c r="P28" s="205">
        <f t="shared" si="3"/>
        <v>0</v>
      </c>
      <c r="Q28" s="203"/>
      <c r="R28" s="204"/>
      <c r="S28" s="205">
        <f t="shared" si="4"/>
        <v>0</v>
      </c>
      <c r="T28" s="204"/>
      <c r="U28" s="204"/>
      <c r="V28" s="204"/>
      <c r="W28" s="204"/>
      <c r="X28" s="204"/>
      <c r="Y28" s="204"/>
      <c r="Z28" s="204"/>
      <c r="AA28" s="204"/>
    </row>
    <row r="29" ht="19.5" customHeight="1">
      <c r="A29" s="32" t="s">
        <v>51</v>
      </c>
      <c r="B29" s="32" t="s">
        <v>47</v>
      </c>
      <c r="C29" s="200"/>
      <c r="D29" s="200" t="s">
        <v>225</v>
      </c>
      <c r="E29" s="201"/>
      <c r="F29" s="200"/>
      <c r="G29" s="202"/>
      <c r="H29" s="203"/>
      <c r="I29" s="204"/>
      <c r="J29" s="205">
        <f t="shared" si="1"/>
        <v>0</v>
      </c>
      <c r="K29" s="203">
        <v>6.0</v>
      </c>
      <c r="L29" s="204">
        <v>0.0</v>
      </c>
      <c r="M29" s="205">
        <f t="shared" si="2"/>
        <v>6</v>
      </c>
      <c r="N29" s="203">
        <v>4.0</v>
      </c>
      <c r="O29" s="204">
        <v>0.0</v>
      </c>
      <c r="P29" s="205">
        <f t="shared" si="3"/>
        <v>4</v>
      </c>
      <c r="Q29" s="203">
        <v>0.0</v>
      </c>
      <c r="R29" s="204">
        <v>0.0</v>
      </c>
      <c r="S29" s="205">
        <f t="shared" si="4"/>
        <v>0</v>
      </c>
      <c r="T29" s="204"/>
      <c r="U29" s="204"/>
      <c r="V29" s="204"/>
      <c r="W29" s="204"/>
      <c r="X29" s="204"/>
      <c r="Y29" s="204"/>
      <c r="Z29" s="204"/>
      <c r="AA29" s="204"/>
    </row>
    <row r="30" ht="19.5" customHeight="1">
      <c r="A30" s="32"/>
      <c r="B30" s="32"/>
      <c r="C30" s="200"/>
      <c r="D30" s="200" t="s">
        <v>575</v>
      </c>
      <c r="E30" s="201"/>
      <c r="F30" s="200"/>
      <c r="G30" s="202"/>
      <c r="H30" s="203"/>
      <c r="I30" s="204"/>
      <c r="J30" s="205">
        <f t="shared" si="1"/>
        <v>0</v>
      </c>
      <c r="K30" s="203"/>
      <c r="L30" s="204"/>
      <c r="M30" s="205">
        <f t="shared" si="2"/>
        <v>0</v>
      </c>
      <c r="N30" s="203"/>
      <c r="O30" s="204"/>
      <c r="P30" s="205">
        <f t="shared" si="3"/>
        <v>0</v>
      </c>
      <c r="Q30" s="203"/>
      <c r="R30" s="204"/>
      <c r="S30" s="205">
        <f t="shared" si="4"/>
        <v>0</v>
      </c>
      <c r="T30" s="204"/>
      <c r="U30" s="204"/>
      <c r="V30" s="204"/>
      <c r="W30" s="204"/>
      <c r="X30" s="204"/>
      <c r="Y30" s="204"/>
      <c r="Z30" s="204"/>
      <c r="AA30" s="204"/>
    </row>
    <row r="31" ht="19.5" customHeight="1">
      <c r="A31" s="32" t="s">
        <v>28</v>
      </c>
      <c r="B31" s="32" t="s">
        <v>89</v>
      </c>
      <c r="C31" s="200" t="s">
        <v>474</v>
      </c>
      <c r="D31" s="200" t="s">
        <v>153</v>
      </c>
      <c r="E31" s="201" t="s">
        <v>321</v>
      </c>
      <c r="F31" s="200">
        <v>1510.0</v>
      </c>
      <c r="G31" s="202" t="s">
        <v>14</v>
      </c>
      <c r="H31" s="203"/>
      <c r="I31" s="204"/>
      <c r="J31" s="205">
        <f t="shared" si="1"/>
        <v>0</v>
      </c>
      <c r="K31" s="203">
        <v>0.0</v>
      </c>
      <c r="L31" s="204">
        <v>0.0</v>
      </c>
      <c r="M31" s="205">
        <f t="shared" si="2"/>
        <v>0</v>
      </c>
      <c r="N31" s="203">
        <v>0.0</v>
      </c>
      <c r="O31" s="204">
        <v>0.0</v>
      </c>
      <c r="P31" s="205">
        <f t="shared" si="3"/>
        <v>0</v>
      </c>
      <c r="Q31" s="203">
        <v>0.0</v>
      </c>
      <c r="R31" s="204">
        <v>0.0</v>
      </c>
      <c r="S31" s="205">
        <f t="shared" si="4"/>
        <v>0</v>
      </c>
      <c r="T31" s="204" t="s">
        <v>13</v>
      </c>
      <c r="U31" s="204"/>
      <c r="V31" s="204"/>
      <c r="W31" s="204"/>
      <c r="X31" s="204"/>
      <c r="Y31" s="204"/>
      <c r="Z31" s="204"/>
      <c r="AA31" s="204"/>
    </row>
    <row r="32" ht="19.5" customHeight="1">
      <c r="A32" s="32" t="s">
        <v>28</v>
      </c>
      <c r="B32" s="32" t="s">
        <v>89</v>
      </c>
      <c r="C32" s="200" t="s">
        <v>477</v>
      </c>
      <c r="D32" s="200" t="s">
        <v>159</v>
      </c>
      <c r="E32" s="201" t="s">
        <v>321</v>
      </c>
      <c r="F32" s="200">
        <v>1616.0</v>
      </c>
      <c r="G32" s="202" t="s">
        <v>14</v>
      </c>
      <c r="H32" s="203"/>
      <c r="I32" s="204"/>
      <c r="J32" s="205">
        <f t="shared" si="1"/>
        <v>0</v>
      </c>
      <c r="K32" s="203">
        <v>6.0</v>
      </c>
      <c r="L32" s="204"/>
      <c r="M32" s="205">
        <f t="shared" si="2"/>
        <v>6</v>
      </c>
      <c r="N32" s="203">
        <v>4.0</v>
      </c>
      <c r="O32" s="204"/>
      <c r="P32" s="205">
        <f t="shared" si="3"/>
        <v>4</v>
      </c>
      <c r="Q32" s="203"/>
      <c r="R32" s="204"/>
      <c r="S32" s="205">
        <f t="shared" si="4"/>
        <v>0</v>
      </c>
      <c r="T32" s="204"/>
      <c r="U32" s="204"/>
      <c r="V32" s="204"/>
      <c r="W32" s="204"/>
      <c r="X32" s="204"/>
      <c r="Y32" s="204"/>
      <c r="Z32" s="204"/>
      <c r="AA32" s="204"/>
    </row>
    <row r="33" ht="19.5" customHeight="1">
      <c r="A33" s="32" t="s">
        <v>51</v>
      </c>
      <c r="B33" s="32" t="s">
        <v>47</v>
      </c>
      <c r="C33" s="200" t="s">
        <v>576</v>
      </c>
      <c r="D33" s="200" t="s">
        <v>226</v>
      </c>
      <c r="E33" s="201"/>
      <c r="F33" s="200"/>
      <c r="G33" s="202"/>
      <c r="H33" s="203"/>
      <c r="I33" s="204"/>
      <c r="J33" s="205">
        <f t="shared" si="1"/>
        <v>0</v>
      </c>
      <c r="K33" s="203"/>
      <c r="L33" s="204"/>
      <c r="M33" s="205">
        <f t="shared" si="2"/>
        <v>0</v>
      </c>
      <c r="N33" s="203">
        <v>5.0</v>
      </c>
      <c r="O33" s="204"/>
      <c r="P33" s="205">
        <f t="shared" si="3"/>
        <v>5</v>
      </c>
      <c r="Q33" s="203"/>
      <c r="R33" s="204"/>
      <c r="S33" s="205">
        <f t="shared" si="4"/>
        <v>0</v>
      </c>
      <c r="T33" s="204"/>
      <c r="U33" s="204"/>
      <c r="V33" s="204"/>
      <c r="W33" s="204"/>
      <c r="X33" s="204"/>
      <c r="Y33" s="204"/>
      <c r="Z33" s="204"/>
      <c r="AA33" s="204"/>
    </row>
    <row r="34" ht="19.5" customHeight="1">
      <c r="A34" s="32" t="s">
        <v>28</v>
      </c>
      <c r="B34" s="32" t="s">
        <v>89</v>
      </c>
      <c r="C34" s="200" t="s">
        <v>165</v>
      </c>
      <c r="D34" s="200" t="s">
        <v>577</v>
      </c>
      <c r="E34" s="201" t="s">
        <v>321</v>
      </c>
      <c r="F34" s="200">
        <v>932.0</v>
      </c>
      <c r="G34" s="202" t="s">
        <v>9</v>
      </c>
      <c r="H34" s="203"/>
      <c r="I34" s="204"/>
      <c r="J34" s="205">
        <f t="shared" si="1"/>
        <v>0</v>
      </c>
      <c r="K34" s="203">
        <v>3.0</v>
      </c>
      <c r="L34" s="204"/>
      <c r="M34" s="205">
        <f t="shared" si="2"/>
        <v>3</v>
      </c>
      <c r="N34" s="203"/>
      <c r="O34" s="204"/>
      <c r="P34" s="205">
        <f t="shared" si="3"/>
        <v>0</v>
      </c>
      <c r="Q34" s="203"/>
      <c r="R34" s="204"/>
      <c r="S34" s="205">
        <f t="shared" si="4"/>
        <v>0</v>
      </c>
      <c r="T34" s="204"/>
      <c r="U34" s="204"/>
      <c r="V34" s="204"/>
      <c r="W34" s="204"/>
      <c r="X34" s="204"/>
      <c r="Y34" s="204"/>
      <c r="Z34" s="204"/>
      <c r="AA34" s="204"/>
    </row>
    <row r="35" ht="19.5" customHeight="1">
      <c r="A35" s="32" t="s">
        <v>51</v>
      </c>
      <c r="B35" s="32" t="s">
        <v>91</v>
      </c>
      <c r="C35" s="200"/>
      <c r="D35" s="200" t="s">
        <v>227</v>
      </c>
      <c r="E35" s="201"/>
      <c r="F35" s="200"/>
      <c r="G35" s="202"/>
      <c r="H35" s="203"/>
      <c r="I35" s="204"/>
      <c r="J35" s="205">
        <f t="shared" si="1"/>
        <v>0</v>
      </c>
      <c r="K35" s="203"/>
      <c r="L35" s="204"/>
      <c r="M35" s="205">
        <f t="shared" si="2"/>
        <v>0</v>
      </c>
      <c r="N35" s="203"/>
      <c r="O35" s="204"/>
      <c r="P35" s="205">
        <f t="shared" si="3"/>
        <v>0</v>
      </c>
      <c r="Q35" s="203"/>
      <c r="R35" s="204"/>
      <c r="S35" s="205">
        <f t="shared" si="4"/>
        <v>0</v>
      </c>
      <c r="T35" s="204"/>
      <c r="U35" s="204"/>
      <c r="V35" s="204"/>
      <c r="W35" s="204"/>
      <c r="X35" s="204"/>
      <c r="Y35" s="204"/>
      <c r="Z35" s="204"/>
      <c r="AA35" s="204"/>
    </row>
    <row r="36" ht="19.5" customHeight="1">
      <c r="A36" s="32" t="s">
        <v>28</v>
      </c>
      <c r="B36" s="32" t="s">
        <v>89</v>
      </c>
      <c r="C36" s="200" t="s">
        <v>578</v>
      </c>
      <c r="D36" s="200" t="s">
        <v>579</v>
      </c>
      <c r="E36" s="201" t="s">
        <v>321</v>
      </c>
      <c r="F36" s="200">
        <v>785.0</v>
      </c>
      <c r="G36" s="202" t="s">
        <v>9</v>
      </c>
      <c r="H36" s="203">
        <v>0.0</v>
      </c>
      <c r="I36" s="204">
        <v>0.0</v>
      </c>
      <c r="J36" s="205">
        <f t="shared" si="1"/>
        <v>0</v>
      </c>
      <c r="K36" s="203"/>
      <c r="L36" s="204">
        <v>0.0</v>
      </c>
      <c r="M36" s="205">
        <f t="shared" si="2"/>
        <v>0</v>
      </c>
      <c r="N36" s="203"/>
      <c r="O36" s="204">
        <v>6.0</v>
      </c>
      <c r="P36" s="205">
        <f t="shared" si="3"/>
        <v>6</v>
      </c>
      <c r="Q36" s="203">
        <v>0.0</v>
      </c>
      <c r="R36" s="204">
        <v>0.0</v>
      </c>
      <c r="S36" s="205">
        <f t="shared" si="4"/>
        <v>0</v>
      </c>
      <c r="T36" s="204"/>
      <c r="U36" s="204"/>
      <c r="V36" s="204"/>
      <c r="W36" s="204"/>
      <c r="X36" s="204"/>
      <c r="Y36" s="204"/>
      <c r="Z36" s="204"/>
      <c r="AA36" s="204"/>
    </row>
    <row r="37" ht="19.5" customHeight="1">
      <c r="A37" s="32" t="s">
        <v>28</v>
      </c>
      <c r="B37" s="32" t="s">
        <v>89</v>
      </c>
      <c r="C37" s="200"/>
      <c r="D37" s="200" t="s">
        <v>580</v>
      </c>
      <c r="E37" s="201"/>
      <c r="F37" s="200">
        <v>77.0</v>
      </c>
      <c r="G37" s="202"/>
      <c r="H37" s="203"/>
      <c r="I37" s="204"/>
      <c r="J37" s="205">
        <f t="shared" si="1"/>
        <v>0</v>
      </c>
      <c r="K37" s="203"/>
      <c r="L37" s="204"/>
      <c r="M37" s="205">
        <f t="shared" si="2"/>
        <v>0</v>
      </c>
      <c r="N37" s="203"/>
      <c r="O37" s="204"/>
      <c r="P37" s="205">
        <f t="shared" si="3"/>
        <v>0</v>
      </c>
      <c r="Q37" s="203"/>
      <c r="R37" s="204"/>
      <c r="S37" s="205">
        <f t="shared" si="4"/>
        <v>0</v>
      </c>
      <c r="T37" s="204"/>
      <c r="U37" s="204"/>
      <c r="V37" s="204"/>
      <c r="W37" s="204"/>
      <c r="X37" s="204"/>
      <c r="Y37" s="204"/>
      <c r="Z37" s="204"/>
      <c r="AA37" s="204"/>
    </row>
    <row r="38" ht="19.5" customHeight="1">
      <c r="A38" s="32" t="s">
        <v>51</v>
      </c>
      <c r="B38" s="32" t="s">
        <v>91</v>
      </c>
      <c r="C38" s="200" t="s">
        <v>581</v>
      </c>
      <c r="D38" s="200"/>
      <c r="E38" s="201"/>
      <c r="F38" s="200"/>
      <c r="G38" s="202"/>
      <c r="H38" s="203"/>
      <c r="I38" s="204"/>
      <c r="J38" s="205">
        <f t="shared" si="1"/>
        <v>0</v>
      </c>
      <c r="K38" s="203"/>
      <c r="L38" s="204"/>
      <c r="M38" s="205">
        <f t="shared" si="2"/>
        <v>0</v>
      </c>
      <c r="N38" s="203"/>
      <c r="O38" s="204"/>
      <c r="P38" s="205">
        <f t="shared" si="3"/>
        <v>0</v>
      </c>
      <c r="Q38" s="203"/>
      <c r="R38" s="204"/>
      <c r="S38" s="205">
        <f t="shared" si="4"/>
        <v>0</v>
      </c>
      <c r="T38" s="204"/>
      <c r="U38" s="204"/>
      <c r="V38" s="204"/>
      <c r="W38" s="204"/>
      <c r="X38" s="204"/>
      <c r="Y38" s="204"/>
      <c r="Z38" s="204"/>
      <c r="AA38" s="204"/>
    </row>
    <row r="39" ht="19.5" customHeight="1">
      <c r="A39" s="32" t="s">
        <v>51</v>
      </c>
      <c r="B39" s="32" t="s">
        <v>47</v>
      </c>
      <c r="C39" s="200" t="s">
        <v>582</v>
      </c>
      <c r="D39" s="200"/>
      <c r="E39" s="201"/>
      <c r="F39" s="200"/>
      <c r="G39" s="202"/>
      <c r="H39" s="203"/>
      <c r="I39" s="204"/>
      <c r="J39" s="205">
        <f t="shared" si="1"/>
        <v>0</v>
      </c>
      <c r="K39" s="203"/>
      <c r="L39" s="204"/>
      <c r="M39" s="205">
        <f t="shared" si="2"/>
        <v>0</v>
      </c>
      <c r="N39" s="203"/>
      <c r="O39" s="204"/>
      <c r="P39" s="205">
        <f t="shared" si="3"/>
        <v>0</v>
      </c>
      <c r="Q39" s="203"/>
      <c r="R39" s="204"/>
      <c r="S39" s="205">
        <f t="shared" si="4"/>
        <v>0</v>
      </c>
      <c r="T39" s="204"/>
      <c r="U39" s="204"/>
      <c r="V39" s="204"/>
      <c r="W39" s="204"/>
      <c r="X39" s="204"/>
      <c r="Y39" s="204"/>
      <c r="Z39" s="204"/>
      <c r="AA39" s="204" t="s">
        <v>13</v>
      </c>
    </row>
    <row r="40" ht="19.5" customHeight="1">
      <c r="A40" s="32" t="s">
        <v>51</v>
      </c>
      <c r="B40" s="32" t="s">
        <v>47</v>
      </c>
      <c r="C40" s="200" t="s">
        <v>583</v>
      </c>
      <c r="D40" s="200"/>
      <c r="E40" s="201"/>
      <c r="F40" s="200"/>
      <c r="G40" s="202"/>
      <c r="H40" s="203"/>
      <c r="I40" s="204"/>
      <c r="J40" s="205">
        <f t="shared" si="1"/>
        <v>0</v>
      </c>
      <c r="K40" s="203"/>
      <c r="L40" s="204"/>
      <c r="M40" s="205">
        <f t="shared" si="2"/>
        <v>0</v>
      </c>
      <c r="N40" s="203"/>
      <c r="O40" s="204"/>
      <c r="P40" s="205">
        <f t="shared" si="3"/>
        <v>0</v>
      </c>
      <c r="Q40" s="203"/>
      <c r="R40" s="204"/>
      <c r="S40" s="205">
        <f t="shared" si="4"/>
        <v>0</v>
      </c>
      <c r="T40" s="204"/>
      <c r="U40" s="204"/>
      <c r="V40" s="204"/>
      <c r="W40" s="204"/>
      <c r="X40" s="204"/>
      <c r="Y40" s="204"/>
      <c r="Z40" s="204"/>
      <c r="AA40" s="204" t="s">
        <v>13</v>
      </c>
    </row>
    <row r="41" ht="19.5" customHeight="1">
      <c r="A41" s="32"/>
      <c r="B41" s="32"/>
      <c r="C41" s="200"/>
      <c r="D41" s="200" t="s">
        <v>171</v>
      </c>
      <c r="E41" s="201"/>
      <c r="F41" s="200"/>
      <c r="G41" s="202"/>
      <c r="H41" s="203"/>
      <c r="I41" s="204"/>
      <c r="J41" s="205">
        <f t="shared" si="1"/>
        <v>0</v>
      </c>
      <c r="K41" s="203"/>
      <c r="L41" s="204"/>
      <c r="M41" s="205">
        <f t="shared" si="2"/>
        <v>0</v>
      </c>
      <c r="N41" s="203"/>
      <c r="O41" s="204"/>
      <c r="P41" s="205">
        <f t="shared" si="3"/>
        <v>0</v>
      </c>
      <c r="Q41" s="203"/>
      <c r="R41" s="204"/>
      <c r="S41" s="205">
        <f t="shared" si="4"/>
        <v>0</v>
      </c>
      <c r="T41" s="204"/>
      <c r="U41" s="204"/>
      <c r="V41" s="204"/>
      <c r="W41" s="204"/>
      <c r="X41" s="204"/>
      <c r="Y41" s="204"/>
      <c r="Z41" s="204"/>
      <c r="AA41" s="204"/>
    </row>
    <row r="42" ht="19.5" customHeight="1">
      <c r="A42" s="32" t="s">
        <v>28</v>
      </c>
      <c r="B42" s="32" t="s">
        <v>89</v>
      </c>
      <c r="C42" s="200" t="s">
        <v>465</v>
      </c>
      <c r="D42" s="200" t="s">
        <v>174</v>
      </c>
      <c r="E42" s="201" t="s">
        <v>321</v>
      </c>
      <c r="F42" s="200">
        <v>554.0</v>
      </c>
      <c r="G42" s="202" t="s">
        <v>9</v>
      </c>
      <c r="H42" s="203"/>
      <c r="I42" s="204"/>
      <c r="J42" s="205">
        <f t="shared" si="1"/>
        <v>0</v>
      </c>
      <c r="K42" s="203"/>
      <c r="L42" s="204"/>
      <c r="M42" s="205">
        <f t="shared" si="2"/>
        <v>0</v>
      </c>
      <c r="N42" s="203"/>
      <c r="O42" s="204"/>
      <c r="P42" s="205">
        <f t="shared" si="3"/>
        <v>0</v>
      </c>
      <c r="Q42" s="203"/>
      <c r="R42" s="204"/>
      <c r="S42" s="205">
        <f t="shared" si="4"/>
        <v>0</v>
      </c>
      <c r="T42" s="204"/>
      <c r="U42" s="204"/>
      <c r="V42" s="204"/>
      <c r="W42" s="204"/>
      <c r="X42" s="204"/>
      <c r="Y42" s="204"/>
      <c r="Z42" s="204"/>
      <c r="AA42" s="204"/>
    </row>
    <row r="43" ht="19.5" customHeight="1">
      <c r="A43" s="32" t="s">
        <v>28</v>
      </c>
      <c r="B43" s="32" t="s">
        <v>89</v>
      </c>
      <c r="C43" s="200"/>
      <c r="D43" s="200" t="s">
        <v>584</v>
      </c>
      <c r="E43" s="201"/>
      <c r="F43" s="200"/>
      <c r="G43" s="202"/>
      <c r="H43" s="203"/>
      <c r="I43" s="204"/>
      <c r="J43" s="205">
        <f t="shared" si="1"/>
        <v>0</v>
      </c>
      <c r="K43" s="203"/>
      <c r="L43" s="204"/>
      <c r="M43" s="205">
        <f t="shared" si="2"/>
        <v>0</v>
      </c>
      <c r="N43" s="203"/>
      <c r="O43" s="204"/>
      <c r="P43" s="205">
        <f t="shared" si="3"/>
        <v>0</v>
      </c>
      <c r="Q43" s="203"/>
      <c r="R43" s="204"/>
      <c r="S43" s="205">
        <f t="shared" si="4"/>
        <v>0</v>
      </c>
      <c r="T43" s="204"/>
      <c r="U43" s="204"/>
      <c r="V43" s="204"/>
      <c r="W43" s="204"/>
      <c r="X43" s="204"/>
      <c r="Y43" s="204"/>
      <c r="Z43" s="204"/>
      <c r="AA43" s="204"/>
    </row>
    <row r="44" ht="19.5" customHeight="1">
      <c r="A44" s="32" t="s">
        <v>28</v>
      </c>
      <c r="B44" s="32" t="s">
        <v>89</v>
      </c>
      <c r="C44" s="200" t="s">
        <v>585</v>
      </c>
      <c r="D44" s="200" t="s">
        <v>179</v>
      </c>
      <c r="E44" s="201" t="s">
        <v>321</v>
      </c>
      <c r="F44" s="200">
        <v>280.0</v>
      </c>
      <c r="G44" s="202"/>
      <c r="H44" s="203"/>
      <c r="I44" s="204"/>
      <c r="J44" s="205">
        <f t="shared" si="1"/>
        <v>0</v>
      </c>
      <c r="K44" s="203"/>
      <c r="L44" s="204"/>
      <c r="M44" s="205">
        <f t="shared" si="2"/>
        <v>0</v>
      </c>
      <c r="N44" s="203"/>
      <c r="O44" s="204"/>
      <c r="P44" s="205">
        <f t="shared" si="3"/>
        <v>0</v>
      </c>
      <c r="Q44" s="203"/>
      <c r="R44" s="204"/>
      <c r="S44" s="205">
        <f t="shared" si="4"/>
        <v>0</v>
      </c>
      <c r="T44" s="204"/>
      <c r="U44" s="204"/>
      <c r="V44" s="204"/>
      <c r="W44" s="204"/>
      <c r="X44" s="204"/>
      <c r="Y44" s="204"/>
      <c r="Z44" s="204"/>
      <c r="AA44" s="204"/>
    </row>
    <row r="45" ht="19.5" customHeight="1">
      <c r="A45" s="32" t="s">
        <v>28</v>
      </c>
      <c r="B45" s="32" t="s">
        <v>89</v>
      </c>
      <c r="C45" s="200" t="s">
        <v>185</v>
      </c>
      <c r="D45" s="200" t="s">
        <v>183</v>
      </c>
      <c r="E45" s="201" t="s">
        <v>321</v>
      </c>
      <c r="F45" s="200">
        <v>747.0</v>
      </c>
      <c r="G45" s="202" t="s">
        <v>9</v>
      </c>
      <c r="H45" s="203"/>
      <c r="I45" s="204"/>
      <c r="J45" s="205">
        <f t="shared" si="1"/>
        <v>0</v>
      </c>
      <c r="K45" s="203"/>
      <c r="L45" s="204"/>
      <c r="M45" s="205">
        <f t="shared" si="2"/>
        <v>0</v>
      </c>
      <c r="N45" s="203">
        <v>0.0</v>
      </c>
      <c r="O45" s="204">
        <v>4.0</v>
      </c>
      <c r="P45" s="205">
        <f t="shared" si="3"/>
        <v>4</v>
      </c>
      <c r="Q45" s="203"/>
      <c r="R45" s="204"/>
      <c r="S45" s="205">
        <f t="shared" si="4"/>
        <v>0</v>
      </c>
      <c r="T45" s="204"/>
      <c r="U45" s="204"/>
      <c r="V45" s="204"/>
      <c r="W45" s="204"/>
      <c r="X45" s="204"/>
      <c r="Y45" s="204"/>
      <c r="Z45" s="204"/>
      <c r="AA45" s="204"/>
    </row>
    <row r="46" ht="19.5" customHeight="1">
      <c r="A46" s="32" t="s">
        <v>28</v>
      </c>
      <c r="B46" s="32" t="s">
        <v>89</v>
      </c>
      <c r="C46" s="200"/>
      <c r="D46" s="200" t="s">
        <v>187</v>
      </c>
      <c r="E46" s="201"/>
      <c r="F46" s="200"/>
      <c r="G46" s="202"/>
      <c r="H46" s="203"/>
      <c r="I46" s="204"/>
      <c r="J46" s="205">
        <f t="shared" si="1"/>
        <v>0</v>
      </c>
      <c r="K46" s="203"/>
      <c r="L46" s="204"/>
      <c r="M46" s="205">
        <f t="shared" si="2"/>
        <v>0</v>
      </c>
      <c r="N46" s="203"/>
      <c r="O46" s="204"/>
      <c r="P46" s="205">
        <f t="shared" si="3"/>
        <v>0</v>
      </c>
      <c r="Q46" s="203"/>
      <c r="R46" s="204"/>
      <c r="S46" s="205">
        <f t="shared" si="4"/>
        <v>0</v>
      </c>
      <c r="T46" s="204"/>
      <c r="U46" s="204"/>
      <c r="V46" s="204"/>
      <c r="W46" s="204"/>
      <c r="X46" s="204"/>
      <c r="Y46" s="204"/>
      <c r="Z46" s="204"/>
      <c r="AA46" s="204"/>
    </row>
    <row r="47" ht="19.5" customHeight="1">
      <c r="A47" s="32" t="s">
        <v>28</v>
      </c>
      <c r="B47" s="32" t="s">
        <v>89</v>
      </c>
      <c r="C47" s="200" t="s">
        <v>193</v>
      </c>
      <c r="D47" s="200" t="s">
        <v>189</v>
      </c>
      <c r="E47" s="201" t="s">
        <v>321</v>
      </c>
      <c r="F47" s="200">
        <v>1116.0</v>
      </c>
      <c r="G47" s="202" t="s">
        <v>9</v>
      </c>
      <c r="H47" s="203"/>
      <c r="I47" s="204"/>
      <c r="J47" s="205">
        <f t="shared" si="1"/>
        <v>0</v>
      </c>
      <c r="K47" s="203"/>
      <c r="L47" s="204"/>
      <c r="M47" s="205">
        <f t="shared" si="2"/>
        <v>0</v>
      </c>
      <c r="N47" s="203">
        <v>0.0</v>
      </c>
      <c r="O47" s="203">
        <v>10.0</v>
      </c>
      <c r="P47" s="205">
        <f t="shared" si="3"/>
        <v>10</v>
      </c>
      <c r="Q47" s="203"/>
      <c r="R47" s="204">
        <v>0.0</v>
      </c>
      <c r="S47" s="205">
        <f t="shared" si="4"/>
        <v>0</v>
      </c>
      <c r="T47" s="204"/>
      <c r="U47" s="204"/>
      <c r="V47" s="204"/>
      <c r="W47" s="204"/>
      <c r="X47" s="204"/>
      <c r="Y47" s="204"/>
      <c r="Z47" s="204"/>
      <c r="AA47" s="204"/>
    </row>
    <row r="48" ht="19.5" customHeight="1">
      <c r="A48" s="32" t="s">
        <v>51</v>
      </c>
      <c r="B48" s="32" t="s">
        <v>83</v>
      </c>
      <c r="C48" s="200" t="s">
        <v>586</v>
      </c>
      <c r="D48" s="200" t="s">
        <v>231</v>
      </c>
      <c r="E48" s="201"/>
      <c r="F48" s="200"/>
      <c r="G48" s="202"/>
      <c r="H48" s="203"/>
      <c r="I48" s="204"/>
      <c r="J48" s="205">
        <f t="shared" si="1"/>
        <v>0</v>
      </c>
      <c r="K48" s="203"/>
      <c r="L48" s="204"/>
      <c r="M48" s="205">
        <f t="shared" si="2"/>
        <v>0</v>
      </c>
      <c r="N48" s="203"/>
      <c r="O48" s="204"/>
      <c r="P48" s="205">
        <f t="shared" si="3"/>
        <v>0</v>
      </c>
      <c r="Q48" s="203"/>
      <c r="R48" s="204"/>
      <c r="S48" s="205">
        <f t="shared" si="4"/>
        <v>0</v>
      </c>
      <c r="T48" s="204"/>
      <c r="U48" s="204"/>
      <c r="V48" s="204"/>
      <c r="W48" s="204"/>
      <c r="X48" s="204"/>
      <c r="Y48" s="204"/>
      <c r="Z48" s="204"/>
      <c r="AA48" s="204"/>
    </row>
    <row r="49" ht="19.5" customHeight="1">
      <c r="A49" s="32"/>
      <c r="B49" s="32"/>
      <c r="C49" s="200"/>
      <c r="D49" s="200" t="s">
        <v>194</v>
      </c>
      <c r="E49" s="201"/>
      <c r="F49" s="200">
        <v>270.0</v>
      </c>
      <c r="G49" s="202"/>
      <c r="H49" s="203"/>
      <c r="I49" s="204"/>
      <c r="J49" s="205">
        <f t="shared" si="1"/>
        <v>0</v>
      </c>
      <c r="K49" s="203"/>
      <c r="L49" s="204"/>
      <c r="M49" s="205">
        <f t="shared" si="2"/>
        <v>0</v>
      </c>
      <c r="N49" s="203"/>
      <c r="O49" s="204"/>
      <c r="P49" s="205">
        <f t="shared" si="3"/>
        <v>0</v>
      </c>
      <c r="Q49" s="203"/>
      <c r="R49" s="204"/>
      <c r="S49" s="205">
        <f t="shared" si="4"/>
        <v>0</v>
      </c>
      <c r="T49" s="204"/>
      <c r="U49" s="204"/>
      <c r="V49" s="204"/>
      <c r="W49" s="204"/>
      <c r="X49" s="204"/>
      <c r="Y49" s="204"/>
      <c r="Z49" s="204"/>
      <c r="AA49" s="204"/>
    </row>
    <row r="50" ht="19.5" customHeight="1">
      <c r="A50" s="32" t="s">
        <v>51</v>
      </c>
      <c r="B50" s="32" t="s">
        <v>83</v>
      </c>
      <c r="C50" s="200"/>
      <c r="D50" s="200" t="s">
        <v>232</v>
      </c>
      <c r="E50" s="201"/>
      <c r="F50" s="200"/>
      <c r="G50" s="202"/>
      <c r="H50" s="203"/>
      <c r="I50" s="204"/>
      <c r="J50" s="205">
        <f t="shared" si="1"/>
        <v>0</v>
      </c>
      <c r="K50" s="203"/>
      <c r="L50" s="204"/>
      <c r="M50" s="205">
        <f t="shared" si="2"/>
        <v>0</v>
      </c>
      <c r="N50" s="203"/>
      <c r="O50" s="204"/>
      <c r="P50" s="205">
        <f t="shared" si="3"/>
        <v>0</v>
      </c>
      <c r="Q50" s="203"/>
      <c r="R50" s="204"/>
      <c r="S50" s="205">
        <f t="shared" si="4"/>
        <v>0</v>
      </c>
      <c r="T50" s="204"/>
      <c r="U50" s="204"/>
      <c r="V50" s="204"/>
      <c r="W50" s="204"/>
      <c r="X50" s="204"/>
      <c r="Y50" s="204"/>
      <c r="Z50" s="204"/>
      <c r="AA50" s="204"/>
    </row>
    <row r="51" ht="19.5" customHeight="1">
      <c r="A51" s="32" t="s">
        <v>51</v>
      </c>
      <c r="B51" s="32" t="s">
        <v>83</v>
      </c>
      <c r="C51" s="200" t="s">
        <v>587</v>
      </c>
      <c r="D51" s="200" t="s">
        <v>217</v>
      </c>
      <c r="E51" s="201"/>
      <c r="F51" s="200"/>
      <c r="G51" s="202"/>
      <c r="H51" s="203"/>
      <c r="I51" s="204"/>
      <c r="J51" s="205">
        <f t="shared" si="1"/>
        <v>0</v>
      </c>
      <c r="K51" s="203"/>
      <c r="L51" s="204"/>
      <c r="M51" s="205">
        <f t="shared" si="2"/>
        <v>0</v>
      </c>
      <c r="N51" s="203"/>
      <c r="O51" s="204">
        <v>6.0</v>
      </c>
      <c r="P51" s="205">
        <f t="shared" si="3"/>
        <v>6</v>
      </c>
      <c r="Q51" s="203"/>
      <c r="R51" s="204">
        <v>2.0</v>
      </c>
      <c r="S51" s="205">
        <f t="shared" si="4"/>
        <v>2</v>
      </c>
      <c r="T51" s="204" t="s">
        <v>13</v>
      </c>
      <c r="U51" s="204"/>
      <c r="V51" s="204"/>
      <c r="W51" s="204"/>
      <c r="X51" s="204"/>
      <c r="Y51" s="204"/>
      <c r="Z51" s="204"/>
      <c r="AA51" s="204" t="s">
        <v>13</v>
      </c>
    </row>
    <row r="52" ht="19.5" customHeight="1">
      <c r="A52" s="32" t="s">
        <v>51</v>
      </c>
      <c r="B52" s="32" t="s">
        <v>91</v>
      </c>
      <c r="C52" s="200" t="s">
        <v>588</v>
      </c>
      <c r="D52" s="200" t="s">
        <v>233</v>
      </c>
      <c r="E52" s="201"/>
      <c r="F52" s="200"/>
      <c r="G52" s="202"/>
      <c r="H52" s="203"/>
      <c r="I52" s="204"/>
      <c r="J52" s="205">
        <f t="shared" si="1"/>
        <v>0</v>
      </c>
      <c r="K52" s="203"/>
      <c r="L52" s="204"/>
      <c r="M52" s="205">
        <f t="shared" si="2"/>
        <v>0</v>
      </c>
      <c r="N52" s="203"/>
      <c r="O52" s="204"/>
      <c r="P52" s="205">
        <f t="shared" si="3"/>
        <v>0</v>
      </c>
      <c r="Q52" s="203"/>
      <c r="R52" s="204"/>
      <c r="S52" s="205">
        <f t="shared" si="4"/>
        <v>0</v>
      </c>
      <c r="T52" s="204"/>
      <c r="U52" s="204"/>
      <c r="V52" s="204"/>
      <c r="W52" s="204"/>
      <c r="X52" s="204"/>
      <c r="Y52" s="204"/>
      <c r="Z52" s="204"/>
      <c r="AA52" s="204"/>
    </row>
    <row r="53" ht="19.5" customHeight="1">
      <c r="A53" s="32" t="s">
        <v>51</v>
      </c>
      <c r="B53" s="32" t="s">
        <v>91</v>
      </c>
      <c r="C53" s="200"/>
      <c r="D53" s="200" t="s">
        <v>234</v>
      </c>
      <c r="E53" s="201"/>
      <c r="F53" s="200"/>
      <c r="G53" s="202"/>
      <c r="H53" s="203"/>
      <c r="I53" s="204"/>
      <c r="J53" s="205">
        <f t="shared" si="1"/>
        <v>0</v>
      </c>
      <c r="K53" s="203"/>
      <c r="L53" s="204"/>
      <c r="M53" s="205">
        <f t="shared" si="2"/>
        <v>0</v>
      </c>
      <c r="N53" s="203"/>
      <c r="O53" s="204"/>
      <c r="P53" s="205">
        <f t="shared" si="3"/>
        <v>0</v>
      </c>
      <c r="Q53" s="203"/>
      <c r="R53" s="204"/>
      <c r="S53" s="205">
        <f t="shared" si="4"/>
        <v>0</v>
      </c>
      <c r="T53" s="204"/>
      <c r="U53" s="204"/>
      <c r="V53" s="204"/>
      <c r="W53" s="204"/>
      <c r="X53" s="204"/>
      <c r="Y53" s="204"/>
      <c r="Z53" s="204"/>
      <c r="AA53" s="204"/>
    </row>
    <row r="54" ht="19.5" customHeight="1">
      <c r="A54" s="32" t="s">
        <v>28</v>
      </c>
      <c r="B54" s="32" t="s">
        <v>569</v>
      </c>
      <c r="C54" s="200" t="s">
        <v>198</v>
      </c>
      <c r="D54" s="200" t="s">
        <v>197</v>
      </c>
      <c r="E54" s="201" t="s">
        <v>321</v>
      </c>
      <c r="F54" s="200">
        <v>200.0</v>
      </c>
      <c r="G54" s="202"/>
      <c r="H54" s="203"/>
      <c r="I54" s="204"/>
      <c r="J54" s="205">
        <f t="shared" si="1"/>
        <v>0</v>
      </c>
      <c r="K54" s="203"/>
      <c r="L54" s="204"/>
      <c r="M54" s="205">
        <f t="shared" si="2"/>
        <v>0</v>
      </c>
      <c r="N54" s="203"/>
      <c r="O54" s="204"/>
      <c r="P54" s="205">
        <f t="shared" si="3"/>
        <v>0</v>
      </c>
      <c r="Q54" s="203"/>
      <c r="R54" s="204"/>
      <c r="S54" s="205">
        <f t="shared" si="4"/>
        <v>0</v>
      </c>
      <c r="T54" s="204"/>
      <c r="U54" s="204"/>
      <c r="V54" s="204"/>
      <c r="W54" s="204"/>
      <c r="X54" s="204"/>
      <c r="Y54" s="204"/>
      <c r="Z54" s="204"/>
      <c r="AA54" s="204"/>
    </row>
    <row r="55" ht="19.5" customHeight="1">
      <c r="A55" s="32" t="s">
        <v>28</v>
      </c>
      <c r="B55" s="32" t="s">
        <v>89</v>
      </c>
      <c r="C55" s="200" t="s">
        <v>201</v>
      </c>
      <c r="D55" s="200" t="s">
        <v>181</v>
      </c>
      <c r="E55" s="201" t="s">
        <v>317</v>
      </c>
      <c r="F55" s="200">
        <v>2363.0</v>
      </c>
      <c r="G55" s="202" t="s">
        <v>19</v>
      </c>
      <c r="H55" s="203">
        <v>5.0</v>
      </c>
      <c r="I55" s="204">
        <v>1.0</v>
      </c>
      <c r="J55" s="205">
        <f t="shared" si="1"/>
        <v>6</v>
      </c>
      <c r="K55" s="203">
        <v>12.0</v>
      </c>
      <c r="L55" s="204">
        <v>10.0</v>
      </c>
      <c r="M55" s="205">
        <f t="shared" si="2"/>
        <v>22</v>
      </c>
      <c r="N55" s="203">
        <v>10.0</v>
      </c>
      <c r="O55" s="204">
        <v>20.0</v>
      </c>
      <c r="P55" s="205">
        <f t="shared" si="3"/>
        <v>30</v>
      </c>
      <c r="Q55" s="203">
        <v>3.0</v>
      </c>
      <c r="R55" s="204"/>
      <c r="S55" s="205">
        <f t="shared" si="4"/>
        <v>3</v>
      </c>
      <c r="T55" s="204"/>
      <c r="U55" s="204"/>
      <c r="V55" s="204"/>
      <c r="W55" s="204"/>
      <c r="X55" s="204"/>
      <c r="Y55" s="204"/>
      <c r="Z55" s="204"/>
      <c r="AA55" s="204" t="s">
        <v>8</v>
      </c>
    </row>
    <row r="56" ht="19.5" customHeight="1">
      <c r="A56" s="32" t="s">
        <v>51</v>
      </c>
      <c r="B56" s="32" t="s">
        <v>83</v>
      </c>
      <c r="C56" s="200" t="s">
        <v>589</v>
      </c>
      <c r="D56" s="200" t="s">
        <v>235</v>
      </c>
      <c r="E56" s="201"/>
      <c r="F56" s="200"/>
      <c r="G56" s="202"/>
      <c r="H56" s="203"/>
      <c r="I56" s="204"/>
      <c r="J56" s="205">
        <f t="shared" si="1"/>
        <v>0</v>
      </c>
      <c r="K56" s="203"/>
      <c r="L56" s="204"/>
      <c r="M56" s="205">
        <f t="shared" si="2"/>
        <v>0</v>
      </c>
      <c r="N56" s="203"/>
      <c r="O56" s="204"/>
      <c r="P56" s="205">
        <f t="shared" si="3"/>
        <v>0</v>
      </c>
      <c r="Q56" s="203"/>
      <c r="R56" s="204"/>
      <c r="S56" s="205">
        <f t="shared" si="4"/>
        <v>0</v>
      </c>
      <c r="T56" s="204"/>
      <c r="U56" s="204"/>
      <c r="V56" s="204"/>
      <c r="W56" s="204"/>
      <c r="X56" s="204"/>
      <c r="Y56" s="204"/>
      <c r="Z56" s="204"/>
      <c r="AA56" s="204"/>
    </row>
    <row r="57" ht="19.5" customHeight="1">
      <c r="A57" s="32" t="s">
        <v>51</v>
      </c>
      <c r="B57" s="32" t="s">
        <v>91</v>
      </c>
      <c r="C57" s="200"/>
      <c r="D57" s="200" t="s">
        <v>236</v>
      </c>
      <c r="E57" s="201"/>
      <c r="F57" s="200"/>
      <c r="G57" s="202"/>
      <c r="H57" s="203"/>
      <c r="I57" s="204"/>
      <c r="J57" s="205">
        <f t="shared" si="1"/>
        <v>0</v>
      </c>
      <c r="K57" s="203"/>
      <c r="L57" s="204"/>
      <c r="M57" s="205">
        <f t="shared" si="2"/>
        <v>0</v>
      </c>
      <c r="N57" s="203"/>
      <c r="O57" s="204"/>
      <c r="P57" s="205">
        <f t="shared" si="3"/>
        <v>0</v>
      </c>
      <c r="Q57" s="203"/>
      <c r="R57" s="204"/>
      <c r="S57" s="205">
        <f t="shared" si="4"/>
        <v>0</v>
      </c>
      <c r="T57" s="204"/>
      <c r="U57" s="204"/>
      <c r="V57" s="204"/>
      <c r="W57" s="204"/>
      <c r="X57" s="204"/>
      <c r="Y57" s="204"/>
      <c r="Z57" s="204"/>
      <c r="AA57" s="204"/>
    </row>
    <row r="58" ht="19.5" customHeight="1">
      <c r="A58" s="32" t="s">
        <v>28</v>
      </c>
      <c r="B58" s="32" t="s">
        <v>89</v>
      </c>
      <c r="C58" s="200" t="s">
        <v>205</v>
      </c>
      <c r="D58" s="200" t="s">
        <v>202</v>
      </c>
      <c r="E58" s="201" t="s">
        <v>321</v>
      </c>
      <c r="F58" s="200">
        <v>586.0</v>
      </c>
      <c r="G58" s="202" t="s">
        <v>9</v>
      </c>
      <c r="H58" s="203"/>
      <c r="I58" s="204"/>
      <c r="J58" s="205">
        <f t="shared" si="1"/>
        <v>0</v>
      </c>
      <c r="K58" s="203"/>
      <c r="L58" s="204"/>
      <c r="M58" s="205">
        <f t="shared" si="2"/>
        <v>0</v>
      </c>
      <c r="N58" s="203"/>
      <c r="O58" s="204"/>
      <c r="P58" s="205">
        <f t="shared" si="3"/>
        <v>0</v>
      </c>
      <c r="Q58" s="203"/>
      <c r="R58" s="204"/>
      <c r="S58" s="205">
        <f t="shared" si="4"/>
        <v>0</v>
      </c>
      <c r="T58" s="204"/>
      <c r="U58" s="204"/>
      <c r="V58" s="204"/>
      <c r="W58" s="204"/>
      <c r="X58" s="204"/>
      <c r="Y58" s="204"/>
      <c r="Z58" s="204"/>
      <c r="AA58" s="204"/>
    </row>
    <row r="59" ht="19.5" customHeight="1">
      <c r="A59" s="32" t="s">
        <v>51</v>
      </c>
      <c r="B59" s="32" t="s">
        <v>83</v>
      </c>
      <c r="C59" s="200" t="s">
        <v>590</v>
      </c>
      <c r="D59" s="200" t="s">
        <v>237</v>
      </c>
      <c r="E59" s="201"/>
      <c r="F59" s="200"/>
      <c r="G59" s="202"/>
      <c r="H59" s="203"/>
      <c r="I59" s="204"/>
      <c r="J59" s="205">
        <f t="shared" si="1"/>
        <v>0</v>
      </c>
      <c r="K59" s="203"/>
      <c r="L59" s="204"/>
      <c r="M59" s="205">
        <f t="shared" si="2"/>
        <v>0</v>
      </c>
      <c r="N59" s="203"/>
      <c r="O59" s="204"/>
      <c r="P59" s="205">
        <f t="shared" si="3"/>
        <v>0</v>
      </c>
      <c r="Q59" s="203"/>
      <c r="R59" s="204"/>
      <c r="S59" s="205">
        <f t="shared" si="4"/>
        <v>0</v>
      </c>
      <c r="T59" s="204"/>
      <c r="U59" s="204"/>
      <c r="V59" s="204"/>
      <c r="W59" s="204"/>
      <c r="X59" s="204"/>
      <c r="Y59" s="204"/>
      <c r="Z59" s="204"/>
      <c r="AA59" s="204"/>
    </row>
    <row r="60" ht="19.5" customHeight="1">
      <c r="A60" s="32" t="s">
        <v>28</v>
      </c>
      <c r="B60" s="32" t="s">
        <v>89</v>
      </c>
      <c r="C60" s="200" t="s">
        <v>208</v>
      </c>
      <c r="D60" s="200" t="s">
        <v>206</v>
      </c>
      <c r="E60" s="201" t="s">
        <v>321</v>
      </c>
      <c r="F60" s="200">
        <v>448.0</v>
      </c>
      <c r="G60" s="202"/>
      <c r="H60" s="203"/>
      <c r="I60" s="204"/>
      <c r="J60" s="205">
        <f t="shared" si="1"/>
        <v>0</v>
      </c>
      <c r="K60" s="203"/>
      <c r="L60" s="204"/>
      <c r="M60" s="205">
        <f t="shared" si="2"/>
        <v>0</v>
      </c>
      <c r="N60" s="203"/>
      <c r="O60" s="204"/>
      <c r="P60" s="205">
        <f t="shared" si="3"/>
        <v>0</v>
      </c>
      <c r="Q60" s="203"/>
      <c r="R60" s="204"/>
      <c r="S60" s="205">
        <f t="shared" si="4"/>
        <v>0</v>
      </c>
      <c r="T60" s="204"/>
      <c r="U60" s="204"/>
      <c r="V60" s="204"/>
      <c r="W60" s="204"/>
      <c r="X60" s="204"/>
      <c r="Y60" s="204"/>
      <c r="Z60" s="204"/>
      <c r="AA60" s="204"/>
    </row>
    <row r="61" ht="19.5" customHeight="1">
      <c r="A61" s="32" t="s">
        <v>28</v>
      </c>
      <c r="B61" s="32" t="s">
        <v>89</v>
      </c>
      <c r="C61" s="200" t="s">
        <v>471</v>
      </c>
      <c r="D61" s="200" t="s">
        <v>28</v>
      </c>
      <c r="E61" s="201" t="s">
        <v>321</v>
      </c>
      <c r="F61" s="200">
        <v>1918.0</v>
      </c>
      <c r="G61" s="202" t="s">
        <v>14</v>
      </c>
      <c r="H61" s="203"/>
      <c r="I61" s="204">
        <v>8.0</v>
      </c>
      <c r="J61" s="205">
        <f t="shared" si="1"/>
        <v>8</v>
      </c>
      <c r="K61" s="203">
        <v>12.0</v>
      </c>
      <c r="L61" s="204"/>
      <c r="M61" s="205">
        <f t="shared" si="2"/>
        <v>12</v>
      </c>
      <c r="N61" s="203">
        <v>4.0</v>
      </c>
      <c r="O61" s="204">
        <v>0.0</v>
      </c>
      <c r="P61" s="205">
        <f t="shared" si="3"/>
        <v>4</v>
      </c>
      <c r="Q61" s="203"/>
      <c r="R61" s="204"/>
      <c r="S61" s="205">
        <f t="shared" si="4"/>
        <v>0</v>
      </c>
      <c r="T61" s="204"/>
      <c r="U61" s="204"/>
      <c r="V61" s="204"/>
      <c r="W61" s="204"/>
      <c r="X61" s="204"/>
      <c r="Y61" s="204"/>
      <c r="Z61" s="204"/>
      <c r="AA61" s="204"/>
    </row>
    <row r="62" ht="19.5" customHeight="1">
      <c r="A62" s="32" t="s">
        <v>28</v>
      </c>
      <c r="B62" s="32" t="s">
        <v>89</v>
      </c>
      <c r="C62" s="200" t="s">
        <v>469</v>
      </c>
      <c r="D62" s="200" t="s">
        <v>28</v>
      </c>
      <c r="E62" s="201" t="s">
        <v>317</v>
      </c>
      <c r="F62" s="200">
        <v>1899.0</v>
      </c>
      <c r="G62" s="202" t="s">
        <v>14</v>
      </c>
      <c r="H62" s="203">
        <v>16.0</v>
      </c>
      <c r="I62" s="204">
        <v>4.0</v>
      </c>
      <c r="J62" s="205">
        <f t="shared" si="1"/>
        <v>20</v>
      </c>
      <c r="K62" s="203">
        <v>15.0</v>
      </c>
      <c r="L62" s="204">
        <v>0.0</v>
      </c>
      <c r="M62" s="205">
        <f t="shared" si="2"/>
        <v>15</v>
      </c>
      <c r="N62" s="203">
        <v>10.0</v>
      </c>
      <c r="O62" s="204">
        <v>0.0</v>
      </c>
      <c r="P62" s="205">
        <f t="shared" si="3"/>
        <v>10</v>
      </c>
      <c r="Q62" s="203">
        <v>0.0</v>
      </c>
      <c r="R62" s="204">
        <v>5.0</v>
      </c>
      <c r="S62" s="205">
        <f t="shared" si="4"/>
        <v>5</v>
      </c>
      <c r="T62" s="204"/>
      <c r="U62" s="204"/>
      <c r="V62" s="204" t="s">
        <v>8</v>
      </c>
      <c r="W62" s="204"/>
      <c r="X62" s="204"/>
      <c r="Y62" s="204"/>
      <c r="Z62" s="204"/>
      <c r="AA62" s="204"/>
    </row>
    <row r="63" ht="19.5" customHeight="1">
      <c r="A63" s="32" t="s">
        <v>28</v>
      </c>
      <c r="B63" s="32" t="s">
        <v>89</v>
      </c>
      <c r="C63" s="200" t="s">
        <v>460</v>
      </c>
      <c r="D63" s="200" t="s">
        <v>28</v>
      </c>
      <c r="E63" s="201" t="s">
        <v>321</v>
      </c>
      <c r="F63" s="200">
        <v>4898.0</v>
      </c>
      <c r="G63" s="202" t="s">
        <v>19</v>
      </c>
      <c r="H63" s="203"/>
      <c r="I63" s="204">
        <v>10.0</v>
      </c>
      <c r="J63" s="205">
        <f t="shared" si="1"/>
        <v>10</v>
      </c>
      <c r="K63" s="203">
        <v>22.0</v>
      </c>
      <c r="L63" s="204">
        <v>0.0</v>
      </c>
      <c r="M63" s="205">
        <f t="shared" si="2"/>
        <v>22</v>
      </c>
      <c r="N63" s="203">
        <v>17.0</v>
      </c>
      <c r="O63" s="204">
        <v>0.0</v>
      </c>
      <c r="P63" s="205">
        <f t="shared" si="3"/>
        <v>17</v>
      </c>
      <c r="Q63" s="203">
        <v>0.0</v>
      </c>
      <c r="R63" s="204">
        <v>2.0</v>
      </c>
      <c r="S63" s="205">
        <f t="shared" si="4"/>
        <v>2</v>
      </c>
      <c r="T63" s="204"/>
      <c r="U63" s="204"/>
      <c r="V63" s="204"/>
      <c r="W63" s="204"/>
      <c r="X63" s="204"/>
      <c r="Y63" s="204"/>
      <c r="Z63" s="204"/>
      <c r="AA63" s="204" t="s">
        <v>8</v>
      </c>
    </row>
    <row r="64" ht="19.5" customHeight="1">
      <c r="A64" s="32" t="s">
        <v>28</v>
      </c>
      <c r="B64" s="32" t="s">
        <v>89</v>
      </c>
      <c r="C64" s="200" t="s">
        <v>464</v>
      </c>
      <c r="D64" s="200" t="s">
        <v>133</v>
      </c>
      <c r="E64" s="201" t="s">
        <v>321</v>
      </c>
      <c r="F64" s="200">
        <v>1116.0</v>
      </c>
      <c r="G64" s="202" t="s">
        <v>9</v>
      </c>
      <c r="H64" s="203"/>
      <c r="I64" s="204"/>
      <c r="J64" s="205">
        <f t="shared" si="1"/>
        <v>0</v>
      </c>
      <c r="K64" s="203">
        <v>5.0</v>
      </c>
      <c r="L64" s="204">
        <v>5.0</v>
      </c>
      <c r="M64" s="205">
        <f t="shared" si="2"/>
        <v>10</v>
      </c>
      <c r="N64" s="203"/>
      <c r="O64" s="204"/>
      <c r="P64" s="205">
        <f t="shared" si="3"/>
        <v>0</v>
      </c>
      <c r="Q64" s="203"/>
      <c r="R64" s="204"/>
      <c r="S64" s="205">
        <f t="shared" si="4"/>
        <v>0</v>
      </c>
      <c r="T64" s="204"/>
      <c r="U64" s="204"/>
      <c r="V64" s="204"/>
      <c r="W64" s="204"/>
      <c r="X64" s="204"/>
      <c r="Y64" s="204"/>
      <c r="Z64" s="204"/>
      <c r="AA64" s="204"/>
    </row>
    <row r="65" ht="19.5" customHeight="1">
      <c r="A65" s="32" t="s">
        <v>28</v>
      </c>
      <c r="B65" s="32" t="s">
        <v>89</v>
      </c>
      <c r="C65" s="200" t="s">
        <v>472</v>
      </c>
      <c r="D65" s="200" t="s">
        <v>133</v>
      </c>
      <c r="E65" s="201" t="s">
        <v>321</v>
      </c>
      <c r="F65" s="200">
        <v>1111.0</v>
      </c>
      <c r="G65" s="202" t="s">
        <v>9</v>
      </c>
      <c r="H65" s="203">
        <v>0.0</v>
      </c>
      <c r="I65" s="204">
        <v>0.0</v>
      </c>
      <c r="J65" s="205">
        <f t="shared" si="1"/>
        <v>0</v>
      </c>
      <c r="K65" s="203">
        <v>2.0</v>
      </c>
      <c r="L65" s="204">
        <v>0.0</v>
      </c>
      <c r="M65" s="205">
        <f t="shared" si="2"/>
        <v>2</v>
      </c>
      <c r="N65" s="203"/>
      <c r="O65" s="204"/>
      <c r="P65" s="205">
        <f t="shared" si="3"/>
        <v>0</v>
      </c>
      <c r="Q65" s="203"/>
      <c r="R65" s="204"/>
      <c r="S65" s="205">
        <f t="shared" si="4"/>
        <v>0</v>
      </c>
      <c r="T65" s="204"/>
      <c r="U65" s="204"/>
      <c r="V65" s="204"/>
      <c r="W65" s="204"/>
      <c r="X65" s="204"/>
      <c r="Y65" s="204"/>
      <c r="Z65" s="204"/>
      <c r="AA65" s="204"/>
    </row>
    <row r="66" ht="19.5" customHeight="1">
      <c r="A66" s="32" t="s">
        <v>28</v>
      </c>
      <c r="B66" s="32" t="s">
        <v>89</v>
      </c>
      <c r="C66" s="200" t="s">
        <v>591</v>
      </c>
      <c r="D66" s="200" t="s">
        <v>28</v>
      </c>
      <c r="E66" s="201" t="s">
        <v>321</v>
      </c>
      <c r="F66" s="200"/>
      <c r="G66" s="202"/>
      <c r="H66" s="203"/>
      <c r="I66" s="204"/>
      <c r="J66" s="205">
        <f t="shared" si="1"/>
        <v>0</v>
      </c>
      <c r="K66" s="203"/>
      <c r="L66" s="204"/>
      <c r="M66" s="205">
        <f t="shared" si="2"/>
        <v>0</v>
      </c>
      <c r="N66" s="203"/>
      <c r="O66" s="204"/>
      <c r="P66" s="205">
        <f t="shared" si="3"/>
        <v>0</v>
      </c>
      <c r="Q66" s="203"/>
      <c r="R66" s="204"/>
      <c r="S66" s="205">
        <f t="shared" si="4"/>
        <v>0</v>
      </c>
      <c r="T66" s="204"/>
      <c r="U66" s="204"/>
      <c r="V66" s="204"/>
      <c r="W66" s="204"/>
      <c r="X66" s="204"/>
      <c r="Y66" s="204"/>
      <c r="Z66" s="204" t="s">
        <v>566</v>
      </c>
      <c r="AA66" s="204"/>
    </row>
    <row r="67" ht="19.5" customHeight="1">
      <c r="A67" s="32"/>
      <c r="B67" s="32"/>
      <c r="C67" s="200"/>
      <c r="D67" s="200"/>
      <c r="E67" s="201"/>
      <c r="F67" s="200"/>
      <c r="G67" s="202"/>
      <c r="H67" s="203"/>
      <c r="I67" s="204"/>
      <c r="J67" s="205">
        <f t="shared" si="1"/>
        <v>0</v>
      </c>
      <c r="K67" s="203"/>
      <c r="L67" s="204"/>
      <c r="M67" s="205">
        <f t="shared" si="2"/>
        <v>0</v>
      </c>
      <c r="N67" s="203"/>
      <c r="O67" s="204"/>
      <c r="P67" s="205">
        <f t="shared" si="3"/>
        <v>0</v>
      </c>
      <c r="Q67" s="203"/>
      <c r="R67" s="204"/>
      <c r="S67" s="205">
        <f t="shared" si="4"/>
        <v>0</v>
      </c>
      <c r="T67" s="204"/>
      <c r="U67" s="204"/>
      <c r="V67" s="204"/>
      <c r="W67" s="204"/>
      <c r="X67" s="204"/>
      <c r="Y67" s="204"/>
      <c r="Z67" s="204"/>
      <c r="AA67" s="204"/>
    </row>
    <row r="68" ht="19.5" customHeight="1">
      <c r="A68" s="32"/>
      <c r="B68" s="32"/>
      <c r="C68" s="200"/>
      <c r="D68" s="200"/>
      <c r="E68" s="201"/>
      <c r="F68" s="200"/>
      <c r="G68" s="202"/>
      <c r="H68" s="203"/>
      <c r="I68" s="204"/>
      <c r="J68" s="205">
        <f t="shared" si="1"/>
        <v>0</v>
      </c>
      <c r="K68" s="203"/>
      <c r="L68" s="204"/>
      <c r="M68" s="205">
        <f t="shared" si="2"/>
        <v>0</v>
      </c>
      <c r="N68" s="203"/>
      <c r="O68" s="204"/>
      <c r="P68" s="205">
        <f t="shared" si="3"/>
        <v>0</v>
      </c>
      <c r="Q68" s="203"/>
      <c r="R68" s="204"/>
      <c r="S68" s="205">
        <f t="shared" si="4"/>
        <v>0</v>
      </c>
      <c r="T68" s="204"/>
      <c r="U68" s="204"/>
      <c r="V68" s="204"/>
      <c r="W68" s="204"/>
      <c r="X68" s="204"/>
      <c r="Y68" s="204"/>
      <c r="Z68" s="204"/>
      <c r="AA68" s="204"/>
    </row>
    <row r="69" ht="19.5" customHeight="1">
      <c r="A69" s="32"/>
      <c r="B69" s="32"/>
      <c r="C69" s="200"/>
      <c r="D69" s="200"/>
      <c r="E69" s="201"/>
      <c r="F69" s="200"/>
      <c r="G69" s="202"/>
      <c r="H69" s="203"/>
      <c r="I69" s="204"/>
      <c r="J69" s="205">
        <f t="shared" si="1"/>
        <v>0</v>
      </c>
      <c r="K69" s="203"/>
      <c r="L69" s="204"/>
      <c r="M69" s="205">
        <f t="shared" si="2"/>
        <v>0</v>
      </c>
      <c r="N69" s="203"/>
      <c r="O69" s="204"/>
      <c r="P69" s="205">
        <f t="shared" si="3"/>
        <v>0</v>
      </c>
      <c r="Q69" s="203"/>
      <c r="R69" s="204"/>
      <c r="S69" s="205">
        <f t="shared" si="4"/>
        <v>0</v>
      </c>
      <c r="T69" s="204"/>
      <c r="U69" s="204"/>
      <c r="V69" s="204"/>
      <c r="W69" s="204"/>
      <c r="X69" s="204"/>
      <c r="Y69" s="204"/>
      <c r="Z69" s="204"/>
      <c r="AA69" s="204"/>
    </row>
    <row r="70" ht="19.5" customHeight="1">
      <c r="A70" s="32"/>
      <c r="B70" s="32"/>
      <c r="C70" s="200"/>
      <c r="D70" s="200"/>
      <c r="E70" s="201"/>
      <c r="F70" s="200"/>
      <c r="G70" s="202"/>
      <c r="H70" s="203"/>
      <c r="I70" s="204"/>
      <c r="J70" s="205">
        <f t="shared" si="1"/>
        <v>0</v>
      </c>
      <c r="K70" s="203"/>
      <c r="L70" s="204"/>
      <c r="M70" s="205">
        <f t="shared" si="2"/>
        <v>0</v>
      </c>
      <c r="N70" s="203"/>
      <c r="O70" s="204"/>
      <c r="P70" s="205">
        <f t="shared" si="3"/>
        <v>0</v>
      </c>
      <c r="Q70" s="203"/>
      <c r="R70" s="204"/>
      <c r="S70" s="205">
        <f t="shared" si="4"/>
        <v>0</v>
      </c>
      <c r="T70" s="204"/>
      <c r="U70" s="204"/>
      <c r="V70" s="204"/>
      <c r="W70" s="204"/>
      <c r="X70" s="204"/>
      <c r="Y70" s="204"/>
      <c r="Z70" s="204"/>
      <c r="AA70" s="204"/>
    </row>
    <row r="71" ht="19.5" customHeight="1">
      <c r="A71" s="32"/>
      <c r="B71" s="32"/>
      <c r="C71" s="200"/>
      <c r="D71" s="200"/>
      <c r="E71" s="201"/>
      <c r="F71" s="200"/>
      <c r="G71" s="202"/>
      <c r="H71" s="203"/>
      <c r="I71" s="204"/>
      <c r="J71" s="205">
        <f t="shared" si="1"/>
        <v>0</v>
      </c>
      <c r="K71" s="203"/>
      <c r="L71" s="204"/>
      <c r="M71" s="205">
        <f t="shared" si="2"/>
        <v>0</v>
      </c>
      <c r="N71" s="203"/>
      <c r="O71" s="204"/>
      <c r="P71" s="205">
        <f t="shared" si="3"/>
        <v>0</v>
      </c>
      <c r="Q71" s="203"/>
      <c r="R71" s="204"/>
      <c r="S71" s="205">
        <f t="shared" si="4"/>
        <v>0</v>
      </c>
      <c r="T71" s="204"/>
      <c r="U71" s="204"/>
      <c r="V71" s="204"/>
      <c r="W71" s="204"/>
      <c r="X71" s="204"/>
      <c r="Y71" s="204"/>
      <c r="Z71" s="204"/>
      <c r="AA71" s="204"/>
    </row>
    <row r="72" ht="19.5" customHeight="1">
      <c r="A72" s="32"/>
      <c r="B72" s="32"/>
      <c r="C72" s="200"/>
      <c r="D72" s="200"/>
      <c r="E72" s="201"/>
      <c r="F72" s="200"/>
      <c r="G72" s="202"/>
      <c r="H72" s="203"/>
      <c r="I72" s="204"/>
      <c r="J72" s="205">
        <f t="shared" si="1"/>
        <v>0</v>
      </c>
      <c r="K72" s="203"/>
      <c r="L72" s="204"/>
      <c r="M72" s="205">
        <f t="shared" si="2"/>
        <v>0</v>
      </c>
      <c r="N72" s="203"/>
      <c r="O72" s="204"/>
      <c r="P72" s="205">
        <f t="shared" si="3"/>
        <v>0</v>
      </c>
      <c r="Q72" s="203"/>
      <c r="R72" s="204"/>
      <c r="S72" s="205">
        <f t="shared" si="4"/>
        <v>0</v>
      </c>
      <c r="T72" s="204"/>
      <c r="U72" s="204"/>
      <c r="V72" s="204"/>
      <c r="W72" s="204"/>
      <c r="X72" s="204"/>
      <c r="Y72" s="204"/>
      <c r="Z72" s="204"/>
      <c r="AA72" s="204"/>
    </row>
    <row r="73" ht="21.75" customHeight="1">
      <c r="A73" s="32"/>
      <c r="B73" s="32"/>
      <c r="C73" s="200"/>
      <c r="D73" s="200"/>
      <c r="E73" s="201"/>
      <c r="F73" s="200"/>
      <c r="G73" s="202"/>
      <c r="H73" s="203"/>
      <c r="I73" s="204"/>
      <c r="J73" s="205">
        <f t="shared" si="1"/>
        <v>0</v>
      </c>
      <c r="K73" s="203"/>
      <c r="L73" s="204"/>
      <c r="M73" s="205">
        <f t="shared" si="2"/>
        <v>0</v>
      </c>
      <c r="N73" s="203"/>
      <c r="O73" s="204"/>
      <c r="P73" s="205">
        <f t="shared" si="3"/>
        <v>0</v>
      </c>
      <c r="Q73" s="203"/>
      <c r="R73" s="204"/>
      <c r="S73" s="205">
        <f t="shared" si="4"/>
        <v>0</v>
      </c>
      <c r="T73" s="204"/>
      <c r="U73" s="204"/>
      <c r="V73" s="204"/>
      <c r="W73" s="204"/>
      <c r="X73" s="204"/>
      <c r="Y73" s="204"/>
      <c r="Z73" s="204"/>
      <c r="AA73" s="204"/>
    </row>
    <row r="74" ht="21.75" customHeight="1">
      <c r="A74" s="32"/>
      <c r="B74" s="32"/>
      <c r="C74" s="200"/>
      <c r="D74" s="200"/>
      <c r="E74" s="201"/>
      <c r="F74" s="200"/>
      <c r="G74" s="202"/>
      <c r="H74" s="203"/>
      <c r="I74" s="204"/>
      <c r="J74" s="205">
        <f t="shared" si="1"/>
        <v>0</v>
      </c>
      <c r="K74" s="203"/>
      <c r="L74" s="204"/>
      <c r="M74" s="205">
        <f t="shared" si="2"/>
        <v>0</v>
      </c>
      <c r="N74" s="203"/>
      <c r="O74" s="204"/>
      <c r="P74" s="205">
        <f t="shared" si="3"/>
        <v>0</v>
      </c>
      <c r="Q74" s="203"/>
      <c r="R74" s="204"/>
      <c r="S74" s="205">
        <f t="shared" si="4"/>
        <v>0</v>
      </c>
      <c r="T74" s="204"/>
      <c r="U74" s="204"/>
      <c r="V74" s="204"/>
      <c r="W74" s="204"/>
      <c r="X74" s="204"/>
      <c r="Y74" s="204"/>
      <c r="Z74" s="204"/>
      <c r="AA74" s="204"/>
    </row>
    <row r="75" ht="21.75" customHeight="1">
      <c r="A75" s="32"/>
      <c r="B75" s="32"/>
      <c r="C75" s="200"/>
      <c r="D75" s="200"/>
      <c r="E75" s="201"/>
      <c r="F75" s="200"/>
      <c r="G75" s="202"/>
      <c r="H75" s="203"/>
      <c r="I75" s="204"/>
      <c r="J75" s="205">
        <f t="shared" si="1"/>
        <v>0</v>
      </c>
      <c r="K75" s="203"/>
      <c r="L75" s="204"/>
      <c r="M75" s="205">
        <f t="shared" si="2"/>
        <v>0</v>
      </c>
      <c r="N75" s="203"/>
      <c r="O75" s="204"/>
      <c r="P75" s="205">
        <f t="shared" si="3"/>
        <v>0</v>
      </c>
      <c r="Q75" s="203"/>
      <c r="R75" s="204"/>
      <c r="S75" s="205">
        <f t="shared" si="4"/>
        <v>0</v>
      </c>
      <c r="T75" s="204"/>
      <c r="U75" s="204"/>
      <c r="V75" s="204"/>
      <c r="W75" s="204"/>
      <c r="X75" s="204"/>
      <c r="Y75" s="204"/>
      <c r="Z75" s="204"/>
      <c r="AA75" s="204"/>
    </row>
    <row r="76" ht="14.25" customHeight="1">
      <c r="A76" s="32"/>
      <c r="B76" s="32"/>
      <c r="C76" s="200"/>
      <c r="D76" s="200"/>
      <c r="E76" s="201"/>
      <c r="F76" s="200"/>
      <c r="G76" s="202"/>
      <c r="H76" s="203"/>
      <c r="I76" s="204"/>
      <c r="J76" s="205">
        <f t="shared" si="1"/>
        <v>0</v>
      </c>
      <c r="K76" s="203"/>
      <c r="L76" s="204"/>
      <c r="M76" s="205">
        <f t="shared" si="2"/>
        <v>0</v>
      </c>
      <c r="N76" s="203"/>
      <c r="O76" s="204"/>
      <c r="P76" s="205">
        <f t="shared" si="3"/>
        <v>0</v>
      </c>
      <c r="Q76" s="203"/>
      <c r="R76" s="204"/>
      <c r="S76" s="205">
        <f t="shared" si="4"/>
        <v>0</v>
      </c>
      <c r="T76" s="204"/>
      <c r="U76" s="204"/>
      <c r="V76" s="204"/>
      <c r="W76" s="204"/>
      <c r="X76" s="204"/>
      <c r="Y76" s="204"/>
      <c r="Z76" s="204"/>
      <c r="AA76" s="204"/>
    </row>
    <row r="77" ht="14.25" customHeight="1">
      <c r="A77" s="32"/>
      <c r="B77" s="32"/>
      <c r="C77" s="200"/>
      <c r="D77" s="200"/>
      <c r="E77" s="201"/>
      <c r="F77" s="200"/>
      <c r="G77" s="202"/>
      <c r="H77" s="203"/>
      <c r="I77" s="204"/>
      <c r="J77" s="205">
        <f t="shared" si="1"/>
        <v>0</v>
      </c>
      <c r="K77" s="203"/>
      <c r="L77" s="204"/>
      <c r="M77" s="205">
        <f t="shared" si="2"/>
        <v>0</v>
      </c>
      <c r="N77" s="203"/>
      <c r="O77" s="204"/>
      <c r="P77" s="205">
        <f t="shared" si="3"/>
        <v>0</v>
      </c>
      <c r="Q77" s="203"/>
      <c r="R77" s="204"/>
      <c r="S77" s="205">
        <f t="shared" si="4"/>
        <v>0</v>
      </c>
      <c r="T77" s="204"/>
      <c r="U77" s="204"/>
      <c r="V77" s="204"/>
      <c r="W77" s="204"/>
      <c r="X77" s="204"/>
      <c r="Y77" s="204"/>
      <c r="Z77" s="204"/>
      <c r="AA77" s="204"/>
    </row>
    <row r="78" ht="14.25" customHeight="1">
      <c r="A78" s="32"/>
      <c r="B78" s="32"/>
      <c r="C78" s="200"/>
      <c r="D78" s="200"/>
      <c r="E78" s="201"/>
      <c r="F78" s="200"/>
      <c r="G78" s="202"/>
      <c r="H78" s="203"/>
      <c r="I78" s="204"/>
      <c r="J78" s="205">
        <f t="shared" si="1"/>
        <v>0</v>
      </c>
      <c r="K78" s="203"/>
      <c r="L78" s="204"/>
      <c r="M78" s="205">
        <f t="shared" si="2"/>
        <v>0</v>
      </c>
      <c r="N78" s="203"/>
      <c r="O78" s="204"/>
      <c r="P78" s="205">
        <f t="shared" si="3"/>
        <v>0</v>
      </c>
      <c r="Q78" s="203"/>
      <c r="R78" s="204"/>
      <c r="S78" s="205">
        <f t="shared" si="4"/>
        <v>0</v>
      </c>
      <c r="T78" s="204"/>
      <c r="U78" s="204"/>
      <c r="V78" s="204"/>
      <c r="W78" s="204"/>
      <c r="X78" s="204"/>
      <c r="Y78" s="204"/>
      <c r="Z78" s="204"/>
      <c r="AA78" s="204"/>
    </row>
    <row r="79" ht="14.25" customHeight="1">
      <c r="A79" s="32"/>
      <c r="B79" s="32"/>
      <c r="C79" s="200"/>
      <c r="D79" s="200"/>
      <c r="E79" s="201"/>
      <c r="F79" s="200"/>
      <c r="G79" s="202"/>
      <c r="H79" s="203"/>
      <c r="I79" s="204"/>
      <c r="J79" s="205">
        <f t="shared" si="1"/>
        <v>0</v>
      </c>
      <c r="K79" s="203"/>
      <c r="L79" s="204"/>
      <c r="M79" s="205">
        <f t="shared" si="2"/>
        <v>0</v>
      </c>
      <c r="N79" s="203"/>
      <c r="O79" s="204"/>
      <c r="P79" s="205">
        <f t="shared" si="3"/>
        <v>0</v>
      </c>
      <c r="Q79" s="203"/>
      <c r="R79" s="204"/>
      <c r="S79" s="205">
        <f t="shared" si="4"/>
        <v>0</v>
      </c>
      <c r="T79" s="204"/>
      <c r="U79" s="204"/>
      <c r="V79" s="204"/>
      <c r="W79" s="204"/>
      <c r="X79" s="204"/>
      <c r="Y79" s="204"/>
      <c r="Z79" s="204"/>
      <c r="AA79" s="204"/>
    </row>
    <row r="80" ht="14.25" customHeight="1">
      <c r="A80" s="32"/>
      <c r="B80" s="32"/>
      <c r="C80" s="200"/>
      <c r="D80" s="200"/>
      <c r="E80" s="201"/>
      <c r="F80" s="200"/>
      <c r="G80" s="202"/>
      <c r="H80" s="203"/>
      <c r="I80" s="204"/>
      <c r="J80" s="205">
        <f t="shared" si="1"/>
        <v>0</v>
      </c>
      <c r="K80" s="203"/>
      <c r="L80" s="204"/>
      <c r="M80" s="205">
        <f t="shared" si="2"/>
        <v>0</v>
      </c>
      <c r="N80" s="203"/>
      <c r="O80" s="204"/>
      <c r="P80" s="205">
        <f t="shared" si="3"/>
        <v>0</v>
      </c>
      <c r="Q80" s="203"/>
      <c r="R80" s="204"/>
      <c r="S80" s="205">
        <f t="shared" si="4"/>
        <v>0</v>
      </c>
      <c r="T80" s="204"/>
      <c r="U80" s="204"/>
      <c r="V80" s="204"/>
      <c r="W80" s="204"/>
      <c r="X80" s="204"/>
      <c r="Y80" s="204"/>
      <c r="Z80" s="204"/>
      <c r="AA80" s="204"/>
    </row>
    <row r="81" ht="14.25" customHeight="1">
      <c r="A81" s="32"/>
      <c r="B81" s="32"/>
      <c r="C81" s="200"/>
      <c r="D81" s="200"/>
      <c r="E81" s="201"/>
      <c r="F81" s="200"/>
      <c r="G81" s="202"/>
      <c r="H81" s="203"/>
      <c r="I81" s="204"/>
      <c r="J81" s="205">
        <f t="shared" si="1"/>
        <v>0</v>
      </c>
      <c r="K81" s="203"/>
      <c r="L81" s="204"/>
      <c r="M81" s="205">
        <f t="shared" si="2"/>
        <v>0</v>
      </c>
      <c r="N81" s="203"/>
      <c r="O81" s="204"/>
      <c r="P81" s="205">
        <f t="shared" si="3"/>
        <v>0</v>
      </c>
      <c r="Q81" s="203"/>
      <c r="R81" s="204"/>
      <c r="S81" s="205">
        <f t="shared" si="4"/>
        <v>0</v>
      </c>
      <c r="T81" s="204"/>
      <c r="U81" s="204"/>
      <c r="V81" s="204"/>
      <c r="W81" s="204"/>
      <c r="X81" s="204"/>
      <c r="Y81" s="204"/>
      <c r="Z81" s="204"/>
      <c r="AA81" s="204"/>
    </row>
    <row r="82" ht="14.25" customHeight="1">
      <c r="A82" s="32"/>
      <c r="B82" s="32"/>
      <c r="C82" s="200"/>
      <c r="D82" s="200"/>
      <c r="E82" s="201"/>
      <c r="F82" s="200"/>
      <c r="G82" s="202"/>
      <c r="H82" s="203"/>
      <c r="I82" s="204"/>
      <c r="J82" s="205">
        <f t="shared" si="1"/>
        <v>0</v>
      </c>
      <c r="K82" s="203"/>
      <c r="L82" s="204"/>
      <c r="M82" s="205">
        <f t="shared" si="2"/>
        <v>0</v>
      </c>
      <c r="N82" s="203"/>
      <c r="O82" s="204"/>
      <c r="P82" s="205">
        <f t="shared" si="3"/>
        <v>0</v>
      </c>
      <c r="Q82" s="203"/>
      <c r="R82" s="204"/>
      <c r="S82" s="205">
        <f t="shared" si="4"/>
        <v>0</v>
      </c>
      <c r="T82" s="204"/>
      <c r="U82" s="204"/>
      <c r="V82" s="204"/>
      <c r="W82" s="204"/>
      <c r="X82" s="204"/>
      <c r="Y82" s="204"/>
      <c r="Z82" s="204"/>
      <c r="AA82" s="204"/>
    </row>
    <row r="83" ht="14.25" customHeight="1">
      <c r="A83" s="32"/>
      <c r="B83" s="32"/>
      <c r="C83" s="200"/>
      <c r="D83" s="200"/>
      <c r="E83" s="201"/>
      <c r="F83" s="200"/>
      <c r="G83" s="202"/>
      <c r="H83" s="203"/>
      <c r="I83" s="204"/>
      <c r="J83" s="205">
        <f t="shared" si="1"/>
        <v>0</v>
      </c>
      <c r="K83" s="203"/>
      <c r="L83" s="204"/>
      <c r="M83" s="205">
        <f t="shared" si="2"/>
        <v>0</v>
      </c>
      <c r="N83" s="203"/>
      <c r="O83" s="204"/>
      <c r="P83" s="205">
        <f t="shared" si="3"/>
        <v>0</v>
      </c>
      <c r="Q83" s="203"/>
      <c r="R83" s="204"/>
      <c r="S83" s="205">
        <f t="shared" si="4"/>
        <v>0</v>
      </c>
      <c r="T83" s="204"/>
      <c r="U83" s="204"/>
      <c r="V83" s="204"/>
      <c r="W83" s="204"/>
      <c r="X83" s="204"/>
      <c r="Y83" s="204"/>
      <c r="Z83" s="204"/>
      <c r="AA83" s="204"/>
    </row>
    <row r="84" ht="14.25" customHeight="1">
      <c r="A84" s="32"/>
      <c r="B84" s="32"/>
      <c r="C84" s="200"/>
      <c r="D84" s="200"/>
      <c r="E84" s="201"/>
      <c r="F84" s="200"/>
      <c r="G84" s="202"/>
      <c r="H84" s="203"/>
      <c r="I84" s="204"/>
      <c r="J84" s="205">
        <f t="shared" si="1"/>
        <v>0</v>
      </c>
      <c r="K84" s="203"/>
      <c r="L84" s="204"/>
      <c r="M84" s="205">
        <f t="shared" si="2"/>
        <v>0</v>
      </c>
      <c r="N84" s="203"/>
      <c r="O84" s="204"/>
      <c r="P84" s="205">
        <f t="shared" si="3"/>
        <v>0</v>
      </c>
      <c r="Q84" s="203"/>
      <c r="R84" s="204"/>
      <c r="S84" s="205">
        <f t="shared" si="4"/>
        <v>0</v>
      </c>
      <c r="T84" s="204"/>
      <c r="U84" s="204"/>
      <c r="V84" s="204"/>
      <c r="W84" s="204"/>
      <c r="X84" s="204"/>
      <c r="Y84" s="204"/>
      <c r="Z84" s="204"/>
      <c r="AA84" s="204"/>
    </row>
    <row r="85" ht="14.25" customHeight="1">
      <c r="A85" s="32"/>
      <c r="B85" s="32"/>
      <c r="C85" s="200"/>
      <c r="D85" s="200"/>
      <c r="E85" s="201"/>
      <c r="F85" s="200"/>
      <c r="G85" s="202"/>
      <c r="H85" s="203"/>
      <c r="I85" s="204"/>
      <c r="J85" s="205">
        <f t="shared" si="1"/>
        <v>0</v>
      </c>
      <c r="K85" s="203"/>
      <c r="L85" s="204"/>
      <c r="M85" s="205">
        <f t="shared" si="2"/>
        <v>0</v>
      </c>
      <c r="N85" s="203"/>
      <c r="O85" s="204"/>
      <c r="P85" s="205">
        <f t="shared" si="3"/>
        <v>0</v>
      </c>
      <c r="Q85" s="203"/>
      <c r="R85" s="204"/>
      <c r="S85" s="205">
        <f t="shared" si="4"/>
        <v>0</v>
      </c>
      <c r="T85" s="204"/>
      <c r="U85" s="204"/>
      <c r="V85" s="204"/>
      <c r="W85" s="204"/>
      <c r="X85" s="204"/>
      <c r="Y85" s="204"/>
      <c r="Z85" s="204"/>
      <c r="AA85" s="204"/>
    </row>
    <row r="86" ht="14.25" customHeight="1">
      <c r="A86" s="32"/>
      <c r="B86" s="32"/>
      <c r="C86" s="200"/>
      <c r="D86" s="200"/>
      <c r="E86" s="201"/>
      <c r="F86" s="200"/>
      <c r="G86" s="202"/>
      <c r="H86" s="203"/>
      <c r="I86" s="204"/>
      <c r="J86" s="205">
        <f t="shared" si="1"/>
        <v>0</v>
      </c>
      <c r="K86" s="203"/>
      <c r="L86" s="204"/>
      <c r="M86" s="205">
        <f t="shared" si="2"/>
        <v>0</v>
      </c>
      <c r="N86" s="203"/>
      <c r="O86" s="204"/>
      <c r="P86" s="205">
        <f t="shared" si="3"/>
        <v>0</v>
      </c>
      <c r="Q86" s="203"/>
      <c r="R86" s="204"/>
      <c r="S86" s="205">
        <f t="shared" si="4"/>
        <v>0</v>
      </c>
      <c r="T86" s="204"/>
      <c r="U86" s="204"/>
      <c r="V86" s="204"/>
      <c r="W86" s="204"/>
      <c r="X86" s="204"/>
      <c r="Y86" s="204"/>
      <c r="Z86" s="204"/>
      <c r="AA86" s="204"/>
    </row>
    <row r="87" ht="14.25" customHeight="1">
      <c r="A87" s="32"/>
      <c r="B87" s="32"/>
      <c r="C87" s="200"/>
      <c r="D87" s="200"/>
      <c r="E87" s="201"/>
      <c r="F87" s="200"/>
      <c r="G87" s="202"/>
      <c r="H87" s="203"/>
      <c r="I87" s="204"/>
      <c r="J87" s="205">
        <f t="shared" si="1"/>
        <v>0</v>
      </c>
      <c r="K87" s="203"/>
      <c r="L87" s="204"/>
      <c r="M87" s="205">
        <f t="shared" si="2"/>
        <v>0</v>
      </c>
      <c r="N87" s="203"/>
      <c r="O87" s="204"/>
      <c r="P87" s="205">
        <f t="shared" si="3"/>
        <v>0</v>
      </c>
      <c r="Q87" s="203"/>
      <c r="R87" s="204"/>
      <c r="S87" s="205">
        <f t="shared" si="4"/>
        <v>0</v>
      </c>
      <c r="T87" s="204"/>
      <c r="U87" s="204"/>
      <c r="V87" s="204"/>
      <c r="W87" s="204"/>
      <c r="X87" s="204"/>
      <c r="Y87" s="204"/>
      <c r="Z87" s="204"/>
      <c r="AA87" s="204"/>
    </row>
    <row r="88" ht="14.25" customHeight="1">
      <c r="A88" s="32"/>
      <c r="B88" s="32"/>
      <c r="C88" s="200"/>
      <c r="D88" s="200"/>
      <c r="E88" s="201"/>
      <c r="F88" s="200"/>
      <c r="G88" s="202"/>
      <c r="H88" s="203"/>
      <c r="I88" s="204"/>
      <c r="J88" s="205">
        <f t="shared" si="1"/>
        <v>0</v>
      </c>
      <c r="K88" s="203"/>
      <c r="L88" s="204"/>
      <c r="M88" s="205">
        <f t="shared" si="2"/>
        <v>0</v>
      </c>
      <c r="N88" s="203"/>
      <c r="O88" s="204"/>
      <c r="P88" s="205">
        <f t="shared" si="3"/>
        <v>0</v>
      </c>
      <c r="Q88" s="203"/>
      <c r="R88" s="204"/>
      <c r="S88" s="205">
        <f t="shared" si="4"/>
        <v>0</v>
      </c>
      <c r="T88" s="204"/>
      <c r="U88" s="204"/>
      <c r="V88" s="204"/>
      <c r="W88" s="204"/>
      <c r="X88" s="204"/>
      <c r="Y88" s="204"/>
      <c r="Z88" s="204"/>
      <c r="AA88" s="204"/>
    </row>
    <row r="89" ht="14.25" customHeight="1">
      <c r="A89" s="32"/>
      <c r="B89" s="32"/>
      <c r="C89" s="200"/>
      <c r="D89" s="200"/>
      <c r="E89" s="201"/>
      <c r="F89" s="200"/>
      <c r="G89" s="202"/>
      <c r="H89" s="203"/>
      <c r="I89" s="204"/>
      <c r="J89" s="205">
        <f t="shared" si="1"/>
        <v>0</v>
      </c>
      <c r="K89" s="203"/>
      <c r="L89" s="204"/>
      <c r="M89" s="205">
        <f t="shared" si="2"/>
        <v>0</v>
      </c>
      <c r="N89" s="203"/>
      <c r="O89" s="204"/>
      <c r="P89" s="205">
        <f t="shared" si="3"/>
        <v>0</v>
      </c>
      <c r="Q89" s="203"/>
      <c r="R89" s="204"/>
      <c r="S89" s="205">
        <f t="shared" si="4"/>
        <v>0</v>
      </c>
      <c r="T89" s="204"/>
      <c r="U89" s="204"/>
      <c r="V89" s="204"/>
      <c r="W89" s="204"/>
      <c r="X89" s="204"/>
      <c r="Y89" s="204"/>
      <c r="Z89" s="204"/>
      <c r="AA89" s="204"/>
    </row>
    <row r="90" ht="14.25" customHeight="1">
      <c r="A90" s="32"/>
      <c r="B90" s="32"/>
      <c r="C90" s="200"/>
      <c r="D90" s="200"/>
      <c r="E90" s="201"/>
      <c r="F90" s="200"/>
      <c r="G90" s="202"/>
      <c r="H90" s="203"/>
      <c r="I90" s="204"/>
      <c r="J90" s="205">
        <f t="shared" si="1"/>
        <v>0</v>
      </c>
      <c r="K90" s="203"/>
      <c r="L90" s="204"/>
      <c r="M90" s="205">
        <f t="shared" si="2"/>
        <v>0</v>
      </c>
      <c r="N90" s="203"/>
      <c r="O90" s="204"/>
      <c r="P90" s="205">
        <f t="shared" si="3"/>
        <v>0</v>
      </c>
      <c r="Q90" s="203"/>
      <c r="R90" s="204"/>
      <c r="S90" s="205">
        <f t="shared" si="4"/>
        <v>0</v>
      </c>
      <c r="T90" s="204"/>
      <c r="U90" s="204"/>
      <c r="V90" s="204"/>
      <c r="W90" s="204"/>
      <c r="X90" s="204"/>
      <c r="Y90" s="204"/>
      <c r="Z90" s="204"/>
      <c r="AA90" s="204"/>
    </row>
    <row r="91" ht="14.25" customHeight="1">
      <c r="A91" s="32"/>
      <c r="B91" s="32"/>
      <c r="C91" s="200"/>
      <c r="D91" s="200"/>
      <c r="E91" s="201"/>
      <c r="F91" s="200"/>
      <c r="G91" s="202"/>
      <c r="H91" s="203"/>
      <c r="I91" s="204"/>
      <c r="J91" s="205">
        <f t="shared" si="1"/>
        <v>0</v>
      </c>
      <c r="K91" s="203"/>
      <c r="L91" s="204"/>
      <c r="M91" s="205">
        <f t="shared" si="2"/>
        <v>0</v>
      </c>
      <c r="N91" s="203"/>
      <c r="O91" s="204"/>
      <c r="P91" s="205">
        <f t="shared" si="3"/>
        <v>0</v>
      </c>
      <c r="Q91" s="203"/>
      <c r="R91" s="204"/>
      <c r="S91" s="205">
        <f t="shared" si="4"/>
        <v>0</v>
      </c>
      <c r="T91" s="204"/>
      <c r="U91" s="204"/>
      <c r="V91" s="204"/>
      <c r="W91" s="204"/>
      <c r="X91" s="204"/>
      <c r="Y91" s="204"/>
      <c r="Z91" s="204"/>
      <c r="AA91" s="204"/>
    </row>
    <row r="92" ht="14.25" customHeight="1">
      <c r="A92" s="32"/>
      <c r="B92" s="32"/>
      <c r="C92" s="200"/>
      <c r="D92" s="200"/>
      <c r="E92" s="201"/>
      <c r="F92" s="200"/>
      <c r="G92" s="202"/>
      <c r="H92" s="203"/>
      <c r="I92" s="204"/>
      <c r="J92" s="205">
        <f t="shared" si="1"/>
        <v>0</v>
      </c>
      <c r="K92" s="203"/>
      <c r="L92" s="204"/>
      <c r="M92" s="205">
        <f t="shared" si="2"/>
        <v>0</v>
      </c>
      <c r="N92" s="203"/>
      <c r="O92" s="204"/>
      <c r="P92" s="205">
        <f t="shared" si="3"/>
        <v>0</v>
      </c>
      <c r="Q92" s="203"/>
      <c r="R92" s="204"/>
      <c r="S92" s="205">
        <f t="shared" si="4"/>
        <v>0</v>
      </c>
      <c r="T92" s="204"/>
      <c r="U92" s="204"/>
      <c r="V92" s="204"/>
      <c r="W92" s="204"/>
      <c r="X92" s="204"/>
      <c r="Y92" s="204"/>
      <c r="Z92" s="204"/>
      <c r="AA92" s="204"/>
    </row>
    <row r="93" ht="14.25" customHeight="1">
      <c r="A93" s="32"/>
      <c r="B93" s="32"/>
      <c r="C93" s="200"/>
      <c r="D93" s="200"/>
      <c r="E93" s="201"/>
      <c r="F93" s="200"/>
      <c r="G93" s="202"/>
      <c r="H93" s="203"/>
      <c r="I93" s="204"/>
      <c r="J93" s="205">
        <f t="shared" si="1"/>
        <v>0</v>
      </c>
      <c r="K93" s="203"/>
      <c r="L93" s="204"/>
      <c r="M93" s="205">
        <f t="shared" si="2"/>
        <v>0</v>
      </c>
      <c r="N93" s="203"/>
      <c r="O93" s="204"/>
      <c r="P93" s="205">
        <f t="shared" si="3"/>
        <v>0</v>
      </c>
      <c r="Q93" s="203"/>
      <c r="R93" s="204"/>
      <c r="S93" s="205">
        <f t="shared" si="4"/>
        <v>0</v>
      </c>
      <c r="T93" s="204"/>
      <c r="U93" s="204"/>
      <c r="V93" s="204"/>
      <c r="W93" s="204"/>
      <c r="X93" s="204"/>
      <c r="Y93" s="204"/>
      <c r="Z93" s="204"/>
      <c r="AA93" s="204"/>
    </row>
    <row r="94" ht="14.25" customHeight="1">
      <c r="A94" s="32"/>
      <c r="B94" s="32"/>
      <c r="C94" s="200"/>
      <c r="D94" s="200"/>
      <c r="E94" s="201"/>
      <c r="F94" s="200"/>
      <c r="G94" s="202"/>
      <c r="H94" s="203"/>
      <c r="I94" s="204"/>
      <c r="J94" s="205">
        <f t="shared" si="1"/>
        <v>0</v>
      </c>
      <c r="K94" s="203"/>
      <c r="L94" s="204"/>
      <c r="M94" s="205">
        <f t="shared" si="2"/>
        <v>0</v>
      </c>
      <c r="N94" s="203"/>
      <c r="O94" s="204"/>
      <c r="P94" s="205">
        <f t="shared" si="3"/>
        <v>0</v>
      </c>
      <c r="Q94" s="203"/>
      <c r="R94" s="204"/>
      <c r="S94" s="205">
        <f t="shared" si="4"/>
        <v>0</v>
      </c>
      <c r="T94" s="204"/>
      <c r="U94" s="204"/>
      <c r="V94" s="204"/>
      <c r="W94" s="204"/>
      <c r="X94" s="204"/>
      <c r="Y94" s="204"/>
      <c r="Z94" s="204"/>
      <c r="AA94" s="204"/>
    </row>
    <row r="95" ht="14.25" customHeight="1">
      <c r="A95" s="32"/>
      <c r="B95" s="32"/>
      <c r="C95" s="200"/>
      <c r="D95" s="200"/>
      <c r="E95" s="201"/>
      <c r="F95" s="200"/>
      <c r="G95" s="202"/>
      <c r="H95" s="203"/>
      <c r="I95" s="204"/>
      <c r="J95" s="205">
        <f t="shared" si="1"/>
        <v>0</v>
      </c>
      <c r="K95" s="203"/>
      <c r="L95" s="204"/>
      <c r="M95" s="205">
        <f t="shared" si="2"/>
        <v>0</v>
      </c>
      <c r="N95" s="203"/>
      <c r="O95" s="204"/>
      <c r="P95" s="205">
        <f t="shared" si="3"/>
        <v>0</v>
      </c>
      <c r="Q95" s="203"/>
      <c r="R95" s="204"/>
      <c r="S95" s="205">
        <f t="shared" si="4"/>
        <v>0</v>
      </c>
      <c r="T95" s="204"/>
      <c r="U95" s="204"/>
      <c r="V95" s="204"/>
      <c r="W95" s="204"/>
      <c r="X95" s="204"/>
      <c r="Y95" s="204"/>
      <c r="Z95" s="204"/>
      <c r="AA95" s="204"/>
    </row>
    <row r="96" ht="14.25" customHeight="1">
      <c r="A96" s="32"/>
      <c r="B96" s="32"/>
      <c r="C96" s="200"/>
      <c r="D96" s="200"/>
      <c r="E96" s="201"/>
      <c r="F96" s="200"/>
      <c r="G96" s="202"/>
      <c r="H96" s="203"/>
      <c r="I96" s="204"/>
      <c r="J96" s="205">
        <f t="shared" si="1"/>
        <v>0</v>
      </c>
      <c r="K96" s="203"/>
      <c r="L96" s="204"/>
      <c r="M96" s="205">
        <f t="shared" si="2"/>
        <v>0</v>
      </c>
      <c r="N96" s="203"/>
      <c r="O96" s="204"/>
      <c r="P96" s="205">
        <f t="shared" si="3"/>
        <v>0</v>
      </c>
      <c r="Q96" s="203"/>
      <c r="R96" s="204"/>
      <c r="S96" s="205">
        <f t="shared" si="4"/>
        <v>0</v>
      </c>
      <c r="T96" s="204"/>
      <c r="U96" s="204"/>
      <c r="V96" s="204"/>
      <c r="W96" s="204"/>
      <c r="X96" s="204"/>
      <c r="Y96" s="204"/>
      <c r="Z96" s="204"/>
      <c r="AA96" s="204"/>
    </row>
    <row r="97" ht="14.25" customHeight="1">
      <c r="A97" s="32"/>
      <c r="B97" s="32"/>
      <c r="C97" s="200"/>
      <c r="D97" s="200"/>
      <c r="E97" s="201"/>
      <c r="F97" s="200"/>
      <c r="G97" s="202"/>
      <c r="H97" s="203"/>
      <c r="I97" s="204"/>
      <c r="J97" s="205">
        <f t="shared" si="1"/>
        <v>0</v>
      </c>
      <c r="K97" s="203"/>
      <c r="L97" s="204"/>
      <c r="M97" s="205">
        <f t="shared" si="2"/>
        <v>0</v>
      </c>
      <c r="N97" s="203"/>
      <c r="O97" s="204"/>
      <c r="P97" s="205">
        <f t="shared" si="3"/>
        <v>0</v>
      </c>
      <c r="Q97" s="203"/>
      <c r="R97" s="204"/>
      <c r="S97" s="205">
        <f t="shared" si="4"/>
        <v>0</v>
      </c>
      <c r="T97" s="204"/>
      <c r="U97" s="204"/>
      <c r="V97" s="204"/>
      <c r="W97" s="204"/>
      <c r="X97" s="204"/>
      <c r="Y97" s="204"/>
      <c r="Z97" s="204"/>
      <c r="AA97" s="204"/>
    </row>
    <row r="98" ht="14.25" customHeight="1">
      <c r="A98" s="32"/>
      <c r="B98" s="32"/>
      <c r="C98" s="200"/>
      <c r="D98" s="200"/>
      <c r="E98" s="201"/>
      <c r="F98" s="200"/>
      <c r="G98" s="202"/>
      <c r="H98" s="203"/>
      <c r="I98" s="204"/>
      <c r="J98" s="205">
        <f t="shared" si="1"/>
        <v>0</v>
      </c>
      <c r="K98" s="203"/>
      <c r="L98" s="204"/>
      <c r="M98" s="205">
        <f t="shared" si="2"/>
        <v>0</v>
      </c>
      <c r="N98" s="203"/>
      <c r="O98" s="204"/>
      <c r="P98" s="205">
        <f t="shared" si="3"/>
        <v>0</v>
      </c>
      <c r="Q98" s="203"/>
      <c r="R98" s="204"/>
      <c r="S98" s="205">
        <f t="shared" si="4"/>
        <v>0</v>
      </c>
      <c r="T98" s="204"/>
      <c r="U98" s="204"/>
      <c r="V98" s="204"/>
      <c r="W98" s="204"/>
      <c r="X98" s="204"/>
      <c r="Y98" s="204"/>
      <c r="Z98" s="204"/>
      <c r="AA98" s="204"/>
    </row>
    <row r="99" ht="14.25" customHeight="1">
      <c r="A99" s="32"/>
      <c r="B99" s="32"/>
      <c r="C99" s="200"/>
      <c r="D99" s="200"/>
      <c r="E99" s="201"/>
      <c r="F99" s="200"/>
      <c r="G99" s="202"/>
      <c r="H99" s="203"/>
      <c r="I99" s="204"/>
      <c r="J99" s="205">
        <f t="shared" si="1"/>
        <v>0</v>
      </c>
      <c r="K99" s="203"/>
      <c r="L99" s="204"/>
      <c r="M99" s="205">
        <f t="shared" si="2"/>
        <v>0</v>
      </c>
      <c r="N99" s="203"/>
      <c r="O99" s="204"/>
      <c r="P99" s="205">
        <f t="shared" si="3"/>
        <v>0</v>
      </c>
      <c r="Q99" s="203"/>
      <c r="R99" s="204"/>
      <c r="S99" s="205">
        <f t="shared" si="4"/>
        <v>0</v>
      </c>
      <c r="T99" s="204"/>
      <c r="U99" s="204"/>
      <c r="V99" s="204"/>
      <c r="W99" s="204"/>
      <c r="X99" s="204"/>
      <c r="Y99" s="204"/>
      <c r="Z99" s="204"/>
      <c r="AA99" s="204"/>
    </row>
    <row r="100" ht="14.25" customHeight="1">
      <c r="A100" s="32"/>
      <c r="B100" s="32"/>
      <c r="C100" s="200"/>
      <c r="D100" s="200"/>
      <c r="E100" s="201"/>
      <c r="F100" s="200"/>
      <c r="G100" s="202"/>
      <c r="H100" s="203"/>
      <c r="I100" s="204"/>
      <c r="J100" s="205">
        <f t="shared" si="1"/>
        <v>0</v>
      </c>
      <c r="K100" s="203"/>
      <c r="L100" s="204"/>
      <c r="M100" s="205">
        <f t="shared" si="2"/>
        <v>0</v>
      </c>
      <c r="N100" s="203"/>
      <c r="O100" s="204"/>
      <c r="P100" s="205">
        <f t="shared" si="3"/>
        <v>0</v>
      </c>
      <c r="Q100" s="203"/>
      <c r="R100" s="204"/>
      <c r="S100" s="205">
        <f t="shared" si="4"/>
        <v>0</v>
      </c>
      <c r="T100" s="204"/>
      <c r="U100" s="204"/>
      <c r="V100" s="204"/>
      <c r="W100" s="204"/>
      <c r="X100" s="204"/>
      <c r="Y100" s="204"/>
      <c r="Z100" s="204"/>
      <c r="AA100" s="204"/>
    </row>
    <row r="101" ht="14.25" customHeight="1">
      <c r="A101" s="32"/>
      <c r="B101" s="32"/>
      <c r="C101" s="200"/>
      <c r="D101" s="200"/>
      <c r="E101" s="201"/>
      <c r="F101" s="200"/>
      <c r="G101" s="202"/>
      <c r="H101" s="203"/>
      <c r="I101" s="204"/>
      <c r="J101" s="205">
        <f t="shared" si="1"/>
        <v>0</v>
      </c>
      <c r="K101" s="203"/>
      <c r="L101" s="204"/>
      <c r="M101" s="205">
        <f t="shared" si="2"/>
        <v>0</v>
      </c>
      <c r="N101" s="203"/>
      <c r="O101" s="204"/>
      <c r="P101" s="205">
        <f t="shared" si="3"/>
        <v>0</v>
      </c>
      <c r="Q101" s="203"/>
      <c r="R101" s="204"/>
      <c r="S101" s="205">
        <f t="shared" si="4"/>
        <v>0</v>
      </c>
      <c r="T101" s="204"/>
      <c r="U101" s="204"/>
      <c r="V101" s="204"/>
      <c r="W101" s="204"/>
      <c r="X101" s="204"/>
      <c r="Y101" s="204"/>
      <c r="Z101" s="204"/>
      <c r="AA101" s="204"/>
    </row>
    <row r="102" ht="14.25" customHeight="1">
      <c r="A102" s="32"/>
      <c r="B102" s="32"/>
      <c r="C102" s="200"/>
      <c r="D102" s="200"/>
      <c r="E102" s="201"/>
      <c r="F102" s="200"/>
      <c r="G102" s="202"/>
      <c r="H102" s="203"/>
      <c r="I102" s="204"/>
      <c r="J102" s="205">
        <f t="shared" si="1"/>
        <v>0</v>
      </c>
      <c r="K102" s="203"/>
      <c r="L102" s="204"/>
      <c r="M102" s="205">
        <f t="shared" si="2"/>
        <v>0</v>
      </c>
      <c r="N102" s="203"/>
      <c r="O102" s="204"/>
      <c r="P102" s="205">
        <f t="shared" si="3"/>
        <v>0</v>
      </c>
      <c r="Q102" s="203"/>
      <c r="R102" s="204"/>
      <c r="S102" s="205">
        <f t="shared" si="4"/>
        <v>0</v>
      </c>
      <c r="T102" s="204"/>
      <c r="U102" s="204"/>
      <c r="V102" s="204"/>
      <c r="W102" s="204"/>
      <c r="X102" s="204"/>
      <c r="Y102" s="204"/>
      <c r="Z102" s="204"/>
      <c r="AA102" s="204"/>
    </row>
    <row r="103" ht="14.25" customHeight="1">
      <c r="A103" s="32"/>
      <c r="B103" s="32"/>
      <c r="C103" s="200"/>
      <c r="D103" s="200"/>
      <c r="E103" s="201"/>
      <c r="F103" s="200"/>
      <c r="G103" s="202"/>
      <c r="H103" s="203"/>
      <c r="I103" s="204"/>
      <c r="J103" s="205">
        <f t="shared" si="1"/>
        <v>0</v>
      </c>
      <c r="K103" s="203"/>
      <c r="L103" s="204"/>
      <c r="M103" s="205">
        <f t="shared" si="2"/>
        <v>0</v>
      </c>
      <c r="N103" s="203"/>
      <c r="O103" s="204"/>
      <c r="P103" s="205">
        <f t="shared" si="3"/>
        <v>0</v>
      </c>
      <c r="Q103" s="203"/>
      <c r="R103" s="204"/>
      <c r="S103" s="205">
        <f t="shared" si="4"/>
        <v>0</v>
      </c>
      <c r="T103" s="204"/>
      <c r="U103" s="204"/>
      <c r="V103" s="204"/>
      <c r="W103" s="204"/>
      <c r="X103" s="204"/>
      <c r="Y103" s="204"/>
      <c r="Z103" s="204"/>
      <c r="AA103" s="204"/>
    </row>
    <row r="104" ht="14.25" customHeight="1">
      <c r="A104" s="32"/>
      <c r="B104" s="32"/>
      <c r="C104" s="200"/>
      <c r="D104" s="200"/>
      <c r="E104" s="201"/>
      <c r="F104" s="200"/>
      <c r="G104" s="202"/>
      <c r="H104" s="203"/>
      <c r="I104" s="204"/>
      <c r="J104" s="205">
        <f t="shared" si="1"/>
        <v>0</v>
      </c>
      <c r="K104" s="203"/>
      <c r="L104" s="204"/>
      <c r="M104" s="205">
        <f t="shared" si="2"/>
        <v>0</v>
      </c>
      <c r="N104" s="203"/>
      <c r="O104" s="204"/>
      <c r="P104" s="205">
        <f t="shared" si="3"/>
        <v>0</v>
      </c>
      <c r="Q104" s="203"/>
      <c r="R104" s="204"/>
      <c r="S104" s="205">
        <f t="shared" si="4"/>
        <v>0</v>
      </c>
      <c r="T104" s="204"/>
      <c r="U104" s="204"/>
      <c r="V104" s="204"/>
      <c r="W104" s="204"/>
      <c r="X104" s="204"/>
      <c r="Y104" s="204"/>
      <c r="Z104" s="204"/>
      <c r="AA104" s="204"/>
    </row>
    <row r="105" ht="14.25" customHeight="1">
      <c r="A105" s="32"/>
      <c r="B105" s="32"/>
      <c r="C105" s="200"/>
      <c r="D105" s="200"/>
      <c r="E105" s="201"/>
      <c r="F105" s="200"/>
      <c r="G105" s="202"/>
      <c r="H105" s="203"/>
      <c r="I105" s="204"/>
      <c r="J105" s="205">
        <f t="shared" si="1"/>
        <v>0</v>
      </c>
      <c r="K105" s="203"/>
      <c r="L105" s="204"/>
      <c r="M105" s="205">
        <f t="shared" si="2"/>
        <v>0</v>
      </c>
      <c r="N105" s="203"/>
      <c r="O105" s="204"/>
      <c r="P105" s="205">
        <f t="shared" si="3"/>
        <v>0</v>
      </c>
      <c r="Q105" s="203"/>
      <c r="R105" s="204"/>
      <c r="S105" s="205">
        <f t="shared" si="4"/>
        <v>0</v>
      </c>
      <c r="T105" s="204"/>
      <c r="U105" s="204"/>
      <c r="V105" s="204"/>
      <c r="W105" s="204"/>
      <c r="X105" s="204"/>
      <c r="Y105" s="204"/>
      <c r="Z105" s="204"/>
      <c r="AA105" s="204"/>
    </row>
    <row r="106" ht="14.25" customHeight="1">
      <c r="A106" s="32"/>
      <c r="B106" s="32"/>
      <c r="C106" s="200"/>
      <c r="D106" s="200"/>
      <c r="E106" s="201"/>
      <c r="F106" s="200"/>
      <c r="G106" s="202"/>
      <c r="H106" s="203"/>
      <c r="I106" s="204"/>
      <c r="J106" s="205">
        <f t="shared" si="1"/>
        <v>0</v>
      </c>
      <c r="K106" s="203"/>
      <c r="L106" s="204"/>
      <c r="M106" s="205">
        <f t="shared" si="2"/>
        <v>0</v>
      </c>
      <c r="N106" s="203"/>
      <c r="O106" s="204"/>
      <c r="P106" s="205">
        <f t="shared" si="3"/>
        <v>0</v>
      </c>
      <c r="Q106" s="203"/>
      <c r="R106" s="204"/>
      <c r="S106" s="205">
        <f t="shared" si="4"/>
        <v>0</v>
      </c>
      <c r="T106" s="204"/>
      <c r="U106" s="204"/>
      <c r="V106" s="204"/>
      <c r="W106" s="204"/>
      <c r="X106" s="204"/>
      <c r="Y106" s="204"/>
      <c r="Z106" s="204"/>
      <c r="AA106" s="204"/>
    </row>
    <row r="107" ht="14.25" customHeight="1">
      <c r="A107" s="32"/>
      <c r="B107" s="32"/>
      <c r="C107" s="200"/>
      <c r="D107" s="200"/>
      <c r="E107" s="201"/>
      <c r="F107" s="200"/>
      <c r="G107" s="202"/>
      <c r="H107" s="203"/>
      <c r="I107" s="204"/>
      <c r="J107" s="205">
        <f t="shared" si="1"/>
        <v>0</v>
      </c>
      <c r="K107" s="203"/>
      <c r="L107" s="204"/>
      <c r="M107" s="205">
        <f t="shared" si="2"/>
        <v>0</v>
      </c>
      <c r="N107" s="203"/>
      <c r="O107" s="204"/>
      <c r="P107" s="205">
        <f t="shared" si="3"/>
        <v>0</v>
      </c>
      <c r="Q107" s="203"/>
      <c r="R107" s="204"/>
      <c r="S107" s="205">
        <f t="shared" si="4"/>
        <v>0</v>
      </c>
      <c r="T107" s="204"/>
      <c r="U107" s="204"/>
      <c r="V107" s="204"/>
      <c r="W107" s="204"/>
      <c r="X107" s="204"/>
      <c r="Y107" s="204"/>
      <c r="Z107" s="204"/>
      <c r="AA107" s="204"/>
    </row>
    <row r="108" ht="14.25" customHeight="1">
      <c r="A108" s="32"/>
      <c r="B108" s="32"/>
      <c r="C108" s="200"/>
      <c r="D108" s="200"/>
      <c r="E108" s="201"/>
      <c r="F108" s="200"/>
      <c r="G108" s="202"/>
      <c r="H108" s="203"/>
      <c r="I108" s="204"/>
      <c r="J108" s="205">
        <f t="shared" si="1"/>
        <v>0</v>
      </c>
      <c r="K108" s="203"/>
      <c r="L108" s="204"/>
      <c r="M108" s="205">
        <f t="shared" si="2"/>
        <v>0</v>
      </c>
      <c r="N108" s="203"/>
      <c r="O108" s="204"/>
      <c r="P108" s="205">
        <f t="shared" si="3"/>
        <v>0</v>
      </c>
      <c r="Q108" s="203"/>
      <c r="R108" s="204"/>
      <c r="S108" s="205">
        <f t="shared" si="4"/>
        <v>0</v>
      </c>
      <c r="T108" s="204"/>
      <c r="U108" s="204"/>
      <c r="V108" s="204"/>
      <c r="W108" s="204"/>
      <c r="X108" s="204"/>
      <c r="Y108" s="204"/>
      <c r="Z108" s="204"/>
      <c r="AA108" s="204"/>
    </row>
    <row r="109" ht="14.25" customHeight="1">
      <c r="A109" s="32"/>
      <c r="B109" s="32"/>
      <c r="C109" s="200"/>
      <c r="D109" s="200"/>
      <c r="E109" s="201"/>
      <c r="F109" s="200"/>
      <c r="G109" s="202"/>
      <c r="H109" s="203"/>
      <c r="I109" s="204"/>
      <c r="J109" s="205">
        <f t="shared" si="1"/>
        <v>0</v>
      </c>
      <c r="K109" s="203"/>
      <c r="L109" s="204"/>
      <c r="M109" s="205">
        <f t="shared" si="2"/>
        <v>0</v>
      </c>
      <c r="N109" s="203"/>
      <c r="O109" s="204"/>
      <c r="P109" s="205">
        <f t="shared" si="3"/>
        <v>0</v>
      </c>
      <c r="Q109" s="203"/>
      <c r="R109" s="204"/>
      <c r="S109" s="205">
        <f t="shared" si="4"/>
        <v>0</v>
      </c>
      <c r="T109" s="204"/>
      <c r="U109" s="204"/>
      <c r="V109" s="204"/>
      <c r="W109" s="204"/>
      <c r="X109" s="204"/>
      <c r="Y109" s="204"/>
      <c r="Z109" s="204"/>
      <c r="AA109" s="204"/>
    </row>
    <row r="110" ht="14.25" customHeight="1">
      <c r="A110" s="32"/>
      <c r="B110" s="32"/>
      <c r="C110" s="200"/>
      <c r="D110" s="200"/>
      <c r="E110" s="201"/>
      <c r="F110" s="200"/>
      <c r="G110" s="202"/>
      <c r="H110" s="203"/>
      <c r="I110" s="204"/>
      <c r="J110" s="205">
        <f t="shared" si="1"/>
        <v>0</v>
      </c>
      <c r="K110" s="203"/>
      <c r="L110" s="204"/>
      <c r="M110" s="205">
        <f t="shared" si="2"/>
        <v>0</v>
      </c>
      <c r="N110" s="203"/>
      <c r="O110" s="204"/>
      <c r="P110" s="205">
        <f t="shared" si="3"/>
        <v>0</v>
      </c>
      <c r="Q110" s="203"/>
      <c r="R110" s="204"/>
      <c r="S110" s="205">
        <f t="shared" si="4"/>
        <v>0</v>
      </c>
      <c r="T110" s="204"/>
      <c r="U110" s="204"/>
      <c r="V110" s="204"/>
      <c r="W110" s="204"/>
      <c r="X110" s="204"/>
      <c r="Y110" s="204"/>
      <c r="Z110" s="204"/>
      <c r="AA110" s="204"/>
    </row>
    <row r="111" ht="14.25" customHeight="1">
      <c r="A111" s="32"/>
      <c r="B111" s="32"/>
      <c r="C111" s="200"/>
      <c r="D111" s="200"/>
      <c r="E111" s="201"/>
      <c r="F111" s="200"/>
      <c r="G111" s="202"/>
      <c r="H111" s="203"/>
      <c r="I111" s="204"/>
      <c r="J111" s="205">
        <f t="shared" si="1"/>
        <v>0</v>
      </c>
      <c r="K111" s="203"/>
      <c r="L111" s="204"/>
      <c r="M111" s="205">
        <f t="shared" si="2"/>
        <v>0</v>
      </c>
      <c r="N111" s="203"/>
      <c r="O111" s="204"/>
      <c r="P111" s="205">
        <f t="shared" si="3"/>
        <v>0</v>
      </c>
      <c r="Q111" s="203"/>
      <c r="R111" s="204"/>
      <c r="S111" s="205">
        <f t="shared" si="4"/>
        <v>0</v>
      </c>
      <c r="T111" s="204"/>
      <c r="U111" s="204"/>
      <c r="V111" s="204"/>
      <c r="W111" s="204"/>
      <c r="X111" s="204"/>
      <c r="Y111" s="204"/>
      <c r="Z111" s="204"/>
      <c r="AA111" s="204"/>
    </row>
    <row r="112" ht="14.25" customHeight="1">
      <c r="A112" s="32"/>
      <c r="B112" s="32"/>
      <c r="C112" s="200"/>
      <c r="D112" s="200"/>
      <c r="E112" s="201"/>
      <c r="F112" s="200"/>
      <c r="G112" s="202"/>
      <c r="H112" s="203"/>
      <c r="I112" s="204"/>
      <c r="J112" s="205">
        <f t="shared" si="1"/>
        <v>0</v>
      </c>
      <c r="K112" s="203"/>
      <c r="L112" s="204"/>
      <c r="M112" s="205">
        <f t="shared" si="2"/>
        <v>0</v>
      </c>
      <c r="N112" s="203"/>
      <c r="O112" s="204"/>
      <c r="P112" s="205">
        <f t="shared" si="3"/>
        <v>0</v>
      </c>
      <c r="Q112" s="203"/>
      <c r="R112" s="204"/>
      <c r="S112" s="205">
        <f t="shared" si="4"/>
        <v>0</v>
      </c>
      <c r="T112" s="204"/>
      <c r="U112" s="204"/>
      <c r="V112" s="204"/>
      <c r="W112" s="204"/>
      <c r="X112" s="204"/>
      <c r="Y112" s="204"/>
      <c r="Z112" s="204"/>
      <c r="AA112" s="204"/>
    </row>
    <row r="113" ht="14.25" customHeight="1">
      <c r="A113" s="32"/>
      <c r="B113" s="32"/>
      <c r="C113" s="200"/>
      <c r="D113" s="200"/>
      <c r="E113" s="201"/>
      <c r="F113" s="200"/>
      <c r="G113" s="202"/>
      <c r="H113" s="203"/>
      <c r="I113" s="204"/>
      <c r="J113" s="205">
        <f t="shared" si="1"/>
        <v>0</v>
      </c>
      <c r="K113" s="203"/>
      <c r="L113" s="204"/>
      <c r="M113" s="205">
        <f t="shared" si="2"/>
        <v>0</v>
      </c>
      <c r="N113" s="203"/>
      <c r="O113" s="204"/>
      <c r="P113" s="205">
        <f t="shared" si="3"/>
        <v>0</v>
      </c>
      <c r="Q113" s="203"/>
      <c r="R113" s="204"/>
      <c r="S113" s="205">
        <f t="shared" si="4"/>
        <v>0</v>
      </c>
      <c r="T113" s="204"/>
      <c r="U113" s="204"/>
      <c r="V113" s="204"/>
      <c r="W113" s="204"/>
      <c r="X113" s="204"/>
      <c r="Y113" s="204"/>
      <c r="Z113" s="204"/>
      <c r="AA113" s="204"/>
    </row>
    <row r="114" ht="14.25" customHeight="1">
      <c r="A114" s="32"/>
      <c r="B114" s="32"/>
      <c r="C114" s="200"/>
      <c r="D114" s="200"/>
      <c r="E114" s="201"/>
      <c r="F114" s="200"/>
      <c r="G114" s="202"/>
      <c r="H114" s="203"/>
      <c r="I114" s="204"/>
      <c r="J114" s="205">
        <f t="shared" si="1"/>
        <v>0</v>
      </c>
      <c r="K114" s="203"/>
      <c r="L114" s="204"/>
      <c r="M114" s="205">
        <f t="shared" si="2"/>
        <v>0</v>
      </c>
      <c r="N114" s="203"/>
      <c r="O114" s="204"/>
      <c r="P114" s="205">
        <f t="shared" si="3"/>
        <v>0</v>
      </c>
      <c r="Q114" s="203"/>
      <c r="R114" s="204"/>
      <c r="S114" s="205">
        <f t="shared" si="4"/>
        <v>0</v>
      </c>
      <c r="T114" s="204"/>
      <c r="U114" s="204"/>
      <c r="V114" s="204"/>
      <c r="W114" s="204"/>
      <c r="X114" s="204"/>
      <c r="Y114" s="204"/>
      <c r="Z114" s="204"/>
      <c r="AA114" s="204"/>
    </row>
    <row r="115" ht="14.25" customHeight="1">
      <c r="A115" s="32"/>
      <c r="B115" s="32"/>
      <c r="C115" s="200"/>
      <c r="D115" s="200"/>
      <c r="E115" s="201"/>
      <c r="F115" s="200"/>
      <c r="G115" s="202"/>
      <c r="H115" s="203"/>
      <c r="I115" s="204"/>
      <c r="J115" s="205">
        <f t="shared" si="1"/>
        <v>0</v>
      </c>
      <c r="K115" s="203"/>
      <c r="L115" s="204"/>
      <c r="M115" s="205">
        <f t="shared" si="2"/>
        <v>0</v>
      </c>
      <c r="N115" s="203"/>
      <c r="O115" s="204"/>
      <c r="P115" s="205">
        <f t="shared" si="3"/>
        <v>0</v>
      </c>
      <c r="Q115" s="203"/>
      <c r="R115" s="204"/>
      <c r="S115" s="205">
        <f t="shared" si="4"/>
        <v>0</v>
      </c>
      <c r="T115" s="204"/>
      <c r="U115" s="204"/>
      <c r="V115" s="204"/>
      <c r="W115" s="204"/>
      <c r="X115" s="204"/>
      <c r="Y115" s="204"/>
      <c r="Z115" s="204"/>
      <c r="AA115" s="204"/>
    </row>
    <row r="116" ht="14.25" customHeight="1">
      <c r="A116" s="32"/>
      <c r="B116" s="32"/>
      <c r="C116" s="200"/>
      <c r="D116" s="200"/>
      <c r="E116" s="201"/>
      <c r="F116" s="200"/>
      <c r="G116" s="202"/>
      <c r="H116" s="203"/>
      <c r="I116" s="204"/>
      <c r="J116" s="205">
        <f t="shared" si="1"/>
        <v>0</v>
      </c>
      <c r="K116" s="203"/>
      <c r="L116" s="204"/>
      <c r="M116" s="205">
        <f t="shared" si="2"/>
        <v>0</v>
      </c>
      <c r="N116" s="203"/>
      <c r="O116" s="204"/>
      <c r="P116" s="205">
        <f t="shared" si="3"/>
        <v>0</v>
      </c>
      <c r="Q116" s="203"/>
      <c r="R116" s="204"/>
      <c r="S116" s="205">
        <f t="shared" si="4"/>
        <v>0</v>
      </c>
      <c r="T116" s="204"/>
      <c r="U116" s="204"/>
      <c r="V116" s="204"/>
      <c r="W116" s="204"/>
      <c r="X116" s="204"/>
      <c r="Y116" s="204"/>
      <c r="Z116" s="204"/>
      <c r="AA116" s="204"/>
    </row>
    <row r="117" ht="14.25" customHeight="1">
      <c r="A117" s="32"/>
      <c r="B117" s="32"/>
      <c r="C117" s="200"/>
      <c r="D117" s="200"/>
      <c r="E117" s="201"/>
      <c r="F117" s="200"/>
      <c r="G117" s="202"/>
      <c r="H117" s="203"/>
      <c r="I117" s="204"/>
      <c r="J117" s="205">
        <f t="shared" si="1"/>
        <v>0</v>
      </c>
      <c r="K117" s="203"/>
      <c r="L117" s="204"/>
      <c r="M117" s="205">
        <f t="shared" si="2"/>
        <v>0</v>
      </c>
      <c r="N117" s="203"/>
      <c r="O117" s="204"/>
      <c r="P117" s="205">
        <f t="shared" si="3"/>
        <v>0</v>
      </c>
      <c r="Q117" s="203"/>
      <c r="R117" s="204"/>
      <c r="S117" s="205">
        <f t="shared" si="4"/>
        <v>0</v>
      </c>
      <c r="T117" s="204"/>
      <c r="U117" s="204"/>
      <c r="V117" s="204"/>
      <c r="W117" s="204"/>
      <c r="X117" s="204"/>
      <c r="Y117" s="204"/>
      <c r="Z117" s="204"/>
      <c r="AA117" s="204"/>
    </row>
    <row r="118" ht="14.25" customHeight="1">
      <c r="A118" s="32"/>
      <c r="B118" s="32"/>
      <c r="C118" s="200"/>
      <c r="D118" s="200"/>
      <c r="E118" s="201"/>
      <c r="F118" s="200"/>
      <c r="G118" s="202"/>
      <c r="H118" s="203"/>
      <c r="I118" s="204"/>
      <c r="J118" s="205">
        <f t="shared" si="1"/>
        <v>0</v>
      </c>
      <c r="K118" s="203"/>
      <c r="L118" s="204"/>
      <c r="M118" s="205">
        <f t="shared" si="2"/>
        <v>0</v>
      </c>
      <c r="N118" s="203"/>
      <c r="O118" s="204"/>
      <c r="P118" s="205">
        <f t="shared" si="3"/>
        <v>0</v>
      </c>
      <c r="Q118" s="203"/>
      <c r="R118" s="204"/>
      <c r="S118" s="205">
        <f t="shared" si="4"/>
        <v>0</v>
      </c>
      <c r="T118" s="204"/>
      <c r="U118" s="204"/>
      <c r="V118" s="204"/>
      <c r="W118" s="204"/>
      <c r="X118" s="204"/>
      <c r="Y118" s="204"/>
      <c r="Z118" s="204"/>
      <c r="AA118" s="204"/>
    </row>
    <row r="119" ht="14.25" customHeight="1">
      <c r="A119" s="32"/>
      <c r="B119" s="32"/>
      <c r="C119" s="200"/>
      <c r="D119" s="200"/>
      <c r="E119" s="201"/>
      <c r="F119" s="200"/>
      <c r="G119" s="202"/>
      <c r="H119" s="203"/>
      <c r="I119" s="204"/>
      <c r="J119" s="205">
        <f t="shared" si="1"/>
        <v>0</v>
      </c>
      <c r="K119" s="203"/>
      <c r="L119" s="204"/>
      <c r="M119" s="205">
        <f t="shared" si="2"/>
        <v>0</v>
      </c>
      <c r="N119" s="203"/>
      <c r="O119" s="204"/>
      <c r="P119" s="205">
        <f t="shared" si="3"/>
        <v>0</v>
      </c>
      <c r="Q119" s="203"/>
      <c r="R119" s="204"/>
      <c r="S119" s="205">
        <f t="shared" si="4"/>
        <v>0</v>
      </c>
      <c r="T119" s="204"/>
      <c r="U119" s="204"/>
      <c r="V119" s="204"/>
      <c r="W119" s="204"/>
      <c r="X119" s="204"/>
      <c r="Y119" s="204"/>
      <c r="Z119" s="204"/>
      <c r="AA119" s="204"/>
    </row>
    <row r="120" ht="14.25" customHeight="1">
      <c r="A120" s="32"/>
      <c r="B120" s="32"/>
      <c r="C120" s="200"/>
      <c r="D120" s="200"/>
      <c r="E120" s="201"/>
      <c r="F120" s="200"/>
      <c r="G120" s="202"/>
      <c r="H120" s="203"/>
      <c r="I120" s="204"/>
      <c r="J120" s="205">
        <f t="shared" si="1"/>
        <v>0</v>
      </c>
      <c r="K120" s="203"/>
      <c r="L120" s="204"/>
      <c r="M120" s="205">
        <f t="shared" si="2"/>
        <v>0</v>
      </c>
      <c r="N120" s="203"/>
      <c r="O120" s="204"/>
      <c r="P120" s="205">
        <f t="shared" si="3"/>
        <v>0</v>
      </c>
      <c r="Q120" s="203"/>
      <c r="R120" s="204"/>
      <c r="S120" s="205">
        <f t="shared" si="4"/>
        <v>0</v>
      </c>
      <c r="T120" s="204"/>
      <c r="U120" s="204"/>
      <c r="V120" s="204"/>
      <c r="W120" s="204"/>
      <c r="X120" s="204"/>
      <c r="Y120" s="204"/>
      <c r="Z120" s="204"/>
      <c r="AA120" s="204"/>
    </row>
    <row r="121" ht="14.25" customHeight="1">
      <c r="A121" s="32"/>
      <c r="B121" s="32"/>
      <c r="C121" s="200"/>
      <c r="D121" s="200"/>
      <c r="E121" s="201"/>
      <c r="F121" s="200"/>
      <c r="G121" s="202"/>
      <c r="H121" s="203"/>
      <c r="I121" s="204"/>
      <c r="J121" s="205">
        <f t="shared" si="1"/>
        <v>0</v>
      </c>
      <c r="K121" s="203"/>
      <c r="L121" s="204"/>
      <c r="M121" s="205">
        <f t="shared" si="2"/>
        <v>0</v>
      </c>
      <c r="N121" s="203"/>
      <c r="O121" s="204"/>
      <c r="P121" s="205">
        <f t="shared" si="3"/>
        <v>0</v>
      </c>
      <c r="Q121" s="203"/>
      <c r="R121" s="204"/>
      <c r="S121" s="205">
        <f t="shared" si="4"/>
        <v>0</v>
      </c>
      <c r="T121" s="204"/>
      <c r="U121" s="204"/>
      <c r="V121" s="204"/>
      <c r="W121" s="204"/>
      <c r="X121" s="204"/>
      <c r="Y121" s="204"/>
      <c r="Z121" s="204"/>
      <c r="AA121" s="204"/>
    </row>
    <row r="122" ht="14.25" customHeight="1">
      <c r="A122" s="32"/>
      <c r="B122" s="32"/>
      <c r="C122" s="200"/>
      <c r="D122" s="200"/>
      <c r="E122" s="201"/>
      <c r="F122" s="200"/>
      <c r="G122" s="202"/>
      <c r="H122" s="203"/>
      <c r="I122" s="204"/>
      <c r="J122" s="205">
        <f t="shared" si="1"/>
        <v>0</v>
      </c>
      <c r="K122" s="203"/>
      <c r="L122" s="204"/>
      <c r="M122" s="205">
        <f t="shared" si="2"/>
        <v>0</v>
      </c>
      <c r="N122" s="203"/>
      <c r="O122" s="204"/>
      <c r="P122" s="205">
        <f t="shared" si="3"/>
        <v>0</v>
      </c>
      <c r="Q122" s="203"/>
      <c r="R122" s="204"/>
      <c r="S122" s="205">
        <f t="shared" si="4"/>
        <v>0</v>
      </c>
      <c r="T122" s="204"/>
      <c r="U122" s="204"/>
      <c r="V122" s="204"/>
      <c r="W122" s="204"/>
      <c r="X122" s="204"/>
      <c r="Y122" s="204"/>
      <c r="Z122" s="204"/>
      <c r="AA122" s="204"/>
    </row>
    <row r="123" ht="14.25" customHeight="1">
      <c r="A123" s="32"/>
      <c r="B123" s="32"/>
      <c r="C123" s="200"/>
      <c r="D123" s="200"/>
      <c r="E123" s="201"/>
      <c r="F123" s="200"/>
      <c r="G123" s="202"/>
      <c r="H123" s="203"/>
      <c r="I123" s="204"/>
      <c r="J123" s="205">
        <f t="shared" si="1"/>
        <v>0</v>
      </c>
      <c r="K123" s="203"/>
      <c r="L123" s="204"/>
      <c r="M123" s="205">
        <f t="shared" si="2"/>
        <v>0</v>
      </c>
      <c r="N123" s="203"/>
      <c r="O123" s="204"/>
      <c r="P123" s="205">
        <f t="shared" si="3"/>
        <v>0</v>
      </c>
      <c r="Q123" s="203"/>
      <c r="R123" s="204"/>
      <c r="S123" s="205">
        <f t="shared" si="4"/>
        <v>0</v>
      </c>
      <c r="T123" s="204"/>
      <c r="U123" s="204"/>
      <c r="V123" s="204"/>
      <c r="W123" s="204"/>
      <c r="X123" s="204"/>
      <c r="Y123" s="204"/>
      <c r="Z123" s="204"/>
      <c r="AA123" s="204"/>
    </row>
    <row r="124" ht="14.25" customHeight="1">
      <c r="A124" s="32"/>
      <c r="B124" s="32"/>
      <c r="C124" s="200"/>
      <c r="D124" s="200"/>
      <c r="E124" s="201"/>
      <c r="F124" s="200"/>
      <c r="G124" s="202"/>
      <c r="H124" s="203"/>
      <c r="I124" s="204"/>
      <c r="J124" s="205">
        <f t="shared" si="1"/>
        <v>0</v>
      </c>
      <c r="K124" s="203"/>
      <c r="L124" s="204"/>
      <c r="M124" s="205">
        <f t="shared" si="2"/>
        <v>0</v>
      </c>
      <c r="N124" s="203"/>
      <c r="O124" s="204"/>
      <c r="P124" s="205">
        <f t="shared" si="3"/>
        <v>0</v>
      </c>
      <c r="Q124" s="203"/>
      <c r="R124" s="204"/>
      <c r="S124" s="205">
        <f t="shared" si="4"/>
        <v>0</v>
      </c>
      <c r="T124" s="204"/>
      <c r="U124" s="204"/>
      <c r="V124" s="204"/>
      <c r="W124" s="204"/>
      <c r="X124" s="204"/>
      <c r="Y124" s="204"/>
      <c r="Z124" s="204"/>
      <c r="AA124" s="204"/>
    </row>
    <row r="125" ht="14.25" customHeight="1">
      <c r="A125" s="32"/>
      <c r="B125" s="32"/>
      <c r="C125" s="200"/>
      <c r="D125" s="200"/>
      <c r="E125" s="201"/>
      <c r="F125" s="200"/>
      <c r="G125" s="202"/>
      <c r="H125" s="203"/>
      <c r="I125" s="204"/>
      <c r="J125" s="205">
        <f t="shared" si="1"/>
        <v>0</v>
      </c>
      <c r="K125" s="203"/>
      <c r="L125" s="204"/>
      <c r="M125" s="205">
        <f t="shared" si="2"/>
        <v>0</v>
      </c>
      <c r="N125" s="203"/>
      <c r="O125" s="204"/>
      <c r="P125" s="205">
        <f t="shared" si="3"/>
        <v>0</v>
      </c>
      <c r="Q125" s="203"/>
      <c r="R125" s="204"/>
      <c r="S125" s="205">
        <f t="shared" si="4"/>
        <v>0</v>
      </c>
      <c r="T125" s="204"/>
      <c r="U125" s="204"/>
      <c r="V125" s="204"/>
      <c r="W125" s="204"/>
      <c r="X125" s="204"/>
      <c r="Y125" s="204"/>
      <c r="Z125" s="204"/>
      <c r="AA125" s="204"/>
    </row>
    <row r="126" ht="14.25" customHeight="1">
      <c r="A126" s="32"/>
      <c r="B126" s="32"/>
      <c r="C126" s="200"/>
      <c r="D126" s="200"/>
      <c r="E126" s="201"/>
      <c r="F126" s="200"/>
      <c r="G126" s="202"/>
      <c r="H126" s="203"/>
      <c r="I126" s="204"/>
      <c r="J126" s="205">
        <f t="shared" si="1"/>
        <v>0</v>
      </c>
      <c r="K126" s="203"/>
      <c r="L126" s="204"/>
      <c r="M126" s="205">
        <f t="shared" si="2"/>
        <v>0</v>
      </c>
      <c r="N126" s="203"/>
      <c r="O126" s="204"/>
      <c r="P126" s="205">
        <f t="shared" si="3"/>
        <v>0</v>
      </c>
      <c r="Q126" s="203"/>
      <c r="R126" s="204"/>
      <c r="S126" s="205">
        <f t="shared" si="4"/>
        <v>0</v>
      </c>
      <c r="T126" s="204"/>
      <c r="U126" s="204"/>
      <c r="V126" s="204"/>
      <c r="W126" s="204"/>
      <c r="X126" s="204"/>
      <c r="Y126" s="204"/>
      <c r="Z126" s="204"/>
      <c r="AA126" s="204"/>
    </row>
    <row r="127" ht="14.25" customHeight="1">
      <c r="A127" s="32"/>
      <c r="B127" s="32"/>
      <c r="C127" s="200"/>
      <c r="D127" s="200"/>
      <c r="E127" s="201"/>
      <c r="F127" s="200"/>
      <c r="G127" s="202"/>
      <c r="H127" s="203"/>
      <c r="I127" s="204"/>
      <c r="J127" s="205">
        <f t="shared" si="1"/>
        <v>0</v>
      </c>
      <c r="K127" s="203"/>
      <c r="L127" s="204"/>
      <c r="M127" s="205">
        <f t="shared" si="2"/>
        <v>0</v>
      </c>
      <c r="N127" s="203"/>
      <c r="O127" s="204"/>
      <c r="P127" s="205">
        <f t="shared" si="3"/>
        <v>0</v>
      </c>
      <c r="Q127" s="203"/>
      <c r="R127" s="204"/>
      <c r="S127" s="205">
        <f t="shared" si="4"/>
        <v>0</v>
      </c>
      <c r="T127" s="204"/>
      <c r="U127" s="204"/>
      <c r="V127" s="204"/>
      <c r="W127" s="204"/>
      <c r="X127" s="204"/>
      <c r="Y127" s="204"/>
      <c r="Z127" s="204"/>
      <c r="AA127" s="204"/>
    </row>
    <row r="128" ht="14.25" customHeight="1">
      <c r="A128" s="32"/>
      <c r="B128" s="32"/>
      <c r="C128" s="200"/>
      <c r="D128" s="200"/>
      <c r="E128" s="201"/>
      <c r="F128" s="200"/>
      <c r="G128" s="202"/>
      <c r="H128" s="203"/>
      <c r="I128" s="204"/>
      <c r="J128" s="205">
        <f t="shared" si="1"/>
        <v>0</v>
      </c>
      <c r="K128" s="203"/>
      <c r="L128" s="204"/>
      <c r="M128" s="205">
        <f t="shared" si="2"/>
        <v>0</v>
      </c>
      <c r="N128" s="203"/>
      <c r="O128" s="204"/>
      <c r="P128" s="205">
        <f t="shared" si="3"/>
        <v>0</v>
      </c>
      <c r="Q128" s="203"/>
      <c r="R128" s="204"/>
      <c r="S128" s="205">
        <f t="shared" si="4"/>
        <v>0</v>
      </c>
      <c r="T128" s="204"/>
      <c r="U128" s="204"/>
      <c r="V128" s="204"/>
      <c r="W128" s="204"/>
      <c r="X128" s="204"/>
      <c r="Y128" s="204"/>
      <c r="Z128" s="204"/>
      <c r="AA128" s="204"/>
    </row>
    <row r="129" ht="14.25" customHeight="1">
      <c r="A129" s="32"/>
      <c r="B129" s="32"/>
      <c r="C129" s="200"/>
      <c r="D129" s="200"/>
      <c r="E129" s="201"/>
      <c r="F129" s="200"/>
      <c r="G129" s="202"/>
      <c r="H129" s="203"/>
      <c r="I129" s="204"/>
      <c r="J129" s="205">
        <f t="shared" si="1"/>
        <v>0</v>
      </c>
      <c r="K129" s="203"/>
      <c r="L129" s="204"/>
      <c r="M129" s="205">
        <f t="shared" si="2"/>
        <v>0</v>
      </c>
      <c r="N129" s="203"/>
      <c r="O129" s="204"/>
      <c r="P129" s="205">
        <f t="shared" si="3"/>
        <v>0</v>
      </c>
      <c r="Q129" s="203"/>
      <c r="R129" s="204"/>
      <c r="S129" s="205">
        <f t="shared" si="4"/>
        <v>0</v>
      </c>
      <c r="T129" s="204"/>
      <c r="U129" s="204"/>
      <c r="V129" s="204"/>
      <c r="W129" s="204"/>
      <c r="X129" s="204"/>
      <c r="Y129" s="204"/>
      <c r="Z129" s="204"/>
      <c r="AA129" s="204"/>
    </row>
    <row r="130" ht="14.25" customHeight="1">
      <c r="A130" s="32"/>
      <c r="B130" s="32"/>
      <c r="C130" s="200"/>
      <c r="D130" s="200"/>
      <c r="E130" s="201"/>
      <c r="F130" s="200"/>
      <c r="G130" s="202"/>
      <c r="H130" s="203"/>
      <c r="I130" s="204"/>
      <c r="J130" s="205">
        <f t="shared" si="1"/>
        <v>0</v>
      </c>
      <c r="K130" s="203"/>
      <c r="L130" s="204"/>
      <c r="M130" s="205">
        <f t="shared" si="2"/>
        <v>0</v>
      </c>
      <c r="N130" s="203"/>
      <c r="O130" s="204"/>
      <c r="P130" s="205">
        <f t="shared" si="3"/>
        <v>0</v>
      </c>
      <c r="Q130" s="203"/>
      <c r="R130" s="204"/>
      <c r="S130" s="205">
        <f t="shared" si="4"/>
        <v>0</v>
      </c>
      <c r="T130" s="204"/>
      <c r="U130" s="204"/>
      <c r="V130" s="204"/>
      <c r="W130" s="204"/>
      <c r="X130" s="204"/>
      <c r="Y130" s="204"/>
      <c r="Z130" s="204"/>
      <c r="AA130" s="204"/>
    </row>
    <row r="131" ht="14.25" customHeight="1">
      <c r="A131" s="32"/>
      <c r="B131" s="32"/>
      <c r="C131" s="200"/>
      <c r="D131" s="200"/>
      <c r="E131" s="201"/>
      <c r="F131" s="200"/>
      <c r="G131" s="202"/>
      <c r="H131" s="203"/>
      <c r="I131" s="204"/>
      <c r="J131" s="205">
        <f t="shared" si="1"/>
        <v>0</v>
      </c>
      <c r="K131" s="203"/>
      <c r="L131" s="204"/>
      <c r="M131" s="205">
        <f t="shared" si="2"/>
        <v>0</v>
      </c>
      <c r="N131" s="203"/>
      <c r="O131" s="204"/>
      <c r="P131" s="205">
        <f t="shared" si="3"/>
        <v>0</v>
      </c>
      <c r="Q131" s="203"/>
      <c r="R131" s="204"/>
      <c r="S131" s="205">
        <f t="shared" si="4"/>
        <v>0</v>
      </c>
      <c r="T131" s="204"/>
      <c r="U131" s="204"/>
      <c r="V131" s="204"/>
      <c r="W131" s="204"/>
      <c r="X131" s="204"/>
      <c r="Y131" s="204"/>
      <c r="Z131" s="204"/>
      <c r="AA131" s="204"/>
    </row>
    <row r="132" ht="14.25" customHeight="1">
      <c r="A132" s="32"/>
      <c r="B132" s="32"/>
      <c r="C132" s="200"/>
      <c r="D132" s="200"/>
      <c r="E132" s="201"/>
      <c r="F132" s="200"/>
      <c r="G132" s="202"/>
      <c r="H132" s="203"/>
      <c r="I132" s="204"/>
      <c r="J132" s="205">
        <f t="shared" si="1"/>
        <v>0</v>
      </c>
      <c r="K132" s="203"/>
      <c r="L132" s="204"/>
      <c r="M132" s="205">
        <f t="shared" si="2"/>
        <v>0</v>
      </c>
      <c r="N132" s="203"/>
      <c r="O132" s="204"/>
      <c r="P132" s="205">
        <f t="shared" si="3"/>
        <v>0</v>
      </c>
      <c r="Q132" s="203"/>
      <c r="R132" s="204"/>
      <c r="S132" s="205">
        <f t="shared" si="4"/>
        <v>0</v>
      </c>
      <c r="T132" s="204"/>
      <c r="U132" s="204"/>
      <c r="V132" s="204"/>
      <c r="W132" s="204"/>
      <c r="X132" s="204"/>
      <c r="Y132" s="204"/>
      <c r="Z132" s="204"/>
      <c r="AA132" s="204"/>
    </row>
    <row r="133" ht="14.25" customHeight="1">
      <c r="A133" s="32"/>
      <c r="B133" s="32"/>
      <c r="C133" s="200"/>
      <c r="D133" s="200"/>
      <c r="E133" s="201"/>
      <c r="F133" s="200"/>
      <c r="G133" s="202"/>
      <c r="H133" s="203"/>
      <c r="I133" s="204"/>
      <c r="J133" s="205">
        <f t="shared" si="1"/>
        <v>0</v>
      </c>
      <c r="K133" s="203"/>
      <c r="L133" s="204"/>
      <c r="M133" s="205">
        <f t="shared" si="2"/>
        <v>0</v>
      </c>
      <c r="N133" s="203"/>
      <c r="O133" s="204"/>
      <c r="P133" s="205">
        <f t="shared" si="3"/>
        <v>0</v>
      </c>
      <c r="Q133" s="203"/>
      <c r="R133" s="204"/>
      <c r="S133" s="205">
        <f t="shared" si="4"/>
        <v>0</v>
      </c>
      <c r="T133" s="204"/>
      <c r="U133" s="204"/>
      <c r="V133" s="204"/>
      <c r="W133" s="204"/>
      <c r="X133" s="204"/>
      <c r="Y133" s="204"/>
      <c r="Z133" s="204"/>
      <c r="AA133" s="204"/>
    </row>
    <row r="134" ht="14.25" customHeight="1">
      <c r="A134" s="32"/>
      <c r="B134" s="32"/>
      <c r="C134" s="200"/>
      <c r="D134" s="200"/>
      <c r="E134" s="201"/>
      <c r="F134" s="200"/>
      <c r="G134" s="202"/>
      <c r="H134" s="203"/>
      <c r="I134" s="204"/>
      <c r="J134" s="205">
        <f t="shared" si="1"/>
        <v>0</v>
      </c>
      <c r="K134" s="203"/>
      <c r="L134" s="204"/>
      <c r="M134" s="205">
        <f t="shared" si="2"/>
        <v>0</v>
      </c>
      <c r="N134" s="203"/>
      <c r="O134" s="204"/>
      <c r="P134" s="205">
        <f t="shared" si="3"/>
        <v>0</v>
      </c>
      <c r="Q134" s="203"/>
      <c r="R134" s="204"/>
      <c r="S134" s="205">
        <f t="shared" si="4"/>
        <v>0</v>
      </c>
      <c r="T134" s="204"/>
      <c r="U134" s="204"/>
      <c r="V134" s="204"/>
      <c r="W134" s="204"/>
      <c r="X134" s="204"/>
      <c r="Y134" s="204"/>
      <c r="Z134" s="204"/>
      <c r="AA134" s="204"/>
    </row>
    <row r="135" ht="14.25" customHeight="1">
      <c r="A135" s="32"/>
      <c r="B135" s="32"/>
      <c r="C135" s="200"/>
      <c r="D135" s="200"/>
      <c r="E135" s="201"/>
      <c r="F135" s="200"/>
      <c r="G135" s="202"/>
      <c r="H135" s="203"/>
      <c r="I135" s="204"/>
      <c r="J135" s="205">
        <f t="shared" si="1"/>
        <v>0</v>
      </c>
      <c r="K135" s="203"/>
      <c r="L135" s="204"/>
      <c r="M135" s="205">
        <f t="shared" si="2"/>
        <v>0</v>
      </c>
      <c r="N135" s="203"/>
      <c r="O135" s="204"/>
      <c r="P135" s="205">
        <f t="shared" si="3"/>
        <v>0</v>
      </c>
      <c r="Q135" s="203"/>
      <c r="R135" s="204"/>
      <c r="S135" s="205">
        <f t="shared" si="4"/>
        <v>0</v>
      </c>
      <c r="T135" s="204"/>
      <c r="U135" s="204"/>
      <c r="V135" s="204"/>
      <c r="W135" s="204"/>
      <c r="X135" s="204"/>
      <c r="Y135" s="204"/>
      <c r="Z135" s="204"/>
      <c r="AA135" s="204"/>
    </row>
    <row r="136" ht="14.25" customHeight="1">
      <c r="A136" s="32"/>
      <c r="B136" s="32"/>
      <c r="C136" s="200"/>
      <c r="D136" s="200"/>
      <c r="E136" s="201"/>
      <c r="F136" s="200"/>
      <c r="G136" s="202"/>
      <c r="H136" s="203"/>
      <c r="I136" s="204"/>
      <c r="J136" s="205">
        <f t="shared" si="1"/>
        <v>0</v>
      </c>
      <c r="K136" s="203"/>
      <c r="L136" s="204"/>
      <c r="M136" s="205">
        <f t="shared" si="2"/>
        <v>0</v>
      </c>
      <c r="N136" s="203"/>
      <c r="O136" s="204"/>
      <c r="P136" s="205">
        <f t="shared" si="3"/>
        <v>0</v>
      </c>
      <c r="Q136" s="203"/>
      <c r="R136" s="204"/>
      <c r="S136" s="205">
        <f t="shared" si="4"/>
        <v>0</v>
      </c>
      <c r="T136" s="204"/>
      <c r="U136" s="204"/>
      <c r="V136" s="204"/>
      <c r="W136" s="204"/>
      <c r="X136" s="204"/>
      <c r="Y136" s="204"/>
      <c r="Z136" s="204"/>
      <c r="AA136" s="204"/>
    </row>
    <row r="137" ht="14.25" customHeight="1">
      <c r="A137" s="32"/>
      <c r="B137" s="32"/>
      <c r="C137" s="200"/>
      <c r="D137" s="200"/>
      <c r="E137" s="201"/>
      <c r="F137" s="200"/>
      <c r="G137" s="202"/>
      <c r="H137" s="203"/>
      <c r="I137" s="204"/>
      <c r="J137" s="205">
        <f t="shared" si="1"/>
        <v>0</v>
      </c>
      <c r="K137" s="203"/>
      <c r="L137" s="204"/>
      <c r="M137" s="205">
        <f t="shared" si="2"/>
        <v>0</v>
      </c>
      <c r="N137" s="203"/>
      <c r="O137" s="204"/>
      <c r="P137" s="205">
        <f t="shared" si="3"/>
        <v>0</v>
      </c>
      <c r="Q137" s="203"/>
      <c r="R137" s="204"/>
      <c r="S137" s="205">
        <f t="shared" si="4"/>
        <v>0</v>
      </c>
      <c r="T137" s="204"/>
      <c r="U137" s="204"/>
      <c r="V137" s="204"/>
      <c r="W137" s="204"/>
      <c r="X137" s="204"/>
      <c r="Y137" s="204"/>
      <c r="Z137" s="204"/>
      <c r="AA137" s="204"/>
    </row>
    <row r="138" ht="14.25" customHeight="1">
      <c r="A138" s="32"/>
      <c r="B138" s="32"/>
      <c r="C138" s="200"/>
      <c r="D138" s="200"/>
      <c r="E138" s="201"/>
      <c r="F138" s="200"/>
      <c r="G138" s="202"/>
      <c r="H138" s="203"/>
      <c r="I138" s="204"/>
      <c r="J138" s="205">
        <f t="shared" si="1"/>
        <v>0</v>
      </c>
      <c r="K138" s="203"/>
      <c r="L138" s="204"/>
      <c r="M138" s="205">
        <f t="shared" si="2"/>
        <v>0</v>
      </c>
      <c r="N138" s="203"/>
      <c r="O138" s="204"/>
      <c r="P138" s="205">
        <f t="shared" si="3"/>
        <v>0</v>
      </c>
      <c r="Q138" s="203"/>
      <c r="R138" s="204"/>
      <c r="S138" s="205">
        <f t="shared" si="4"/>
        <v>0</v>
      </c>
      <c r="T138" s="204"/>
      <c r="U138" s="204"/>
      <c r="V138" s="204"/>
      <c r="W138" s="204"/>
      <c r="X138" s="204"/>
      <c r="Y138" s="204"/>
      <c r="Z138" s="204"/>
      <c r="AA138" s="204"/>
    </row>
    <row r="139" ht="14.25" customHeight="1">
      <c r="A139" s="32"/>
      <c r="B139" s="32"/>
      <c r="C139" s="200"/>
      <c r="D139" s="200"/>
      <c r="E139" s="201"/>
      <c r="F139" s="200"/>
      <c r="G139" s="202"/>
      <c r="H139" s="203"/>
      <c r="I139" s="204"/>
      <c r="J139" s="205">
        <f t="shared" si="1"/>
        <v>0</v>
      </c>
      <c r="K139" s="203"/>
      <c r="L139" s="204"/>
      <c r="M139" s="205">
        <f t="shared" si="2"/>
        <v>0</v>
      </c>
      <c r="N139" s="203"/>
      <c r="O139" s="204"/>
      <c r="P139" s="205">
        <f t="shared" si="3"/>
        <v>0</v>
      </c>
      <c r="Q139" s="203"/>
      <c r="R139" s="204"/>
      <c r="S139" s="205">
        <f t="shared" si="4"/>
        <v>0</v>
      </c>
      <c r="T139" s="204"/>
      <c r="U139" s="204"/>
      <c r="V139" s="204"/>
      <c r="W139" s="204"/>
      <c r="X139" s="204"/>
      <c r="Y139" s="204"/>
      <c r="Z139" s="204"/>
      <c r="AA139" s="204"/>
    </row>
    <row r="140" ht="14.25" customHeight="1">
      <c r="A140" s="32"/>
      <c r="B140" s="32"/>
      <c r="C140" s="200"/>
      <c r="D140" s="200"/>
      <c r="E140" s="201"/>
      <c r="F140" s="200"/>
      <c r="G140" s="202"/>
      <c r="H140" s="203"/>
      <c r="I140" s="204"/>
      <c r="J140" s="205">
        <f t="shared" si="1"/>
        <v>0</v>
      </c>
      <c r="K140" s="203"/>
      <c r="L140" s="204"/>
      <c r="M140" s="205">
        <f t="shared" si="2"/>
        <v>0</v>
      </c>
      <c r="N140" s="203"/>
      <c r="O140" s="204"/>
      <c r="P140" s="205">
        <f t="shared" si="3"/>
        <v>0</v>
      </c>
      <c r="Q140" s="203"/>
      <c r="R140" s="204"/>
      <c r="S140" s="205">
        <f t="shared" si="4"/>
        <v>0</v>
      </c>
      <c r="T140" s="204"/>
      <c r="U140" s="204"/>
      <c r="V140" s="204"/>
      <c r="W140" s="204"/>
      <c r="X140" s="204"/>
      <c r="Y140" s="204"/>
      <c r="Z140" s="204"/>
      <c r="AA140" s="204"/>
    </row>
    <row r="141" ht="14.25" customHeight="1">
      <c r="A141" s="32"/>
      <c r="B141" s="32"/>
      <c r="C141" s="200"/>
      <c r="D141" s="200"/>
      <c r="E141" s="201"/>
      <c r="F141" s="200"/>
      <c r="G141" s="202"/>
      <c r="H141" s="203"/>
      <c r="I141" s="204"/>
      <c r="J141" s="205">
        <f t="shared" si="1"/>
        <v>0</v>
      </c>
      <c r="K141" s="203"/>
      <c r="L141" s="204"/>
      <c r="M141" s="205">
        <f t="shared" si="2"/>
        <v>0</v>
      </c>
      <c r="N141" s="203"/>
      <c r="O141" s="204"/>
      <c r="P141" s="205">
        <f t="shared" si="3"/>
        <v>0</v>
      </c>
      <c r="Q141" s="203"/>
      <c r="R141" s="204"/>
      <c r="S141" s="205">
        <f t="shared" si="4"/>
        <v>0</v>
      </c>
      <c r="T141" s="204"/>
      <c r="U141" s="204"/>
      <c r="V141" s="204"/>
      <c r="W141" s="204"/>
      <c r="X141" s="204"/>
      <c r="Y141" s="204"/>
      <c r="Z141" s="204"/>
      <c r="AA141" s="204"/>
    </row>
    <row r="142" ht="14.25" customHeight="1">
      <c r="A142" s="32"/>
      <c r="B142" s="32"/>
      <c r="C142" s="200"/>
      <c r="D142" s="200"/>
      <c r="E142" s="201"/>
      <c r="F142" s="200"/>
      <c r="G142" s="202"/>
      <c r="H142" s="203"/>
      <c r="I142" s="204"/>
      <c r="J142" s="205">
        <f t="shared" si="1"/>
        <v>0</v>
      </c>
      <c r="K142" s="203"/>
      <c r="L142" s="204"/>
      <c r="M142" s="205">
        <f t="shared" si="2"/>
        <v>0</v>
      </c>
      <c r="N142" s="203"/>
      <c r="O142" s="204"/>
      <c r="P142" s="205">
        <f t="shared" si="3"/>
        <v>0</v>
      </c>
      <c r="Q142" s="203"/>
      <c r="R142" s="204"/>
      <c r="S142" s="205">
        <f t="shared" si="4"/>
        <v>0</v>
      </c>
      <c r="T142" s="204"/>
      <c r="U142" s="204"/>
      <c r="V142" s="204"/>
      <c r="W142" s="204"/>
      <c r="X142" s="204"/>
      <c r="Y142" s="204"/>
      <c r="Z142" s="204"/>
      <c r="AA142" s="204"/>
    </row>
    <row r="143" ht="14.25" customHeight="1">
      <c r="A143" s="32"/>
      <c r="B143" s="32"/>
      <c r="C143" s="200"/>
      <c r="D143" s="200"/>
      <c r="E143" s="201"/>
      <c r="F143" s="200"/>
      <c r="G143" s="202"/>
      <c r="H143" s="203"/>
      <c r="I143" s="204"/>
      <c r="J143" s="205">
        <f t="shared" si="1"/>
        <v>0</v>
      </c>
      <c r="K143" s="203"/>
      <c r="L143" s="204"/>
      <c r="M143" s="205">
        <f t="shared" si="2"/>
        <v>0</v>
      </c>
      <c r="N143" s="203"/>
      <c r="O143" s="204"/>
      <c r="P143" s="205">
        <f t="shared" si="3"/>
        <v>0</v>
      </c>
      <c r="Q143" s="203"/>
      <c r="R143" s="204"/>
      <c r="S143" s="205">
        <f t="shared" si="4"/>
        <v>0</v>
      </c>
      <c r="T143" s="204"/>
      <c r="U143" s="204"/>
      <c r="V143" s="204"/>
      <c r="W143" s="204"/>
      <c r="X143" s="204"/>
      <c r="Y143" s="204"/>
      <c r="Z143" s="204"/>
      <c r="AA143" s="204"/>
    </row>
    <row r="144" ht="14.25" customHeight="1">
      <c r="A144" s="32"/>
      <c r="B144" s="32"/>
      <c r="C144" s="200"/>
      <c r="D144" s="200"/>
      <c r="E144" s="201"/>
      <c r="F144" s="200"/>
      <c r="G144" s="202"/>
      <c r="H144" s="203"/>
      <c r="I144" s="204"/>
      <c r="J144" s="205">
        <f t="shared" si="1"/>
        <v>0</v>
      </c>
      <c r="K144" s="203"/>
      <c r="L144" s="204"/>
      <c r="M144" s="205">
        <f t="shared" si="2"/>
        <v>0</v>
      </c>
      <c r="N144" s="203"/>
      <c r="O144" s="204"/>
      <c r="P144" s="205">
        <f t="shared" si="3"/>
        <v>0</v>
      </c>
      <c r="Q144" s="203"/>
      <c r="R144" s="204"/>
      <c r="S144" s="205">
        <f t="shared" si="4"/>
        <v>0</v>
      </c>
      <c r="T144" s="204"/>
      <c r="U144" s="204"/>
      <c r="V144" s="204"/>
      <c r="W144" s="204"/>
      <c r="X144" s="204"/>
      <c r="Y144" s="204"/>
      <c r="Z144" s="204"/>
      <c r="AA144" s="204"/>
    </row>
    <row r="145" ht="14.25" customHeight="1">
      <c r="A145" s="32"/>
      <c r="B145" s="32"/>
      <c r="C145" s="200"/>
      <c r="D145" s="200"/>
      <c r="E145" s="201"/>
      <c r="F145" s="200"/>
      <c r="G145" s="202"/>
      <c r="H145" s="203"/>
      <c r="I145" s="204"/>
      <c r="J145" s="205">
        <f t="shared" si="1"/>
        <v>0</v>
      </c>
      <c r="K145" s="203"/>
      <c r="L145" s="204"/>
      <c r="M145" s="205">
        <f t="shared" si="2"/>
        <v>0</v>
      </c>
      <c r="N145" s="203"/>
      <c r="O145" s="204"/>
      <c r="P145" s="205">
        <f t="shared" si="3"/>
        <v>0</v>
      </c>
      <c r="Q145" s="203"/>
      <c r="R145" s="204"/>
      <c r="S145" s="205">
        <f t="shared" si="4"/>
        <v>0</v>
      </c>
      <c r="T145" s="204"/>
      <c r="U145" s="204"/>
      <c r="V145" s="204"/>
      <c r="W145" s="204"/>
      <c r="X145" s="204"/>
      <c r="Y145" s="204"/>
      <c r="Z145" s="204"/>
      <c r="AA145" s="204"/>
    </row>
    <row r="146" ht="14.25" customHeight="1">
      <c r="A146" s="32"/>
      <c r="B146" s="32"/>
      <c r="C146" s="200"/>
      <c r="D146" s="200"/>
      <c r="E146" s="201"/>
      <c r="F146" s="200"/>
      <c r="G146" s="202"/>
      <c r="H146" s="203"/>
      <c r="I146" s="204"/>
      <c r="J146" s="205">
        <f t="shared" si="1"/>
        <v>0</v>
      </c>
      <c r="K146" s="203"/>
      <c r="L146" s="204"/>
      <c r="M146" s="205">
        <f t="shared" si="2"/>
        <v>0</v>
      </c>
      <c r="N146" s="203"/>
      <c r="O146" s="204"/>
      <c r="P146" s="205">
        <f t="shared" si="3"/>
        <v>0</v>
      </c>
      <c r="Q146" s="203"/>
      <c r="R146" s="204"/>
      <c r="S146" s="205">
        <f t="shared" si="4"/>
        <v>0</v>
      </c>
      <c r="T146" s="204"/>
      <c r="U146" s="204"/>
      <c r="V146" s="204"/>
      <c r="W146" s="204"/>
      <c r="X146" s="204"/>
      <c r="Y146" s="204"/>
      <c r="Z146" s="204"/>
      <c r="AA146" s="204"/>
    </row>
    <row r="147" ht="14.25" customHeight="1">
      <c r="A147" s="32"/>
      <c r="B147" s="32"/>
      <c r="C147" s="200"/>
      <c r="D147" s="200"/>
      <c r="E147" s="201"/>
      <c r="F147" s="200"/>
      <c r="G147" s="202"/>
      <c r="H147" s="203"/>
      <c r="I147" s="204"/>
      <c r="J147" s="205">
        <f t="shared" si="1"/>
        <v>0</v>
      </c>
      <c r="K147" s="203"/>
      <c r="L147" s="204"/>
      <c r="M147" s="205">
        <f t="shared" si="2"/>
        <v>0</v>
      </c>
      <c r="N147" s="203"/>
      <c r="O147" s="204"/>
      <c r="P147" s="205">
        <f t="shared" si="3"/>
        <v>0</v>
      </c>
      <c r="Q147" s="203"/>
      <c r="R147" s="204"/>
      <c r="S147" s="205">
        <f t="shared" si="4"/>
        <v>0</v>
      </c>
      <c r="T147" s="204"/>
      <c r="U147" s="204"/>
      <c r="V147" s="204"/>
      <c r="W147" s="204"/>
      <c r="X147" s="204"/>
      <c r="Y147" s="204"/>
      <c r="Z147" s="204"/>
      <c r="AA147" s="204"/>
    </row>
    <row r="148" ht="14.25" customHeight="1">
      <c r="A148" s="32"/>
      <c r="B148" s="32"/>
      <c r="C148" s="200"/>
      <c r="D148" s="200"/>
      <c r="E148" s="201"/>
      <c r="F148" s="200"/>
      <c r="G148" s="202"/>
      <c r="H148" s="203"/>
      <c r="I148" s="204"/>
      <c r="J148" s="205">
        <f t="shared" si="1"/>
        <v>0</v>
      </c>
      <c r="K148" s="203"/>
      <c r="L148" s="204"/>
      <c r="M148" s="205">
        <f t="shared" si="2"/>
        <v>0</v>
      </c>
      <c r="N148" s="203"/>
      <c r="O148" s="204"/>
      <c r="P148" s="205">
        <f t="shared" si="3"/>
        <v>0</v>
      </c>
      <c r="Q148" s="203"/>
      <c r="R148" s="204"/>
      <c r="S148" s="205">
        <f t="shared" si="4"/>
        <v>0</v>
      </c>
      <c r="T148" s="204"/>
      <c r="U148" s="204"/>
      <c r="V148" s="204"/>
      <c r="W148" s="204"/>
      <c r="X148" s="204"/>
      <c r="Y148" s="204"/>
      <c r="Z148" s="204"/>
      <c r="AA148" s="204"/>
    </row>
    <row r="149" ht="14.25" customHeight="1">
      <c r="A149" s="32"/>
      <c r="B149" s="32"/>
      <c r="C149" s="200"/>
      <c r="D149" s="200"/>
      <c r="E149" s="201"/>
      <c r="F149" s="200"/>
      <c r="G149" s="202"/>
      <c r="H149" s="203"/>
      <c r="I149" s="204"/>
      <c r="J149" s="205">
        <f t="shared" si="1"/>
        <v>0</v>
      </c>
      <c r="K149" s="203"/>
      <c r="L149" s="204"/>
      <c r="M149" s="205">
        <f t="shared" si="2"/>
        <v>0</v>
      </c>
      <c r="N149" s="203"/>
      <c r="O149" s="204"/>
      <c r="P149" s="205">
        <f t="shared" si="3"/>
        <v>0</v>
      </c>
      <c r="Q149" s="203"/>
      <c r="R149" s="204"/>
      <c r="S149" s="205">
        <f t="shared" si="4"/>
        <v>0</v>
      </c>
      <c r="T149" s="204"/>
      <c r="U149" s="204"/>
      <c r="V149" s="204"/>
      <c r="W149" s="204"/>
      <c r="X149" s="204"/>
      <c r="Y149" s="204"/>
      <c r="Z149" s="204"/>
      <c r="AA149" s="204"/>
    </row>
    <row r="150" ht="14.25" customHeight="1">
      <c r="A150" s="32"/>
      <c r="B150" s="32"/>
      <c r="C150" s="200"/>
      <c r="D150" s="200"/>
      <c r="E150" s="201"/>
      <c r="F150" s="200"/>
      <c r="G150" s="202"/>
      <c r="H150" s="203"/>
      <c r="I150" s="204"/>
      <c r="J150" s="205">
        <f t="shared" si="1"/>
        <v>0</v>
      </c>
      <c r="K150" s="203"/>
      <c r="L150" s="204"/>
      <c r="M150" s="205">
        <f t="shared" si="2"/>
        <v>0</v>
      </c>
      <c r="N150" s="203"/>
      <c r="O150" s="204"/>
      <c r="P150" s="205">
        <f t="shared" si="3"/>
        <v>0</v>
      </c>
      <c r="Q150" s="203"/>
      <c r="R150" s="204"/>
      <c r="S150" s="205">
        <f t="shared" si="4"/>
        <v>0</v>
      </c>
      <c r="T150" s="204"/>
      <c r="U150" s="204"/>
      <c r="V150" s="204"/>
      <c r="W150" s="204"/>
      <c r="X150" s="204"/>
      <c r="Y150" s="204"/>
      <c r="Z150" s="204"/>
      <c r="AA150" s="204"/>
    </row>
    <row r="151" ht="14.25" customHeight="1">
      <c r="A151" s="32"/>
      <c r="B151" s="32"/>
      <c r="C151" s="200"/>
      <c r="D151" s="200"/>
      <c r="E151" s="201"/>
      <c r="F151" s="200"/>
      <c r="G151" s="202"/>
      <c r="H151" s="203"/>
      <c r="I151" s="204"/>
      <c r="J151" s="205">
        <f t="shared" si="1"/>
        <v>0</v>
      </c>
      <c r="K151" s="203"/>
      <c r="L151" s="204"/>
      <c r="M151" s="205">
        <f t="shared" si="2"/>
        <v>0</v>
      </c>
      <c r="N151" s="203"/>
      <c r="O151" s="204"/>
      <c r="P151" s="205">
        <f t="shared" si="3"/>
        <v>0</v>
      </c>
      <c r="Q151" s="203"/>
      <c r="R151" s="204"/>
      <c r="S151" s="205">
        <f t="shared" si="4"/>
        <v>0</v>
      </c>
      <c r="T151" s="204"/>
      <c r="U151" s="204"/>
      <c r="V151" s="204"/>
      <c r="W151" s="204"/>
      <c r="X151" s="204"/>
      <c r="Y151" s="204"/>
      <c r="Z151" s="204"/>
      <c r="AA151" s="204"/>
    </row>
    <row r="152" ht="14.25" customHeight="1">
      <c r="A152" s="32"/>
      <c r="B152" s="32"/>
      <c r="C152" s="200"/>
      <c r="D152" s="200"/>
      <c r="E152" s="201"/>
      <c r="F152" s="200"/>
      <c r="G152" s="202"/>
      <c r="H152" s="203"/>
      <c r="I152" s="204"/>
      <c r="J152" s="205">
        <f t="shared" si="1"/>
        <v>0</v>
      </c>
      <c r="K152" s="203"/>
      <c r="L152" s="204"/>
      <c r="M152" s="205">
        <f t="shared" si="2"/>
        <v>0</v>
      </c>
      <c r="N152" s="203"/>
      <c r="O152" s="204"/>
      <c r="P152" s="205">
        <f t="shared" si="3"/>
        <v>0</v>
      </c>
      <c r="Q152" s="203"/>
      <c r="R152" s="204"/>
      <c r="S152" s="205">
        <f t="shared" si="4"/>
        <v>0</v>
      </c>
      <c r="T152" s="204"/>
      <c r="U152" s="204"/>
      <c r="V152" s="204"/>
      <c r="W152" s="204"/>
      <c r="X152" s="204"/>
      <c r="Y152" s="204"/>
      <c r="Z152" s="204"/>
      <c r="AA152" s="204"/>
    </row>
    <row r="153" ht="14.25" customHeight="1">
      <c r="A153" s="32"/>
      <c r="B153" s="32"/>
      <c r="C153" s="200"/>
      <c r="D153" s="200"/>
      <c r="E153" s="201"/>
      <c r="F153" s="200"/>
      <c r="G153" s="202"/>
      <c r="H153" s="203"/>
      <c r="I153" s="204"/>
      <c r="J153" s="205">
        <f t="shared" si="1"/>
        <v>0</v>
      </c>
      <c r="K153" s="203"/>
      <c r="L153" s="204"/>
      <c r="M153" s="205">
        <f t="shared" si="2"/>
        <v>0</v>
      </c>
      <c r="N153" s="203"/>
      <c r="O153" s="204"/>
      <c r="P153" s="205">
        <f t="shared" si="3"/>
        <v>0</v>
      </c>
      <c r="Q153" s="203"/>
      <c r="R153" s="204"/>
      <c r="S153" s="205">
        <f t="shared" si="4"/>
        <v>0</v>
      </c>
      <c r="T153" s="204"/>
      <c r="U153" s="204"/>
      <c r="V153" s="204"/>
      <c r="W153" s="204"/>
      <c r="X153" s="204"/>
      <c r="Y153" s="204"/>
      <c r="Z153" s="204"/>
      <c r="AA153" s="204"/>
    </row>
    <row r="154" ht="14.25" customHeight="1">
      <c r="A154" s="32"/>
      <c r="B154" s="32"/>
      <c r="C154" s="200"/>
      <c r="D154" s="200"/>
      <c r="E154" s="201"/>
      <c r="F154" s="200"/>
      <c r="G154" s="202"/>
      <c r="H154" s="203"/>
      <c r="I154" s="204"/>
      <c r="J154" s="205">
        <f t="shared" si="1"/>
        <v>0</v>
      </c>
      <c r="K154" s="203"/>
      <c r="L154" s="204"/>
      <c r="M154" s="205">
        <f t="shared" si="2"/>
        <v>0</v>
      </c>
      <c r="N154" s="203"/>
      <c r="O154" s="204"/>
      <c r="P154" s="205">
        <f t="shared" si="3"/>
        <v>0</v>
      </c>
      <c r="Q154" s="203"/>
      <c r="R154" s="204"/>
      <c r="S154" s="205">
        <f t="shared" si="4"/>
        <v>0</v>
      </c>
      <c r="T154" s="204"/>
      <c r="U154" s="204"/>
      <c r="V154" s="204"/>
      <c r="W154" s="204"/>
      <c r="X154" s="204"/>
      <c r="Y154" s="204"/>
      <c r="Z154" s="204"/>
      <c r="AA154" s="204"/>
    </row>
    <row r="155" ht="14.25" customHeight="1">
      <c r="A155" s="32"/>
      <c r="B155" s="32"/>
      <c r="C155" s="200"/>
      <c r="D155" s="200"/>
      <c r="E155" s="201"/>
      <c r="F155" s="200"/>
      <c r="G155" s="202"/>
      <c r="H155" s="203"/>
      <c r="I155" s="204"/>
      <c r="J155" s="205">
        <f t="shared" si="1"/>
        <v>0</v>
      </c>
      <c r="K155" s="203"/>
      <c r="L155" s="204"/>
      <c r="M155" s="205">
        <f t="shared" si="2"/>
        <v>0</v>
      </c>
      <c r="N155" s="203"/>
      <c r="O155" s="204"/>
      <c r="P155" s="205">
        <f t="shared" si="3"/>
        <v>0</v>
      </c>
      <c r="Q155" s="203"/>
      <c r="R155" s="204"/>
      <c r="S155" s="205">
        <f t="shared" si="4"/>
        <v>0</v>
      </c>
      <c r="T155" s="204"/>
      <c r="U155" s="204"/>
      <c r="V155" s="204"/>
      <c r="W155" s="204"/>
      <c r="X155" s="204"/>
      <c r="Y155" s="204"/>
      <c r="Z155" s="204"/>
      <c r="AA155" s="204"/>
    </row>
    <row r="156" ht="14.25" customHeight="1">
      <c r="A156" s="32"/>
      <c r="B156" s="32"/>
      <c r="C156" s="200"/>
      <c r="D156" s="200"/>
      <c r="E156" s="201"/>
      <c r="F156" s="200"/>
      <c r="G156" s="202"/>
      <c r="H156" s="203"/>
      <c r="I156" s="204"/>
      <c r="J156" s="205">
        <f t="shared" si="1"/>
        <v>0</v>
      </c>
      <c r="K156" s="203"/>
      <c r="L156" s="204"/>
      <c r="M156" s="205">
        <f t="shared" si="2"/>
        <v>0</v>
      </c>
      <c r="N156" s="203"/>
      <c r="O156" s="204"/>
      <c r="P156" s="205">
        <f t="shared" si="3"/>
        <v>0</v>
      </c>
      <c r="Q156" s="203"/>
      <c r="R156" s="204"/>
      <c r="S156" s="205">
        <f t="shared" si="4"/>
        <v>0</v>
      </c>
      <c r="T156" s="204"/>
      <c r="U156" s="204"/>
      <c r="V156" s="204"/>
      <c r="W156" s="204"/>
      <c r="X156" s="204"/>
      <c r="Y156" s="204"/>
      <c r="Z156" s="204"/>
      <c r="AA156" s="204"/>
    </row>
    <row r="157" ht="14.25" customHeight="1">
      <c r="A157" s="32"/>
      <c r="B157" s="32"/>
      <c r="C157" s="200"/>
      <c r="D157" s="200"/>
      <c r="E157" s="201"/>
      <c r="F157" s="200"/>
      <c r="G157" s="202"/>
      <c r="H157" s="203"/>
      <c r="I157" s="204"/>
      <c r="J157" s="205">
        <f t="shared" si="1"/>
        <v>0</v>
      </c>
      <c r="K157" s="203"/>
      <c r="L157" s="204"/>
      <c r="M157" s="205">
        <f t="shared" si="2"/>
        <v>0</v>
      </c>
      <c r="N157" s="203"/>
      <c r="O157" s="204"/>
      <c r="P157" s="205">
        <f t="shared" si="3"/>
        <v>0</v>
      </c>
      <c r="Q157" s="203"/>
      <c r="R157" s="204"/>
      <c r="S157" s="205">
        <f t="shared" si="4"/>
        <v>0</v>
      </c>
      <c r="T157" s="204"/>
      <c r="U157" s="204"/>
      <c r="V157" s="204"/>
      <c r="W157" s="204"/>
      <c r="X157" s="204"/>
      <c r="Y157" s="204"/>
      <c r="Z157" s="204"/>
      <c r="AA157" s="204"/>
    </row>
    <row r="158" ht="14.25" customHeight="1">
      <c r="A158" s="32"/>
      <c r="B158" s="32"/>
      <c r="C158" s="200"/>
      <c r="D158" s="200"/>
      <c r="E158" s="201"/>
      <c r="F158" s="200"/>
      <c r="G158" s="202"/>
      <c r="H158" s="203"/>
      <c r="I158" s="204"/>
      <c r="J158" s="205">
        <f t="shared" si="1"/>
        <v>0</v>
      </c>
      <c r="K158" s="203"/>
      <c r="L158" s="204"/>
      <c r="M158" s="205">
        <f t="shared" si="2"/>
        <v>0</v>
      </c>
      <c r="N158" s="203"/>
      <c r="O158" s="204"/>
      <c r="P158" s="205">
        <f t="shared" si="3"/>
        <v>0</v>
      </c>
      <c r="Q158" s="203"/>
      <c r="R158" s="204"/>
      <c r="S158" s="205">
        <f t="shared" si="4"/>
        <v>0</v>
      </c>
      <c r="T158" s="204"/>
      <c r="U158" s="204"/>
      <c r="V158" s="204"/>
      <c r="W158" s="204"/>
      <c r="X158" s="204"/>
      <c r="Y158" s="204"/>
      <c r="Z158" s="204"/>
      <c r="AA158" s="204"/>
    </row>
    <row r="159" ht="14.25" customHeight="1">
      <c r="A159" s="32"/>
      <c r="B159" s="32"/>
      <c r="C159" s="200"/>
      <c r="D159" s="200"/>
      <c r="E159" s="201"/>
      <c r="F159" s="200"/>
      <c r="G159" s="202"/>
      <c r="H159" s="203"/>
      <c r="I159" s="204"/>
      <c r="J159" s="205">
        <f t="shared" si="1"/>
        <v>0</v>
      </c>
      <c r="K159" s="203"/>
      <c r="L159" s="204"/>
      <c r="M159" s="205">
        <f t="shared" si="2"/>
        <v>0</v>
      </c>
      <c r="N159" s="203"/>
      <c r="O159" s="204"/>
      <c r="P159" s="205">
        <f t="shared" si="3"/>
        <v>0</v>
      </c>
      <c r="Q159" s="203"/>
      <c r="R159" s="204"/>
      <c r="S159" s="205">
        <f t="shared" si="4"/>
        <v>0</v>
      </c>
      <c r="T159" s="204"/>
      <c r="U159" s="204"/>
      <c r="V159" s="204"/>
      <c r="W159" s="204"/>
      <c r="X159" s="204"/>
      <c r="Y159" s="204"/>
      <c r="Z159" s="204"/>
      <c r="AA159" s="204"/>
    </row>
    <row r="160" ht="14.25" customHeight="1">
      <c r="A160" s="32"/>
      <c r="B160" s="32"/>
      <c r="C160" s="200"/>
      <c r="D160" s="200"/>
      <c r="E160" s="201"/>
      <c r="F160" s="200"/>
      <c r="G160" s="202"/>
      <c r="H160" s="203"/>
      <c r="I160" s="204"/>
      <c r="J160" s="205">
        <f t="shared" si="1"/>
        <v>0</v>
      </c>
      <c r="K160" s="203"/>
      <c r="L160" s="204"/>
      <c r="M160" s="205">
        <f t="shared" si="2"/>
        <v>0</v>
      </c>
      <c r="N160" s="203"/>
      <c r="O160" s="204"/>
      <c r="P160" s="205">
        <f t="shared" si="3"/>
        <v>0</v>
      </c>
      <c r="Q160" s="203"/>
      <c r="R160" s="204"/>
      <c r="S160" s="205">
        <f t="shared" si="4"/>
        <v>0</v>
      </c>
      <c r="T160" s="204"/>
      <c r="U160" s="204"/>
      <c r="V160" s="204"/>
      <c r="W160" s="204"/>
      <c r="X160" s="204"/>
      <c r="Y160" s="204"/>
      <c r="Z160" s="204"/>
      <c r="AA160" s="204"/>
    </row>
    <row r="161" ht="14.25" customHeight="1">
      <c r="A161" s="32"/>
      <c r="B161" s="32"/>
      <c r="C161" s="200"/>
      <c r="D161" s="200"/>
      <c r="E161" s="201"/>
      <c r="F161" s="200"/>
      <c r="G161" s="202"/>
      <c r="H161" s="203"/>
      <c r="I161" s="204"/>
      <c r="J161" s="205">
        <f t="shared" si="1"/>
        <v>0</v>
      </c>
      <c r="K161" s="203"/>
      <c r="L161" s="204"/>
      <c r="M161" s="205">
        <f t="shared" si="2"/>
        <v>0</v>
      </c>
      <c r="N161" s="203"/>
      <c r="O161" s="204"/>
      <c r="P161" s="205">
        <f t="shared" si="3"/>
        <v>0</v>
      </c>
      <c r="Q161" s="203"/>
      <c r="R161" s="204"/>
      <c r="S161" s="205">
        <f t="shared" si="4"/>
        <v>0</v>
      </c>
      <c r="T161" s="204"/>
      <c r="U161" s="204"/>
      <c r="V161" s="204"/>
      <c r="W161" s="204"/>
      <c r="X161" s="204"/>
      <c r="Y161" s="204"/>
      <c r="Z161" s="204"/>
      <c r="AA161" s="204"/>
    </row>
    <row r="162" ht="14.25" customHeight="1">
      <c r="A162" s="32"/>
      <c r="B162" s="32"/>
      <c r="C162" s="200"/>
      <c r="D162" s="200"/>
      <c r="E162" s="201"/>
      <c r="F162" s="200"/>
      <c r="G162" s="202"/>
      <c r="H162" s="203"/>
      <c r="I162" s="204"/>
      <c r="J162" s="205">
        <f t="shared" si="1"/>
        <v>0</v>
      </c>
      <c r="K162" s="203"/>
      <c r="L162" s="204"/>
      <c r="M162" s="205">
        <f t="shared" si="2"/>
        <v>0</v>
      </c>
      <c r="N162" s="203"/>
      <c r="O162" s="204"/>
      <c r="P162" s="205">
        <f t="shared" si="3"/>
        <v>0</v>
      </c>
      <c r="Q162" s="203"/>
      <c r="R162" s="204"/>
      <c r="S162" s="205">
        <f t="shared" si="4"/>
        <v>0</v>
      </c>
      <c r="T162" s="204"/>
      <c r="U162" s="204"/>
      <c r="V162" s="204"/>
      <c r="W162" s="204"/>
      <c r="X162" s="204"/>
      <c r="Y162" s="204"/>
      <c r="Z162" s="204"/>
      <c r="AA162" s="204"/>
    </row>
    <row r="163" ht="14.25" customHeight="1">
      <c r="A163" s="32"/>
      <c r="B163" s="32"/>
      <c r="C163" s="200"/>
      <c r="D163" s="200"/>
      <c r="E163" s="201"/>
      <c r="F163" s="200"/>
      <c r="G163" s="202"/>
      <c r="H163" s="203"/>
      <c r="I163" s="204"/>
      <c r="J163" s="205">
        <f t="shared" si="1"/>
        <v>0</v>
      </c>
      <c r="K163" s="203"/>
      <c r="L163" s="204"/>
      <c r="M163" s="205">
        <f t="shared" si="2"/>
        <v>0</v>
      </c>
      <c r="N163" s="203"/>
      <c r="O163" s="204"/>
      <c r="P163" s="205">
        <f t="shared" si="3"/>
        <v>0</v>
      </c>
      <c r="Q163" s="203"/>
      <c r="R163" s="204"/>
      <c r="S163" s="205">
        <f t="shared" si="4"/>
        <v>0</v>
      </c>
      <c r="T163" s="204"/>
      <c r="U163" s="204"/>
      <c r="V163" s="204"/>
      <c r="W163" s="204"/>
      <c r="X163" s="204"/>
      <c r="Y163" s="204"/>
      <c r="Z163" s="204"/>
      <c r="AA163" s="204"/>
    </row>
    <row r="164" ht="14.25" customHeight="1">
      <c r="A164" s="32"/>
      <c r="B164" s="32"/>
      <c r="C164" s="200"/>
      <c r="D164" s="200"/>
      <c r="E164" s="201"/>
      <c r="F164" s="200"/>
      <c r="G164" s="202"/>
      <c r="H164" s="203"/>
      <c r="I164" s="204"/>
      <c r="J164" s="205">
        <f t="shared" si="1"/>
        <v>0</v>
      </c>
      <c r="K164" s="203"/>
      <c r="L164" s="204"/>
      <c r="M164" s="205">
        <f t="shared" si="2"/>
        <v>0</v>
      </c>
      <c r="N164" s="203"/>
      <c r="O164" s="204"/>
      <c r="P164" s="205">
        <f t="shared" si="3"/>
        <v>0</v>
      </c>
      <c r="Q164" s="203"/>
      <c r="R164" s="204"/>
      <c r="S164" s="205">
        <f t="shared" si="4"/>
        <v>0</v>
      </c>
      <c r="T164" s="204"/>
      <c r="U164" s="204"/>
      <c r="V164" s="204"/>
      <c r="W164" s="204"/>
      <c r="X164" s="204"/>
      <c r="Y164" s="204"/>
      <c r="Z164" s="204"/>
      <c r="AA164" s="204"/>
    </row>
    <row r="165" ht="14.25" customHeight="1">
      <c r="A165" s="32"/>
      <c r="B165" s="32"/>
      <c r="C165" s="200"/>
      <c r="D165" s="200"/>
      <c r="E165" s="201"/>
      <c r="F165" s="200"/>
      <c r="G165" s="202"/>
      <c r="H165" s="203"/>
      <c r="I165" s="204"/>
      <c r="J165" s="205">
        <f t="shared" si="1"/>
        <v>0</v>
      </c>
      <c r="K165" s="203"/>
      <c r="L165" s="204"/>
      <c r="M165" s="205">
        <f t="shared" si="2"/>
        <v>0</v>
      </c>
      <c r="N165" s="203"/>
      <c r="O165" s="204"/>
      <c r="P165" s="205">
        <f t="shared" si="3"/>
        <v>0</v>
      </c>
      <c r="Q165" s="203"/>
      <c r="R165" s="204"/>
      <c r="S165" s="205">
        <f t="shared" si="4"/>
        <v>0</v>
      </c>
      <c r="T165" s="204"/>
      <c r="U165" s="204"/>
      <c r="V165" s="204"/>
      <c r="W165" s="204"/>
      <c r="X165" s="204"/>
      <c r="Y165" s="204"/>
      <c r="Z165" s="204"/>
      <c r="AA165" s="204"/>
    </row>
    <row r="166" ht="14.25" customHeight="1">
      <c r="A166" s="32"/>
      <c r="B166" s="32"/>
      <c r="C166" s="200"/>
      <c r="D166" s="200"/>
      <c r="E166" s="201"/>
      <c r="F166" s="200"/>
      <c r="G166" s="202"/>
      <c r="H166" s="203"/>
      <c r="I166" s="204"/>
      <c r="J166" s="205">
        <f t="shared" si="1"/>
        <v>0</v>
      </c>
      <c r="K166" s="203"/>
      <c r="L166" s="204"/>
      <c r="M166" s="205">
        <f t="shared" si="2"/>
        <v>0</v>
      </c>
      <c r="N166" s="203"/>
      <c r="O166" s="204"/>
      <c r="P166" s="205">
        <f t="shared" si="3"/>
        <v>0</v>
      </c>
      <c r="Q166" s="203"/>
      <c r="R166" s="204"/>
      <c r="S166" s="205">
        <f t="shared" si="4"/>
        <v>0</v>
      </c>
      <c r="T166" s="204"/>
      <c r="U166" s="204"/>
      <c r="V166" s="204"/>
      <c r="W166" s="204"/>
      <c r="X166" s="204"/>
      <c r="Y166" s="204"/>
      <c r="Z166" s="204"/>
      <c r="AA166" s="204"/>
    </row>
    <row r="167" ht="14.25" customHeight="1">
      <c r="A167" s="32"/>
      <c r="B167" s="32"/>
      <c r="C167" s="200"/>
      <c r="D167" s="200"/>
      <c r="E167" s="201"/>
      <c r="F167" s="200"/>
      <c r="G167" s="202"/>
      <c r="H167" s="203"/>
      <c r="I167" s="204"/>
      <c r="J167" s="205">
        <f t="shared" si="1"/>
        <v>0</v>
      </c>
      <c r="K167" s="203"/>
      <c r="L167" s="204"/>
      <c r="M167" s="205">
        <f t="shared" si="2"/>
        <v>0</v>
      </c>
      <c r="N167" s="203"/>
      <c r="O167" s="204"/>
      <c r="P167" s="205">
        <f t="shared" si="3"/>
        <v>0</v>
      </c>
      <c r="Q167" s="203"/>
      <c r="R167" s="204"/>
      <c r="S167" s="205">
        <f t="shared" si="4"/>
        <v>0</v>
      </c>
      <c r="T167" s="204"/>
      <c r="U167" s="204"/>
      <c r="V167" s="204"/>
      <c r="W167" s="204"/>
      <c r="X167" s="204"/>
      <c r="Y167" s="204"/>
      <c r="Z167" s="204"/>
      <c r="AA167" s="204"/>
    </row>
    <row r="168" ht="14.25" customHeight="1">
      <c r="A168" s="32"/>
      <c r="B168" s="32"/>
      <c r="C168" s="200"/>
      <c r="D168" s="200"/>
      <c r="E168" s="201"/>
      <c r="F168" s="200"/>
      <c r="G168" s="202"/>
      <c r="H168" s="203"/>
      <c r="I168" s="204"/>
      <c r="J168" s="205">
        <f t="shared" si="1"/>
        <v>0</v>
      </c>
      <c r="K168" s="203"/>
      <c r="L168" s="204"/>
      <c r="M168" s="205">
        <f t="shared" si="2"/>
        <v>0</v>
      </c>
      <c r="N168" s="203"/>
      <c r="O168" s="204"/>
      <c r="P168" s="205">
        <f t="shared" si="3"/>
        <v>0</v>
      </c>
      <c r="Q168" s="203"/>
      <c r="R168" s="204"/>
      <c r="S168" s="205">
        <f t="shared" si="4"/>
        <v>0</v>
      </c>
      <c r="T168" s="204"/>
      <c r="U168" s="204"/>
      <c r="V168" s="204"/>
      <c r="W168" s="204"/>
      <c r="X168" s="204"/>
      <c r="Y168" s="204"/>
      <c r="Z168" s="204"/>
      <c r="AA168" s="204"/>
    </row>
    <row r="169" ht="14.25" customHeight="1">
      <c r="A169" s="32"/>
      <c r="B169" s="32"/>
      <c r="C169" s="200"/>
      <c r="D169" s="200"/>
      <c r="E169" s="201"/>
      <c r="F169" s="200"/>
      <c r="G169" s="202"/>
      <c r="H169" s="203"/>
      <c r="I169" s="204"/>
      <c r="J169" s="205">
        <f t="shared" si="1"/>
        <v>0</v>
      </c>
      <c r="K169" s="203"/>
      <c r="L169" s="204"/>
      <c r="M169" s="205">
        <f t="shared" si="2"/>
        <v>0</v>
      </c>
      <c r="N169" s="203"/>
      <c r="O169" s="204"/>
      <c r="P169" s="205">
        <f t="shared" si="3"/>
        <v>0</v>
      </c>
      <c r="Q169" s="203"/>
      <c r="R169" s="204"/>
      <c r="S169" s="205">
        <f t="shared" si="4"/>
        <v>0</v>
      </c>
      <c r="T169" s="204"/>
      <c r="U169" s="204"/>
      <c r="V169" s="204"/>
      <c r="W169" s="204"/>
      <c r="X169" s="204"/>
      <c r="Y169" s="204"/>
      <c r="Z169" s="204"/>
      <c r="AA169" s="204"/>
    </row>
    <row r="170" ht="14.25" customHeight="1">
      <c r="A170" s="32"/>
      <c r="B170" s="32"/>
      <c r="C170" s="200"/>
      <c r="D170" s="200"/>
      <c r="E170" s="201"/>
      <c r="F170" s="200"/>
      <c r="G170" s="202"/>
      <c r="H170" s="203"/>
      <c r="I170" s="204"/>
      <c r="J170" s="205">
        <f t="shared" si="1"/>
        <v>0</v>
      </c>
      <c r="K170" s="203"/>
      <c r="L170" s="204"/>
      <c r="M170" s="205">
        <f t="shared" si="2"/>
        <v>0</v>
      </c>
      <c r="N170" s="203"/>
      <c r="O170" s="204"/>
      <c r="P170" s="205">
        <f t="shared" si="3"/>
        <v>0</v>
      </c>
      <c r="Q170" s="203"/>
      <c r="R170" s="204"/>
      <c r="S170" s="205">
        <f t="shared" si="4"/>
        <v>0</v>
      </c>
      <c r="T170" s="204"/>
      <c r="U170" s="204"/>
      <c r="V170" s="204"/>
      <c r="W170" s="204"/>
      <c r="X170" s="204"/>
      <c r="Y170" s="204"/>
      <c r="Z170" s="204"/>
      <c r="AA170" s="204"/>
    </row>
    <row r="171" ht="14.25" customHeight="1">
      <c r="A171" s="32"/>
      <c r="B171" s="32"/>
      <c r="C171" s="200"/>
      <c r="D171" s="200"/>
      <c r="E171" s="201"/>
      <c r="F171" s="200"/>
      <c r="G171" s="202"/>
      <c r="H171" s="203"/>
      <c r="I171" s="204"/>
      <c r="J171" s="205">
        <f t="shared" si="1"/>
        <v>0</v>
      </c>
      <c r="K171" s="203"/>
      <c r="L171" s="204"/>
      <c r="M171" s="205">
        <f t="shared" si="2"/>
        <v>0</v>
      </c>
      <c r="N171" s="203"/>
      <c r="O171" s="204"/>
      <c r="P171" s="205">
        <f t="shared" si="3"/>
        <v>0</v>
      </c>
      <c r="Q171" s="203"/>
      <c r="R171" s="204"/>
      <c r="S171" s="205">
        <f t="shared" si="4"/>
        <v>0</v>
      </c>
      <c r="T171" s="204"/>
      <c r="U171" s="204"/>
      <c r="V171" s="204"/>
      <c r="W171" s="204"/>
      <c r="X171" s="204"/>
      <c r="Y171" s="204"/>
      <c r="Z171" s="204"/>
      <c r="AA171" s="204"/>
    </row>
    <row r="172" ht="14.25" customHeight="1">
      <c r="A172" s="32"/>
      <c r="B172" s="32"/>
      <c r="C172" s="200"/>
      <c r="D172" s="200"/>
      <c r="E172" s="201"/>
      <c r="F172" s="200"/>
      <c r="G172" s="202"/>
      <c r="H172" s="203"/>
      <c r="I172" s="204"/>
      <c r="J172" s="205">
        <f t="shared" si="1"/>
        <v>0</v>
      </c>
      <c r="K172" s="203"/>
      <c r="L172" s="204"/>
      <c r="M172" s="205">
        <f t="shared" si="2"/>
        <v>0</v>
      </c>
      <c r="N172" s="203"/>
      <c r="O172" s="204"/>
      <c r="P172" s="205">
        <f t="shared" si="3"/>
        <v>0</v>
      </c>
      <c r="Q172" s="203"/>
      <c r="R172" s="204"/>
      <c r="S172" s="205">
        <f t="shared" si="4"/>
        <v>0</v>
      </c>
      <c r="T172" s="204"/>
      <c r="U172" s="204"/>
      <c r="V172" s="204"/>
      <c r="W172" s="204"/>
      <c r="X172" s="204"/>
      <c r="Y172" s="204"/>
      <c r="Z172" s="204"/>
      <c r="AA172" s="204"/>
    </row>
    <row r="173" ht="14.25" customHeight="1">
      <c r="A173" s="32"/>
      <c r="B173" s="32"/>
      <c r="C173" s="200"/>
      <c r="D173" s="200"/>
      <c r="E173" s="201"/>
      <c r="F173" s="200"/>
      <c r="G173" s="202"/>
      <c r="H173" s="203"/>
      <c r="I173" s="204"/>
      <c r="J173" s="205">
        <f t="shared" si="1"/>
        <v>0</v>
      </c>
      <c r="K173" s="203"/>
      <c r="L173" s="204"/>
      <c r="M173" s="205">
        <f t="shared" si="2"/>
        <v>0</v>
      </c>
      <c r="N173" s="203"/>
      <c r="O173" s="204"/>
      <c r="P173" s="205">
        <f t="shared" si="3"/>
        <v>0</v>
      </c>
      <c r="Q173" s="203"/>
      <c r="R173" s="204"/>
      <c r="S173" s="205">
        <f t="shared" si="4"/>
        <v>0</v>
      </c>
      <c r="T173" s="204"/>
      <c r="U173" s="204"/>
      <c r="V173" s="204"/>
      <c r="W173" s="204"/>
      <c r="X173" s="204"/>
      <c r="Y173" s="204"/>
      <c r="Z173" s="204"/>
      <c r="AA173" s="204"/>
    </row>
    <row r="174" ht="14.25" customHeight="1">
      <c r="A174" s="32"/>
      <c r="B174" s="32"/>
      <c r="C174" s="200"/>
      <c r="D174" s="200"/>
      <c r="E174" s="201"/>
      <c r="F174" s="200"/>
      <c r="G174" s="202"/>
      <c r="H174" s="203"/>
      <c r="I174" s="204"/>
      <c r="J174" s="205">
        <f t="shared" si="1"/>
        <v>0</v>
      </c>
      <c r="K174" s="203"/>
      <c r="L174" s="204"/>
      <c r="M174" s="205">
        <f t="shared" si="2"/>
        <v>0</v>
      </c>
      <c r="N174" s="203"/>
      <c r="O174" s="204"/>
      <c r="P174" s="205">
        <f t="shared" si="3"/>
        <v>0</v>
      </c>
      <c r="Q174" s="203"/>
      <c r="R174" s="204"/>
      <c r="S174" s="205">
        <f t="shared" si="4"/>
        <v>0</v>
      </c>
      <c r="T174" s="204"/>
      <c r="U174" s="204"/>
      <c r="V174" s="204"/>
      <c r="W174" s="204"/>
      <c r="X174" s="204"/>
      <c r="Y174" s="204"/>
      <c r="Z174" s="204"/>
      <c r="AA174" s="204"/>
    </row>
    <row r="175" ht="14.25" customHeight="1">
      <c r="A175" s="32"/>
      <c r="B175" s="32"/>
      <c r="C175" s="200"/>
      <c r="D175" s="200"/>
      <c r="E175" s="201"/>
      <c r="F175" s="200"/>
      <c r="G175" s="202"/>
      <c r="H175" s="203"/>
      <c r="I175" s="204"/>
      <c r="J175" s="205">
        <f t="shared" si="1"/>
        <v>0</v>
      </c>
      <c r="K175" s="203"/>
      <c r="L175" s="204"/>
      <c r="M175" s="205">
        <f t="shared" si="2"/>
        <v>0</v>
      </c>
      <c r="N175" s="203"/>
      <c r="O175" s="204"/>
      <c r="P175" s="205">
        <f t="shared" si="3"/>
        <v>0</v>
      </c>
      <c r="Q175" s="203"/>
      <c r="R175" s="204"/>
      <c r="S175" s="205">
        <f t="shared" si="4"/>
        <v>0</v>
      </c>
      <c r="T175" s="204"/>
      <c r="U175" s="204"/>
      <c r="V175" s="204"/>
      <c r="W175" s="204"/>
      <c r="X175" s="204"/>
      <c r="Y175" s="204"/>
      <c r="Z175" s="204"/>
      <c r="AA175" s="204"/>
    </row>
    <row r="176" ht="14.25" customHeight="1">
      <c r="A176" s="32"/>
      <c r="B176" s="32"/>
      <c r="C176" s="200"/>
      <c r="D176" s="200"/>
      <c r="E176" s="201"/>
      <c r="F176" s="200"/>
      <c r="G176" s="202"/>
      <c r="H176" s="203"/>
      <c r="I176" s="204"/>
      <c r="J176" s="205">
        <f t="shared" si="1"/>
        <v>0</v>
      </c>
      <c r="K176" s="203"/>
      <c r="L176" s="204"/>
      <c r="M176" s="205">
        <f t="shared" si="2"/>
        <v>0</v>
      </c>
      <c r="N176" s="203"/>
      <c r="O176" s="204"/>
      <c r="P176" s="205">
        <f t="shared" si="3"/>
        <v>0</v>
      </c>
      <c r="Q176" s="203"/>
      <c r="R176" s="204"/>
      <c r="S176" s="205">
        <f t="shared" si="4"/>
        <v>0</v>
      </c>
      <c r="T176" s="204"/>
      <c r="U176" s="204"/>
      <c r="V176" s="204"/>
      <c r="W176" s="204"/>
      <c r="X176" s="204"/>
      <c r="Y176" s="204"/>
      <c r="Z176" s="204"/>
      <c r="AA176" s="204"/>
    </row>
    <row r="177" ht="14.25" customHeight="1">
      <c r="A177" s="32"/>
      <c r="B177" s="32"/>
      <c r="C177" s="200"/>
      <c r="D177" s="200"/>
      <c r="E177" s="201"/>
      <c r="F177" s="200"/>
      <c r="G177" s="202"/>
      <c r="H177" s="203"/>
      <c r="I177" s="204"/>
      <c r="J177" s="205">
        <f t="shared" si="1"/>
        <v>0</v>
      </c>
      <c r="K177" s="203"/>
      <c r="L177" s="204"/>
      <c r="M177" s="205">
        <f t="shared" si="2"/>
        <v>0</v>
      </c>
      <c r="N177" s="203"/>
      <c r="O177" s="204"/>
      <c r="P177" s="205">
        <f t="shared" si="3"/>
        <v>0</v>
      </c>
      <c r="Q177" s="203"/>
      <c r="R177" s="204"/>
      <c r="S177" s="205">
        <f t="shared" si="4"/>
        <v>0</v>
      </c>
      <c r="T177" s="204"/>
      <c r="U177" s="204"/>
      <c r="V177" s="204"/>
      <c r="W177" s="204"/>
      <c r="X177" s="204"/>
      <c r="Y177" s="204"/>
      <c r="Z177" s="204"/>
      <c r="AA177" s="204"/>
    </row>
    <row r="178" ht="14.25" customHeight="1">
      <c r="A178" s="32"/>
      <c r="B178" s="32"/>
      <c r="C178" s="200"/>
      <c r="D178" s="200"/>
      <c r="E178" s="201"/>
      <c r="F178" s="200"/>
      <c r="G178" s="202"/>
      <c r="H178" s="203"/>
      <c r="I178" s="204"/>
      <c r="J178" s="205">
        <f t="shared" si="1"/>
        <v>0</v>
      </c>
      <c r="K178" s="203"/>
      <c r="L178" s="204"/>
      <c r="M178" s="205">
        <f t="shared" si="2"/>
        <v>0</v>
      </c>
      <c r="N178" s="203"/>
      <c r="O178" s="204"/>
      <c r="P178" s="205">
        <f t="shared" si="3"/>
        <v>0</v>
      </c>
      <c r="Q178" s="203"/>
      <c r="R178" s="204"/>
      <c r="S178" s="205">
        <f t="shared" si="4"/>
        <v>0</v>
      </c>
      <c r="T178" s="204"/>
      <c r="U178" s="204"/>
      <c r="V178" s="204"/>
      <c r="W178" s="204"/>
      <c r="X178" s="204"/>
      <c r="Y178" s="204"/>
      <c r="Z178" s="204"/>
      <c r="AA178" s="204"/>
    </row>
    <row r="179" ht="14.25" customHeight="1">
      <c r="A179" s="32"/>
      <c r="B179" s="32"/>
      <c r="C179" s="200"/>
      <c r="D179" s="200"/>
      <c r="E179" s="201"/>
      <c r="F179" s="200"/>
      <c r="G179" s="202"/>
      <c r="H179" s="203"/>
      <c r="I179" s="204"/>
      <c r="J179" s="205">
        <f t="shared" si="1"/>
        <v>0</v>
      </c>
      <c r="K179" s="203"/>
      <c r="L179" s="204"/>
      <c r="M179" s="205">
        <f t="shared" si="2"/>
        <v>0</v>
      </c>
      <c r="N179" s="203"/>
      <c r="O179" s="204"/>
      <c r="P179" s="205">
        <f t="shared" si="3"/>
        <v>0</v>
      </c>
      <c r="Q179" s="203"/>
      <c r="R179" s="204"/>
      <c r="S179" s="205">
        <f t="shared" si="4"/>
        <v>0</v>
      </c>
      <c r="T179" s="204"/>
      <c r="U179" s="204"/>
      <c r="V179" s="204"/>
      <c r="W179" s="204"/>
      <c r="X179" s="204"/>
      <c r="Y179" s="204"/>
      <c r="Z179" s="204"/>
      <c r="AA179" s="204"/>
    </row>
    <row r="180" ht="14.25" customHeight="1">
      <c r="A180" s="32"/>
      <c r="B180" s="32"/>
      <c r="C180" s="200"/>
      <c r="D180" s="200"/>
      <c r="E180" s="201"/>
      <c r="F180" s="200"/>
      <c r="G180" s="202"/>
      <c r="H180" s="203"/>
      <c r="I180" s="204"/>
      <c r="J180" s="205">
        <f t="shared" si="1"/>
        <v>0</v>
      </c>
      <c r="K180" s="203"/>
      <c r="L180" s="204"/>
      <c r="M180" s="205">
        <f t="shared" si="2"/>
        <v>0</v>
      </c>
      <c r="N180" s="203"/>
      <c r="O180" s="204"/>
      <c r="P180" s="205">
        <f t="shared" si="3"/>
        <v>0</v>
      </c>
      <c r="Q180" s="203"/>
      <c r="R180" s="204"/>
      <c r="S180" s="205">
        <f t="shared" si="4"/>
        <v>0</v>
      </c>
      <c r="T180" s="204"/>
      <c r="U180" s="204"/>
      <c r="V180" s="204"/>
      <c r="W180" s="204"/>
      <c r="X180" s="204"/>
      <c r="Y180" s="204"/>
      <c r="Z180" s="204"/>
      <c r="AA180" s="204"/>
    </row>
    <row r="181" ht="14.25" customHeight="1">
      <c r="A181" s="32"/>
      <c r="B181" s="32"/>
      <c r="C181" s="200"/>
      <c r="D181" s="200"/>
      <c r="E181" s="201"/>
      <c r="F181" s="200"/>
      <c r="G181" s="202"/>
      <c r="H181" s="203"/>
      <c r="I181" s="204"/>
      <c r="J181" s="205">
        <f t="shared" si="1"/>
        <v>0</v>
      </c>
      <c r="K181" s="203"/>
      <c r="L181" s="204"/>
      <c r="M181" s="205">
        <f t="shared" si="2"/>
        <v>0</v>
      </c>
      <c r="N181" s="203"/>
      <c r="O181" s="204"/>
      <c r="P181" s="205">
        <f t="shared" si="3"/>
        <v>0</v>
      </c>
      <c r="Q181" s="203"/>
      <c r="R181" s="204"/>
      <c r="S181" s="205">
        <f t="shared" si="4"/>
        <v>0</v>
      </c>
      <c r="T181" s="204"/>
      <c r="U181" s="204"/>
      <c r="V181" s="204"/>
      <c r="W181" s="204"/>
      <c r="X181" s="204"/>
      <c r="Y181" s="204"/>
      <c r="Z181" s="204"/>
      <c r="AA181" s="204"/>
    </row>
    <row r="182" ht="14.25" customHeight="1">
      <c r="A182" s="32"/>
      <c r="B182" s="32"/>
      <c r="C182" s="200"/>
      <c r="D182" s="200"/>
      <c r="E182" s="201"/>
      <c r="F182" s="200"/>
      <c r="G182" s="202"/>
      <c r="H182" s="203"/>
      <c r="I182" s="204"/>
      <c r="J182" s="205">
        <f t="shared" si="1"/>
        <v>0</v>
      </c>
      <c r="K182" s="203"/>
      <c r="L182" s="204"/>
      <c r="M182" s="205">
        <f t="shared" si="2"/>
        <v>0</v>
      </c>
      <c r="N182" s="203"/>
      <c r="O182" s="204"/>
      <c r="P182" s="205">
        <f t="shared" si="3"/>
        <v>0</v>
      </c>
      <c r="Q182" s="203"/>
      <c r="R182" s="204"/>
      <c r="S182" s="205">
        <f t="shared" si="4"/>
        <v>0</v>
      </c>
      <c r="T182" s="204"/>
      <c r="U182" s="204"/>
      <c r="V182" s="204"/>
      <c r="W182" s="204"/>
      <c r="X182" s="204"/>
      <c r="Y182" s="204"/>
      <c r="Z182" s="204"/>
      <c r="AA182" s="204"/>
    </row>
    <row r="183" ht="14.25" customHeight="1">
      <c r="A183" s="32"/>
      <c r="B183" s="32"/>
      <c r="C183" s="200"/>
      <c r="D183" s="200"/>
      <c r="E183" s="201"/>
      <c r="F183" s="200"/>
      <c r="G183" s="202"/>
      <c r="H183" s="203"/>
      <c r="I183" s="204"/>
      <c r="J183" s="205">
        <f t="shared" si="1"/>
        <v>0</v>
      </c>
      <c r="K183" s="203"/>
      <c r="L183" s="204"/>
      <c r="M183" s="205">
        <f t="shared" si="2"/>
        <v>0</v>
      </c>
      <c r="N183" s="203"/>
      <c r="O183" s="204"/>
      <c r="P183" s="205">
        <f t="shared" si="3"/>
        <v>0</v>
      </c>
      <c r="Q183" s="203"/>
      <c r="R183" s="204"/>
      <c r="S183" s="205">
        <f t="shared" si="4"/>
        <v>0</v>
      </c>
      <c r="T183" s="204"/>
      <c r="U183" s="204"/>
      <c r="V183" s="204"/>
      <c r="W183" s="204"/>
      <c r="X183" s="204"/>
      <c r="Y183" s="204"/>
      <c r="Z183" s="204"/>
      <c r="AA183" s="204"/>
    </row>
    <row r="184" ht="14.25" customHeight="1">
      <c r="A184" s="32"/>
      <c r="B184" s="32"/>
      <c r="C184" s="200"/>
      <c r="D184" s="200"/>
      <c r="E184" s="201"/>
      <c r="F184" s="200"/>
      <c r="G184" s="202"/>
      <c r="H184" s="203"/>
      <c r="I184" s="204"/>
      <c r="J184" s="205">
        <f t="shared" si="1"/>
        <v>0</v>
      </c>
      <c r="K184" s="203"/>
      <c r="L184" s="204"/>
      <c r="M184" s="205">
        <f t="shared" si="2"/>
        <v>0</v>
      </c>
      <c r="N184" s="203"/>
      <c r="O184" s="204"/>
      <c r="P184" s="205">
        <f t="shared" si="3"/>
        <v>0</v>
      </c>
      <c r="Q184" s="203"/>
      <c r="R184" s="204"/>
      <c r="S184" s="205">
        <f t="shared" si="4"/>
        <v>0</v>
      </c>
      <c r="T184" s="204"/>
      <c r="U184" s="204"/>
      <c r="V184" s="204"/>
      <c r="W184" s="204"/>
      <c r="X184" s="204"/>
      <c r="Y184" s="204"/>
      <c r="Z184" s="204"/>
      <c r="AA184" s="204"/>
    </row>
    <row r="185" ht="14.25" customHeight="1">
      <c r="A185" s="32"/>
      <c r="B185" s="32"/>
      <c r="C185" s="200"/>
      <c r="D185" s="200"/>
      <c r="E185" s="201"/>
      <c r="F185" s="200"/>
      <c r="G185" s="202"/>
      <c r="H185" s="203"/>
      <c r="I185" s="204"/>
      <c r="J185" s="205">
        <f t="shared" si="1"/>
        <v>0</v>
      </c>
      <c r="K185" s="203"/>
      <c r="L185" s="204"/>
      <c r="M185" s="205">
        <f t="shared" si="2"/>
        <v>0</v>
      </c>
      <c r="N185" s="203"/>
      <c r="O185" s="204"/>
      <c r="P185" s="205">
        <f t="shared" si="3"/>
        <v>0</v>
      </c>
      <c r="Q185" s="203"/>
      <c r="R185" s="204"/>
      <c r="S185" s="205">
        <f t="shared" si="4"/>
        <v>0</v>
      </c>
      <c r="T185" s="204"/>
      <c r="U185" s="204"/>
      <c r="V185" s="204"/>
      <c r="W185" s="204"/>
      <c r="X185" s="204"/>
      <c r="Y185" s="204"/>
      <c r="Z185" s="204"/>
      <c r="AA185" s="204"/>
    </row>
    <row r="186" ht="14.25" customHeight="1">
      <c r="A186" s="32"/>
      <c r="B186" s="32"/>
      <c r="C186" s="200"/>
      <c r="D186" s="200"/>
      <c r="E186" s="201"/>
      <c r="F186" s="200"/>
      <c r="G186" s="202"/>
      <c r="H186" s="203"/>
      <c r="I186" s="204"/>
      <c r="J186" s="205">
        <f t="shared" si="1"/>
        <v>0</v>
      </c>
      <c r="K186" s="203"/>
      <c r="L186" s="204"/>
      <c r="M186" s="205">
        <f t="shared" si="2"/>
        <v>0</v>
      </c>
      <c r="N186" s="203"/>
      <c r="O186" s="204"/>
      <c r="P186" s="205">
        <f t="shared" si="3"/>
        <v>0</v>
      </c>
      <c r="Q186" s="203"/>
      <c r="R186" s="204"/>
      <c r="S186" s="205">
        <f t="shared" si="4"/>
        <v>0</v>
      </c>
      <c r="T186" s="204"/>
      <c r="U186" s="204"/>
      <c r="V186" s="204"/>
      <c r="W186" s="204"/>
      <c r="X186" s="204"/>
      <c r="Y186" s="204"/>
      <c r="Z186" s="204"/>
      <c r="AA186" s="204"/>
    </row>
    <row r="187" ht="14.25" customHeight="1">
      <c r="A187" s="32"/>
      <c r="B187" s="32"/>
      <c r="C187" s="200"/>
      <c r="D187" s="200"/>
      <c r="E187" s="201"/>
      <c r="F187" s="200"/>
      <c r="G187" s="202"/>
      <c r="H187" s="203"/>
      <c r="I187" s="204"/>
      <c r="J187" s="205">
        <f t="shared" si="1"/>
        <v>0</v>
      </c>
      <c r="K187" s="203"/>
      <c r="L187" s="204"/>
      <c r="M187" s="205">
        <f t="shared" si="2"/>
        <v>0</v>
      </c>
      <c r="N187" s="203"/>
      <c r="O187" s="204"/>
      <c r="P187" s="205">
        <f t="shared" si="3"/>
        <v>0</v>
      </c>
      <c r="Q187" s="203"/>
      <c r="R187" s="204"/>
      <c r="S187" s="205">
        <f t="shared" si="4"/>
        <v>0</v>
      </c>
      <c r="T187" s="204"/>
      <c r="U187" s="204"/>
      <c r="V187" s="204"/>
      <c r="W187" s="204"/>
      <c r="X187" s="204"/>
      <c r="Y187" s="204"/>
      <c r="Z187" s="204"/>
      <c r="AA187" s="204"/>
    </row>
    <row r="188" ht="14.25" customHeight="1">
      <c r="A188" s="32"/>
      <c r="B188" s="32"/>
      <c r="C188" s="200"/>
      <c r="D188" s="200"/>
      <c r="E188" s="201"/>
      <c r="F188" s="200"/>
      <c r="G188" s="202"/>
      <c r="H188" s="203"/>
      <c r="I188" s="204"/>
      <c r="J188" s="205">
        <f t="shared" si="1"/>
        <v>0</v>
      </c>
      <c r="K188" s="203"/>
      <c r="L188" s="204"/>
      <c r="M188" s="205">
        <f t="shared" si="2"/>
        <v>0</v>
      </c>
      <c r="N188" s="203"/>
      <c r="O188" s="204"/>
      <c r="P188" s="205">
        <f t="shared" si="3"/>
        <v>0</v>
      </c>
      <c r="Q188" s="203"/>
      <c r="R188" s="204"/>
      <c r="S188" s="205">
        <f t="shared" si="4"/>
        <v>0</v>
      </c>
      <c r="T188" s="204"/>
      <c r="U188" s="204"/>
      <c r="V188" s="204"/>
      <c r="W188" s="204"/>
      <c r="X188" s="204"/>
      <c r="Y188" s="204"/>
      <c r="Z188" s="204"/>
      <c r="AA188" s="204"/>
    </row>
    <row r="189" ht="14.25" customHeight="1">
      <c r="A189" s="32"/>
      <c r="B189" s="32"/>
      <c r="C189" s="200"/>
      <c r="D189" s="200"/>
      <c r="E189" s="201"/>
      <c r="F189" s="200"/>
      <c r="G189" s="202"/>
      <c r="H189" s="203"/>
      <c r="I189" s="204"/>
      <c r="J189" s="205">
        <f t="shared" si="1"/>
        <v>0</v>
      </c>
      <c r="K189" s="203"/>
      <c r="L189" s="204"/>
      <c r="M189" s="205">
        <f t="shared" si="2"/>
        <v>0</v>
      </c>
      <c r="N189" s="203"/>
      <c r="O189" s="204"/>
      <c r="P189" s="205">
        <f t="shared" si="3"/>
        <v>0</v>
      </c>
      <c r="Q189" s="203"/>
      <c r="R189" s="204"/>
      <c r="S189" s="205">
        <f t="shared" si="4"/>
        <v>0</v>
      </c>
      <c r="T189" s="204"/>
      <c r="U189" s="204"/>
      <c r="V189" s="204"/>
      <c r="W189" s="204"/>
      <c r="X189" s="204"/>
      <c r="Y189" s="204"/>
      <c r="Z189" s="204"/>
      <c r="AA189" s="204"/>
    </row>
    <row r="190" ht="14.25" customHeight="1">
      <c r="A190" s="32"/>
      <c r="B190" s="32"/>
      <c r="C190" s="200"/>
      <c r="D190" s="200"/>
      <c r="E190" s="201"/>
      <c r="F190" s="200"/>
      <c r="G190" s="202"/>
      <c r="H190" s="203"/>
      <c r="I190" s="204"/>
      <c r="J190" s="205">
        <f t="shared" si="1"/>
        <v>0</v>
      </c>
      <c r="K190" s="203"/>
      <c r="L190" s="204"/>
      <c r="M190" s="205">
        <f t="shared" si="2"/>
        <v>0</v>
      </c>
      <c r="N190" s="203"/>
      <c r="O190" s="204"/>
      <c r="P190" s="205">
        <f t="shared" si="3"/>
        <v>0</v>
      </c>
      <c r="Q190" s="203"/>
      <c r="R190" s="204"/>
      <c r="S190" s="205">
        <f t="shared" si="4"/>
        <v>0</v>
      </c>
      <c r="T190" s="204"/>
      <c r="U190" s="204"/>
      <c r="V190" s="204"/>
      <c r="W190" s="204"/>
      <c r="X190" s="204"/>
      <c r="Y190" s="204"/>
      <c r="Z190" s="204"/>
      <c r="AA190" s="204"/>
    </row>
    <row r="191" ht="14.25" customHeight="1">
      <c r="A191" s="32"/>
      <c r="B191" s="32"/>
      <c r="C191" s="200"/>
      <c r="D191" s="200"/>
      <c r="E191" s="201"/>
      <c r="F191" s="200"/>
      <c r="G191" s="202"/>
      <c r="H191" s="203"/>
      <c r="I191" s="204"/>
      <c r="J191" s="205">
        <f t="shared" si="1"/>
        <v>0</v>
      </c>
      <c r="K191" s="203"/>
      <c r="L191" s="204"/>
      <c r="M191" s="205">
        <f t="shared" si="2"/>
        <v>0</v>
      </c>
      <c r="N191" s="203"/>
      <c r="O191" s="204"/>
      <c r="P191" s="205">
        <f t="shared" si="3"/>
        <v>0</v>
      </c>
      <c r="Q191" s="203"/>
      <c r="R191" s="204"/>
      <c r="S191" s="205">
        <f t="shared" si="4"/>
        <v>0</v>
      </c>
      <c r="T191" s="204"/>
      <c r="U191" s="204"/>
      <c r="V191" s="204"/>
      <c r="W191" s="204"/>
      <c r="X191" s="204"/>
      <c r="Y191" s="204"/>
      <c r="Z191" s="204"/>
      <c r="AA191" s="204"/>
    </row>
    <row r="192" ht="14.25" customHeight="1">
      <c r="A192" s="32"/>
      <c r="B192" s="32"/>
      <c r="C192" s="200"/>
      <c r="D192" s="200"/>
      <c r="E192" s="201"/>
      <c r="F192" s="200"/>
      <c r="G192" s="202"/>
      <c r="H192" s="203"/>
      <c r="I192" s="204"/>
      <c r="J192" s="205">
        <f t="shared" si="1"/>
        <v>0</v>
      </c>
      <c r="K192" s="203"/>
      <c r="L192" s="204"/>
      <c r="M192" s="205">
        <f t="shared" si="2"/>
        <v>0</v>
      </c>
      <c r="N192" s="203"/>
      <c r="O192" s="204"/>
      <c r="P192" s="205">
        <f t="shared" si="3"/>
        <v>0</v>
      </c>
      <c r="Q192" s="203"/>
      <c r="R192" s="204"/>
      <c r="S192" s="205">
        <f t="shared" si="4"/>
        <v>0</v>
      </c>
      <c r="T192" s="204"/>
      <c r="U192" s="204"/>
      <c r="V192" s="204"/>
      <c r="W192" s="204"/>
      <c r="X192" s="204"/>
      <c r="Y192" s="204"/>
      <c r="Z192" s="204"/>
      <c r="AA192" s="204"/>
    </row>
    <row r="193" ht="14.25" customHeight="1">
      <c r="A193" s="32"/>
      <c r="B193" s="32"/>
      <c r="C193" s="200"/>
      <c r="D193" s="200"/>
      <c r="E193" s="201"/>
      <c r="F193" s="200"/>
      <c r="G193" s="202"/>
      <c r="H193" s="203"/>
      <c r="I193" s="204"/>
      <c r="J193" s="205">
        <f t="shared" si="1"/>
        <v>0</v>
      </c>
      <c r="K193" s="203"/>
      <c r="L193" s="204"/>
      <c r="M193" s="205">
        <f t="shared" si="2"/>
        <v>0</v>
      </c>
      <c r="N193" s="203"/>
      <c r="O193" s="204"/>
      <c r="P193" s="205">
        <f t="shared" si="3"/>
        <v>0</v>
      </c>
      <c r="Q193" s="203"/>
      <c r="R193" s="204"/>
      <c r="S193" s="205">
        <f t="shared" si="4"/>
        <v>0</v>
      </c>
      <c r="T193" s="204"/>
      <c r="U193" s="204"/>
      <c r="V193" s="204"/>
      <c r="W193" s="204"/>
      <c r="X193" s="204"/>
      <c r="Y193" s="204"/>
      <c r="Z193" s="204"/>
      <c r="AA193" s="204"/>
    </row>
    <row r="194" ht="14.25" customHeight="1">
      <c r="A194" s="32"/>
      <c r="B194" s="32"/>
      <c r="C194" s="200"/>
      <c r="D194" s="200"/>
      <c r="E194" s="201"/>
      <c r="F194" s="200"/>
      <c r="G194" s="202"/>
      <c r="H194" s="203"/>
      <c r="I194" s="204"/>
      <c r="J194" s="205">
        <f t="shared" si="1"/>
        <v>0</v>
      </c>
      <c r="K194" s="203"/>
      <c r="L194" s="204"/>
      <c r="M194" s="205">
        <f t="shared" si="2"/>
        <v>0</v>
      </c>
      <c r="N194" s="203"/>
      <c r="O194" s="204"/>
      <c r="P194" s="205">
        <f t="shared" si="3"/>
        <v>0</v>
      </c>
      <c r="Q194" s="203"/>
      <c r="R194" s="204"/>
      <c r="S194" s="205">
        <f t="shared" si="4"/>
        <v>0</v>
      </c>
      <c r="T194" s="204"/>
      <c r="U194" s="204"/>
      <c r="V194" s="204"/>
      <c r="W194" s="204"/>
      <c r="X194" s="204"/>
      <c r="Y194" s="204"/>
      <c r="Z194" s="204"/>
      <c r="AA194" s="204"/>
    </row>
    <row r="195" ht="14.25" customHeight="1">
      <c r="A195" s="32"/>
      <c r="B195" s="32"/>
      <c r="C195" s="200"/>
      <c r="D195" s="200"/>
      <c r="E195" s="201"/>
      <c r="F195" s="200"/>
      <c r="G195" s="202"/>
      <c r="H195" s="203"/>
      <c r="I195" s="204"/>
      <c r="J195" s="205">
        <f t="shared" si="1"/>
        <v>0</v>
      </c>
      <c r="K195" s="203"/>
      <c r="L195" s="204"/>
      <c r="M195" s="205">
        <f t="shared" si="2"/>
        <v>0</v>
      </c>
      <c r="N195" s="203"/>
      <c r="O195" s="204"/>
      <c r="P195" s="205">
        <f t="shared" si="3"/>
        <v>0</v>
      </c>
      <c r="Q195" s="203"/>
      <c r="R195" s="204"/>
      <c r="S195" s="205">
        <f t="shared" si="4"/>
        <v>0</v>
      </c>
      <c r="T195" s="204"/>
      <c r="U195" s="204"/>
      <c r="V195" s="204"/>
      <c r="W195" s="204"/>
      <c r="X195" s="204"/>
      <c r="Y195" s="204"/>
      <c r="Z195" s="204"/>
      <c r="AA195" s="204"/>
    </row>
    <row r="196" ht="14.25" customHeight="1">
      <c r="A196" s="32"/>
      <c r="B196" s="32"/>
      <c r="C196" s="200"/>
      <c r="D196" s="200"/>
      <c r="E196" s="201"/>
      <c r="F196" s="200"/>
      <c r="G196" s="202"/>
      <c r="H196" s="203"/>
      <c r="I196" s="204"/>
      <c r="J196" s="205">
        <f t="shared" si="1"/>
        <v>0</v>
      </c>
      <c r="K196" s="203"/>
      <c r="L196" s="204"/>
      <c r="M196" s="205">
        <f t="shared" si="2"/>
        <v>0</v>
      </c>
      <c r="N196" s="203"/>
      <c r="O196" s="204"/>
      <c r="P196" s="205">
        <f t="shared" si="3"/>
        <v>0</v>
      </c>
      <c r="Q196" s="203"/>
      <c r="R196" s="204"/>
      <c r="S196" s="205">
        <f t="shared" si="4"/>
        <v>0</v>
      </c>
      <c r="T196" s="204"/>
      <c r="U196" s="204"/>
      <c r="V196" s="204"/>
      <c r="W196" s="204"/>
      <c r="X196" s="204"/>
      <c r="Y196" s="204"/>
      <c r="Z196" s="204"/>
      <c r="AA196" s="204"/>
    </row>
    <row r="197" ht="14.25" customHeight="1">
      <c r="A197" s="32"/>
      <c r="B197" s="32"/>
      <c r="C197" s="200"/>
      <c r="D197" s="200"/>
      <c r="E197" s="201"/>
      <c r="F197" s="200"/>
      <c r="G197" s="202"/>
      <c r="H197" s="203"/>
      <c r="I197" s="204"/>
      <c r="J197" s="205">
        <f t="shared" si="1"/>
        <v>0</v>
      </c>
      <c r="K197" s="203"/>
      <c r="L197" s="204"/>
      <c r="M197" s="205">
        <f t="shared" si="2"/>
        <v>0</v>
      </c>
      <c r="N197" s="203"/>
      <c r="O197" s="204"/>
      <c r="P197" s="205">
        <f t="shared" si="3"/>
        <v>0</v>
      </c>
      <c r="Q197" s="203"/>
      <c r="R197" s="204"/>
      <c r="S197" s="205">
        <f t="shared" si="4"/>
        <v>0</v>
      </c>
      <c r="T197" s="204"/>
      <c r="U197" s="204"/>
      <c r="V197" s="204"/>
      <c r="W197" s="204"/>
      <c r="X197" s="204"/>
      <c r="Y197" s="204"/>
      <c r="Z197" s="204"/>
      <c r="AA197" s="204"/>
    </row>
    <row r="198" ht="14.25" customHeight="1">
      <c r="A198" s="32"/>
      <c r="B198" s="32"/>
      <c r="C198" s="200"/>
      <c r="D198" s="200"/>
      <c r="E198" s="201"/>
      <c r="F198" s="200"/>
      <c r="G198" s="202"/>
      <c r="H198" s="203"/>
      <c r="I198" s="204"/>
      <c r="J198" s="205">
        <f t="shared" si="1"/>
        <v>0</v>
      </c>
      <c r="K198" s="203"/>
      <c r="L198" s="204"/>
      <c r="M198" s="205">
        <f t="shared" si="2"/>
        <v>0</v>
      </c>
      <c r="N198" s="203"/>
      <c r="O198" s="204"/>
      <c r="P198" s="205">
        <f t="shared" si="3"/>
        <v>0</v>
      </c>
      <c r="Q198" s="203"/>
      <c r="R198" s="204"/>
      <c r="S198" s="205">
        <f t="shared" si="4"/>
        <v>0</v>
      </c>
      <c r="T198" s="204"/>
      <c r="U198" s="204"/>
      <c r="V198" s="204"/>
      <c r="W198" s="204"/>
      <c r="X198" s="204"/>
      <c r="Y198" s="204"/>
      <c r="Z198" s="204"/>
      <c r="AA198" s="204"/>
    </row>
    <row r="199" ht="14.25" customHeight="1">
      <c r="A199" s="32"/>
      <c r="B199" s="32"/>
      <c r="C199" s="200"/>
      <c r="D199" s="200"/>
      <c r="E199" s="201"/>
      <c r="F199" s="200"/>
      <c r="G199" s="202"/>
      <c r="H199" s="203"/>
      <c r="I199" s="204"/>
      <c r="J199" s="205">
        <f t="shared" si="1"/>
        <v>0</v>
      </c>
      <c r="K199" s="203"/>
      <c r="L199" s="204"/>
      <c r="M199" s="205">
        <f t="shared" si="2"/>
        <v>0</v>
      </c>
      <c r="N199" s="203"/>
      <c r="O199" s="204"/>
      <c r="P199" s="205">
        <f t="shared" si="3"/>
        <v>0</v>
      </c>
      <c r="Q199" s="203"/>
      <c r="R199" s="204"/>
      <c r="S199" s="205">
        <f t="shared" si="4"/>
        <v>0</v>
      </c>
      <c r="T199" s="204"/>
      <c r="U199" s="204"/>
      <c r="V199" s="204"/>
      <c r="W199" s="204"/>
      <c r="X199" s="204"/>
      <c r="Y199" s="204"/>
      <c r="Z199" s="204"/>
      <c r="AA199" s="204"/>
    </row>
    <row r="200" ht="14.25" customHeight="1">
      <c r="A200" s="32"/>
      <c r="B200" s="32"/>
      <c r="C200" s="200"/>
      <c r="D200" s="200"/>
      <c r="E200" s="201"/>
      <c r="F200" s="200"/>
      <c r="G200" s="202"/>
      <c r="H200" s="203"/>
      <c r="I200" s="204"/>
      <c r="J200" s="205">
        <f t="shared" si="1"/>
        <v>0</v>
      </c>
      <c r="K200" s="203"/>
      <c r="L200" s="204"/>
      <c r="M200" s="205">
        <f t="shared" si="2"/>
        <v>0</v>
      </c>
      <c r="N200" s="203"/>
      <c r="O200" s="204"/>
      <c r="P200" s="205">
        <f t="shared" si="3"/>
        <v>0</v>
      </c>
      <c r="Q200" s="203"/>
      <c r="R200" s="204"/>
      <c r="S200" s="205">
        <f t="shared" si="4"/>
        <v>0</v>
      </c>
      <c r="T200" s="204"/>
      <c r="U200" s="204"/>
      <c r="V200" s="204"/>
      <c r="W200" s="204"/>
      <c r="X200" s="204"/>
      <c r="Y200" s="204"/>
      <c r="Z200" s="204"/>
      <c r="AA200" s="204"/>
    </row>
    <row r="201" ht="14.25" customHeight="1">
      <c r="A201" s="32"/>
      <c r="B201" s="32"/>
      <c r="C201" s="200"/>
      <c r="D201" s="200"/>
      <c r="E201" s="201"/>
      <c r="F201" s="200"/>
      <c r="G201" s="202"/>
      <c r="H201" s="203"/>
      <c r="I201" s="204"/>
      <c r="J201" s="205">
        <f t="shared" si="1"/>
        <v>0</v>
      </c>
      <c r="K201" s="203"/>
      <c r="L201" s="204"/>
      <c r="M201" s="205">
        <f t="shared" si="2"/>
        <v>0</v>
      </c>
      <c r="N201" s="203"/>
      <c r="O201" s="204"/>
      <c r="P201" s="205">
        <f t="shared" si="3"/>
        <v>0</v>
      </c>
      <c r="Q201" s="203"/>
      <c r="R201" s="204"/>
      <c r="S201" s="205">
        <f t="shared" si="4"/>
        <v>0</v>
      </c>
      <c r="T201" s="204"/>
      <c r="U201" s="204"/>
      <c r="V201" s="204"/>
      <c r="W201" s="204"/>
      <c r="X201" s="204"/>
      <c r="Y201" s="204"/>
      <c r="Z201" s="204"/>
      <c r="AA201" s="204"/>
    </row>
    <row r="202" ht="14.25" customHeight="1">
      <c r="A202" s="32"/>
      <c r="B202" s="32"/>
      <c r="C202" s="200"/>
      <c r="D202" s="200"/>
      <c r="E202" s="201"/>
      <c r="F202" s="200"/>
      <c r="G202" s="202"/>
      <c r="H202" s="203"/>
      <c r="I202" s="204"/>
      <c r="J202" s="205">
        <f t="shared" si="1"/>
        <v>0</v>
      </c>
      <c r="K202" s="203"/>
      <c r="L202" s="204"/>
      <c r="M202" s="205">
        <f t="shared" si="2"/>
        <v>0</v>
      </c>
      <c r="N202" s="203"/>
      <c r="O202" s="204"/>
      <c r="P202" s="205">
        <f t="shared" si="3"/>
        <v>0</v>
      </c>
      <c r="Q202" s="203"/>
      <c r="R202" s="204"/>
      <c r="S202" s="205">
        <f t="shared" si="4"/>
        <v>0</v>
      </c>
      <c r="T202" s="204"/>
      <c r="U202" s="204"/>
      <c r="V202" s="204"/>
      <c r="W202" s="204"/>
      <c r="X202" s="204"/>
      <c r="Y202" s="204"/>
      <c r="Z202" s="204"/>
      <c r="AA202" s="204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T17:AA202">
      <formula1>'listas de opções'!$G$2:$G$4</formula1>
    </dataValidation>
    <dataValidation type="list" allowBlank="1" showErrorMessage="1" sqref="G17:G202">
      <formula1>'listas de opções'!$I$2:$I$5</formula1>
    </dataValidation>
    <dataValidation type="list" allowBlank="1" showErrorMessage="1" sqref="B17:B202">
      <formula1>'listas de opções'!$E$2:$E$64</formula1>
    </dataValidation>
    <dataValidation type="list" allowBlank="1" showErrorMessage="1" sqref="A17:A202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10" width="15.57"/>
    <col customWidth="1" min="11" max="11" width="29.14"/>
    <col customWidth="1" min="12" max="12" width="11.14"/>
    <col customWidth="1" min="13" max="13" width="32.0"/>
    <col customWidth="1" min="14" max="14" width="10.57"/>
    <col customWidth="1" min="15" max="19" width="8.71"/>
  </cols>
  <sheetData>
    <row r="1" ht="14.25" customHeight="1">
      <c r="A1" s="3" t="s">
        <v>103</v>
      </c>
      <c r="B1" s="4" t="s">
        <v>52</v>
      </c>
    </row>
    <row r="2" ht="14.25" customHeight="1">
      <c r="C2" s="5" t="s">
        <v>104</v>
      </c>
    </row>
    <row r="3" ht="14.25" customHeight="1"/>
    <row r="4" ht="14.25" customHeight="1"/>
    <row r="5" ht="14.25" customHeight="1"/>
    <row r="6" ht="14.25" customHeight="1">
      <c r="A6" s="6" t="s">
        <v>105</v>
      </c>
      <c r="B6" s="7"/>
      <c r="C6" s="7"/>
      <c r="D6" s="7"/>
      <c r="E6" s="7"/>
      <c r="F6" s="7"/>
      <c r="G6" s="7"/>
      <c r="H6" s="7"/>
      <c r="I6" s="7"/>
      <c r="J6" s="7"/>
      <c r="K6" s="8"/>
    </row>
    <row r="7" ht="14.25" customHeight="1">
      <c r="A7" s="9"/>
      <c r="K7" s="10"/>
    </row>
    <row r="8" ht="14.25" customHeight="1">
      <c r="A8" s="11" t="s">
        <v>106</v>
      </c>
      <c r="B8" s="12"/>
      <c r="C8" s="12"/>
      <c r="D8" s="12"/>
      <c r="E8" s="12"/>
      <c r="F8" s="12"/>
      <c r="G8" s="12"/>
      <c r="H8" s="12"/>
      <c r="I8" s="12"/>
      <c r="J8" s="12"/>
      <c r="K8" s="13"/>
      <c r="S8" s="14"/>
    </row>
    <row r="9" ht="14.25" customHeight="1">
      <c r="A9" s="11" t="s">
        <v>107</v>
      </c>
      <c r="B9" s="12"/>
      <c r="C9" s="12"/>
      <c r="D9" s="12"/>
      <c r="E9" s="12"/>
      <c r="F9" s="12"/>
      <c r="G9" s="12"/>
      <c r="H9" s="12"/>
      <c r="I9" s="12"/>
      <c r="J9" s="12"/>
      <c r="K9" s="13"/>
    </row>
    <row r="10" ht="14.25" customHeight="1">
      <c r="A10" s="11" t="s">
        <v>108</v>
      </c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ht="14.25" customHeight="1">
      <c r="A11" s="15" t="s">
        <v>109</v>
      </c>
      <c r="B11" s="16"/>
      <c r="C11" s="16"/>
      <c r="D11" s="16"/>
      <c r="E11" s="16"/>
      <c r="F11" s="16"/>
      <c r="G11" s="16"/>
      <c r="H11" s="16"/>
      <c r="I11" s="16"/>
      <c r="J11" s="16"/>
      <c r="K11" s="17"/>
    </row>
    <row r="12" ht="14.25" customHeight="1">
      <c r="A12" s="18" t="s">
        <v>110</v>
      </c>
      <c r="K12" s="10"/>
    </row>
    <row r="13" ht="14.25" customHeight="1">
      <c r="A13" s="18" t="s">
        <v>111</v>
      </c>
      <c r="K13" s="10"/>
    </row>
    <row r="14" ht="14.25" customHeight="1">
      <c r="A14" s="19"/>
      <c r="K14" s="10"/>
    </row>
    <row r="15" ht="14.25" customHeight="1">
      <c r="A15" s="20" t="s">
        <v>112</v>
      </c>
      <c r="K15" s="10"/>
    </row>
    <row r="16" ht="14.25" customHeight="1">
      <c r="A16" s="11" t="s">
        <v>113</v>
      </c>
      <c r="B16" s="12"/>
      <c r="C16" s="12"/>
      <c r="D16" s="12"/>
      <c r="E16" s="12"/>
      <c r="F16" s="12"/>
      <c r="G16" s="12"/>
      <c r="H16" s="12"/>
      <c r="I16" s="12"/>
      <c r="J16" s="12"/>
      <c r="K16" s="13"/>
    </row>
    <row r="17" ht="14.25" customHeight="1">
      <c r="A17" s="11" t="s">
        <v>114</v>
      </c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 ht="14.25" customHeight="1">
      <c r="A18" s="11" t="s">
        <v>115</v>
      </c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ht="14.25" customHeight="1">
      <c r="A19" s="11" t="s">
        <v>116</v>
      </c>
      <c r="B19" s="12"/>
      <c r="C19" s="12"/>
      <c r="D19" s="12"/>
      <c r="E19" s="12"/>
      <c r="F19" s="12"/>
      <c r="G19" s="12"/>
      <c r="H19" s="12"/>
      <c r="I19" s="12"/>
      <c r="J19" s="12"/>
      <c r="K19" s="13"/>
    </row>
    <row r="20" ht="14.25" customHeight="1">
      <c r="A20" s="21" t="s">
        <v>117</v>
      </c>
      <c r="B20" s="22"/>
      <c r="C20" s="22"/>
      <c r="D20" s="22"/>
      <c r="E20" s="22"/>
      <c r="F20" s="22"/>
      <c r="G20" s="22"/>
      <c r="H20" s="22"/>
      <c r="I20" s="22"/>
      <c r="J20" s="22"/>
      <c r="K20" s="23"/>
    </row>
    <row r="21" ht="14.25" customHeight="1">
      <c r="A21" s="24" t="s">
        <v>118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4.2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ht="14.25" customHeight="1">
      <c r="A23" s="26" t="s">
        <v>1</v>
      </c>
      <c r="B23" s="27" t="s">
        <v>119</v>
      </c>
      <c r="C23" s="28" t="s">
        <v>120</v>
      </c>
      <c r="D23" s="29" t="s">
        <v>121</v>
      </c>
      <c r="E23" s="29" t="s">
        <v>122</v>
      </c>
      <c r="F23" s="29" t="s">
        <v>123</v>
      </c>
      <c r="G23" s="29" t="s">
        <v>124</v>
      </c>
      <c r="H23" s="29" t="s">
        <v>125</v>
      </c>
      <c r="I23" s="30" t="s">
        <v>126</v>
      </c>
      <c r="J23" s="30" t="s">
        <v>127</v>
      </c>
      <c r="K23" s="29" t="s">
        <v>128</v>
      </c>
      <c r="L23" s="29" t="s">
        <v>120</v>
      </c>
      <c r="M23" s="29" t="s">
        <v>129</v>
      </c>
      <c r="N23" s="31" t="s">
        <v>120</v>
      </c>
    </row>
    <row r="24" ht="14.25" customHeight="1">
      <c r="A24" s="32" t="s">
        <v>28</v>
      </c>
      <c r="B24" s="32" t="s">
        <v>64</v>
      </c>
      <c r="C24" s="32" t="s">
        <v>130</v>
      </c>
      <c r="D24" s="32">
        <v>221.0</v>
      </c>
      <c r="E24" s="32">
        <v>15.78</v>
      </c>
      <c r="F24" s="32">
        <v>4.0</v>
      </c>
      <c r="G24" s="32">
        <v>36.89</v>
      </c>
      <c r="H24" s="32">
        <v>100.0</v>
      </c>
      <c r="I24" s="33">
        <f t="shared" ref="I24:I149" si="1">(D24*(1-E24/100)*1.1)</f>
        <v>204.73882</v>
      </c>
      <c r="J24" s="33">
        <f t="shared" ref="J24:J149" si="2">D24*(1-E24/100)</f>
        <v>186.1262</v>
      </c>
      <c r="K24" s="32" t="s">
        <v>131</v>
      </c>
      <c r="L24" s="32" t="s">
        <v>28</v>
      </c>
      <c r="M24" s="32" t="s">
        <v>132</v>
      </c>
      <c r="N24" s="32" t="s">
        <v>130</v>
      </c>
    </row>
    <row r="25" ht="14.25" customHeight="1">
      <c r="A25" s="32" t="s">
        <v>28</v>
      </c>
      <c r="B25" s="32" t="s">
        <v>89</v>
      </c>
      <c r="C25" s="32" t="s">
        <v>133</v>
      </c>
      <c r="D25" s="34">
        <v>2311.0</v>
      </c>
      <c r="E25" s="32">
        <v>54.32</v>
      </c>
      <c r="F25" s="32">
        <v>21.0</v>
      </c>
      <c r="G25" s="32">
        <v>14.4</v>
      </c>
      <c r="H25" s="32" t="s">
        <v>134</v>
      </c>
      <c r="I25" s="33">
        <f t="shared" si="1"/>
        <v>1161.23128</v>
      </c>
      <c r="J25" s="33">
        <f t="shared" si="2"/>
        <v>1055.6648</v>
      </c>
      <c r="K25" s="32" t="s">
        <v>135</v>
      </c>
      <c r="L25" s="32" t="s">
        <v>133</v>
      </c>
      <c r="M25" s="32" t="s">
        <v>136</v>
      </c>
      <c r="N25" s="32" t="s">
        <v>133</v>
      </c>
    </row>
    <row r="26" ht="14.25" customHeight="1">
      <c r="A26" s="32" t="s">
        <v>28</v>
      </c>
      <c r="B26" s="32" t="s">
        <v>64</v>
      </c>
      <c r="C26" s="32" t="s">
        <v>137</v>
      </c>
      <c r="D26" s="32">
        <v>721.0</v>
      </c>
      <c r="E26" s="32">
        <v>47.7</v>
      </c>
      <c r="F26" s="32">
        <v>16.0</v>
      </c>
      <c r="G26" s="32">
        <v>100.0</v>
      </c>
      <c r="H26" s="32">
        <v>100.0</v>
      </c>
      <c r="I26" s="33">
        <f t="shared" si="1"/>
        <v>414.7913</v>
      </c>
      <c r="J26" s="33">
        <f t="shared" si="2"/>
        <v>377.083</v>
      </c>
      <c r="K26" s="32" t="s">
        <v>138</v>
      </c>
      <c r="L26" s="32" t="s">
        <v>28</v>
      </c>
      <c r="M26" s="32" t="s">
        <v>139</v>
      </c>
      <c r="N26" s="32" t="s">
        <v>137</v>
      </c>
    </row>
    <row r="27" ht="14.25" customHeight="1">
      <c r="A27" s="32" t="s">
        <v>28</v>
      </c>
      <c r="B27" s="32" t="s">
        <v>89</v>
      </c>
      <c r="C27" s="32" t="s">
        <v>140</v>
      </c>
      <c r="D27" s="32">
        <v>605.0</v>
      </c>
      <c r="E27" s="32">
        <v>27.16</v>
      </c>
      <c r="F27" s="32">
        <v>13.0</v>
      </c>
      <c r="G27" s="32">
        <v>69.75</v>
      </c>
      <c r="H27" s="32" t="s">
        <v>141</v>
      </c>
      <c r="I27" s="33">
        <f t="shared" si="1"/>
        <v>484.7502</v>
      </c>
      <c r="J27" s="33">
        <f t="shared" si="2"/>
        <v>440.682</v>
      </c>
      <c r="K27" s="32" t="s">
        <v>131</v>
      </c>
      <c r="L27" s="32" t="s">
        <v>28</v>
      </c>
      <c r="M27" s="32" t="s">
        <v>142</v>
      </c>
      <c r="N27" s="32" t="s">
        <v>140</v>
      </c>
    </row>
    <row r="28" ht="14.25" customHeight="1">
      <c r="A28" s="32" t="s">
        <v>28</v>
      </c>
      <c r="B28" s="32" t="s">
        <v>89</v>
      </c>
      <c r="C28" s="32" t="s">
        <v>28</v>
      </c>
      <c r="D28" s="34">
        <v>12257.0</v>
      </c>
      <c r="E28" s="32">
        <v>50.92</v>
      </c>
      <c r="F28" s="32">
        <v>68.0</v>
      </c>
      <c r="G28" s="32">
        <v>56.16</v>
      </c>
      <c r="H28" s="32" t="s">
        <v>143</v>
      </c>
      <c r="I28" s="33">
        <f t="shared" si="1"/>
        <v>6617.30916</v>
      </c>
      <c r="J28" s="33">
        <f t="shared" si="2"/>
        <v>6015.7356</v>
      </c>
      <c r="K28" s="32" t="s">
        <v>144</v>
      </c>
      <c r="L28" s="32" t="s">
        <v>28</v>
      </c>
      <c r="M28" s="32" t="s">
        <v>145</v>
      </c>
      <c r="N28" s="32" t="s">
        <v>28</v>
      </c>
    </row>
    <row r="29" ht="14.25" customHeight="1">
      <c r="A29" s="32" t="s">
        <v>28</v>
      </c>
      <c r="B29" s="32" t="s">
        <v>89</v>
      </c>
      <c r="C29" s="32" t="s">
        <v>146</v>
      </c>
      <c r="D29" s="32">
        <v>609.0</v>
      </c>
      <c r="E29" s="32">
        <v>36.7</v>
      </c>
      <c r="F29" s="32">
        <v>8.0</v>
      </c>
      <c r="G29" s="32">
        <v>14.32</v>
      </c>
      <c r="H29" s="32" t="s">
        <v>147</v>
      </c>
      <c r="I29" s="33">
        <f t="shared" si="1"/>
        <v>424.0467</v>
      </c>
      <c r="J29" s="33">
        <f t="shared" si="2"/>
        <v>385.497</v>
      </c>
      <c r="K29" s="32" t="s">
        <v>131</v>
      </c>
      <c r="L29" s="32" t="s">
        <v>28</v>
      </c>
      <c r="M29" s="32" t="s">
        <v>148</v>
      </c>
      <c r="N29" s="32" t="s">
        <v>146</v>
      </c>
    </row>
    <row r="30" ht="14.25" customHeight="1">
      <c r="A30" s="32" t="s">
        <v>28</v>
      </c>
      <c r="B30" s="32" t="s">
        <v>89</v>
      </c>
      <c r="C30" s="32" t="s">
        <v>149</v>
      </c>
      <c r="D30" s="32">
        <v>215.0</v>
      </c>
      <c r="E30" s="32">
        <v>30.79</v>
      </c>
      <c r="F30" s="32">
        <v>4.0</v>
      </c>
      <c r="G30" s="32">
        <v>23.11</v>
      </c>
      <c r="H30" s="32">
        <v>100.0</v>
      </c>
      <c r="I30" s="33">
        <f t="shared" si="1"/>
        <v>163.68165</v>
      </c>
      <c r="J30" s="33">
        <f t="shared" si="2"/>
        <v>148.8015</v>
      </c>
      <c r="K30" s="32" t="s">
        <v>131</v>
      </c>
      <c r="L30" s="32" t="s">
        <v>150</v>
      </c>
      <c r="M30" s="32" t="s">
        <v>151</v>
      </c>
      <c r="N30" s="32" t="s">
        <v>152</v>
      </c>
    </row>
    <row r="31" ht="14.25" customHeight="1">
      <c r="A31" s="32" t="s">
        <v>28</v>
      </c>
      <c r="B31" s="32" t="s">
        <v>89</v>
      </c>
      <c r="C31" s="32" t="s">
        <v>153</v>
      </c>
      <c r="D31" s="34">
        <v>2822.0</v>
      </c>
      <c r="E31" s="32">
        <v>30.79</v>
      </c>
      <c r="F31" s="32">
        <v>15.0</v>
      </c>
      <c r="G31" s="32">
        <v>41.85</v>
      </c>
      <c r="H31" s="32" t="s">
        <v>154</v>
      </c>
      <c r="I31" s="33">
        <f t="shared" si="1"/>
        <v>2148.41682</v>
      </c>
      <c r="J31" s="33">
        <f t="shared" si="2"/>
        <v>1953.1062</v>
      </c>
      <c r="K31" s="32" t="s">
        <v>155</v>
      </c>
      <c r="L31" s="32" t="s">
        <v>156</v>
      </c>
      <c r="M31" s="32" t="s">
        <v>157</v>
      </c>
      <c r="N31" s="32" t="s">
        <v>158</v>
      </c>
    </row>
    <row r="32" ht="14.25" customHeight="1">
      <c r="A32" s="32" t="s">
        <v>28</v>
      </c>
      <c r="B32" s="32" t="s">
        <v>89</v>
      </c>
      <c r="C32" s="32" t="s">
        <v>159</v>
      </c>
      <c r="D32" s="34">
        <v>3088.0</v>
      </c>
      <c r="E32" s="32">
        <v>43.84</v>
      </c>
      <c r="F32" s="32">
        <v>17.0</v>
      </c>
      <c r="G32" s="32">
        <v>34.28</v>
      </c>
      <c r="H32" s="32">
        <v>52.1</v>
      </c>
      <c r="I32" s="33">
        <f t="shared" si="1"/>
        <v>1907.64288</v>
      </c>
      <c r="J32" s="33">
        <f t="shared" si="2"/>
        <v>1734.2208</v>
      </c>
      <c r="K32" s="32" t="s">
        <v>160</v>
      </c>
      <c r="L32" s="32" t="s">
        <v>159</v>
      </c>
      <c r="M32" s="32" t="s">
        <v>161</v>
      </c>
      <c r="N32" s="32" t="s">
        <v>159</v>
      </c>
    </row>
    <row r="33" ht="14.25" customHeight="1">
      <c r="A33" s="32" t="s">
        <v>28</v>
      </c>
      <c r="B33" s="32" t="s">
        <v>89</v>
      </c>
      <c r="C33" s="32" t="s">
        <v>162</v>
      </c>
      <c r="D33" s="34">
        <v>1287.0</v>
      </c>
      <c r="E33" s="32">
        <v>30.43</v>
      </c>
      <c r="F33" s="32">
        <v>22.0</v>
      </c>
      <c r="G33" s="32">
        <v>54.24</v>
      </c>
      <c r="H33" s="32" t="s">
        <v>163</v>
      </c>
      <c r="I33" s="33">
        <f t="shared" si="1"/>
        <v>984.90249</v>
      </c>
      <c r="J33" s="33">
        <f t="shared" si="2"/>
        <v>895.3659</v>
      </c>
      <c r="K33" s="32" t="s">
        <v>164</v>
      </c>
      <c r="L33" s="32" t="s">
        <v>162</v>
      </c>
      <c r="M33" s="32" t="s">
        <v>165</v>
      </c>
      <c r="N33" s="32" t="s">
        <v>162</v>
      </c>
    </row>
    <row r="34" ht="14.25" customHeight="1">
      <c r="A34" s="32" t="s">
        <v>28</v>
      </c>
      <c r="B34" s="32" t="s">
        <v>89</v>
      </c>
      <c r="C34" s="32" t="s">
        <v>166</v>
      </c>
      <c r="D34" s="32">
        <v>717.0</v>
      </c>
      <c r="E34" s="32">
        <v>33.15</v>
      </c>
      <c r="F34" s="32">
        <v>11.0</v>
      </c>
      <c r="G34" s="32">
        <v>6.0</v>
      </c>
      <c r="H34" s="32" t="s">
        <v>167</v>
      </c>
      <c r="I34" s="33">
        <f t="shared" si="1"/>
        <v>527.24595</v>
      </c>
      <c r="J34" s="33">
        <f t="shared" si="2"/>
        <v>479.3145</v>
      </c>
      <c r="K34" s="32" t="s">
        <v>131</v>
      </c>
      <c r="L34" s="32" t="s">
        <v>28</v>
      </c>
      <c r="M34" s="32" t="s">
        <v>168</v>
      </c>
      <c r="N34" s="32" t="s">
        <v>169</v>
      </c>
    </row>
    <row r="35" ht="14.25" customHeight="1">
      <c r="A35" s="32" t="s">
        <v>28</v>
      </c>
      <c r="B35" s="32" t="s">
        <v>64</v>
      </c>
      <c r="C35" s="32" t="s">
        <v>170</v>
      </c>
      <c r="D35" s="32">
        <v>67.0</v>
      </c>
      <c r="E35" s="32">
        <v>10.85</v>
      </c>
      <c r="F35" s="32">
        <v>4.0</v>
      </c>
      <c r="G35" s="32">
        <v>86.47</v>
      </c>
      <c r="H35" s="32">
        <v>86.47</v>
      </c>
      <c r="I35" s="33">
        <f t="shared" si="1"/>
        <v>65.70355</v>
      </c>
      <c r="J35" s="33">
        <f t="shared" si="2"/>
        <v>59.7305</v>
      </c>
      <c r="K35" s="32" t="s">
        <v>131</v>
      </c>
      <c r="L35" s="32"/>
      <c r="M35" s="32"/>
      <c r="N35" s="32"/>
    </row>
    <row r="36" ht="14.25" customHeight="1">
      <c r="A36" s="32" t="s">
        <v>28</v>
      </c>
      <c r="B36" s="32" t="s">
        <v>64</v>
      </c>
      <c r="C36" s="32" t="s">
        <v>171</v>
      </c>
      <c r="D36" s="32">
        <v>66.0</v>
      </c>
      <c r="E36" s="32">
        <v>40.85</v>
      </c>
      <c r="F36" s="32">
        <v>3.0</v>
      </c>
      <c r="G36" s="32">
        <v>85.84</v>
      </c>
      <c r="H36" s="32" t="s">
        <v>172</v>
      </c>
      <c r="I36" s="33">
        <f t="shared" si="1"/>
        <v>42.9429</v>
      </c>
      <c r="J36" s="33">
        <f t="shared" si="2"/>
        <v>39.039</v>
      </c>
      <c r="K36" s="32" t="s">
        <v>131</v>
      </c>
      <c r="L36" s="32" t="s">
        <v>171</v>
      </c>
      <c r="M36" s="32" t="s">
        <v>173</v>
      </c>
      <c r="N36" s="32" t="s">
        <v>137</v>
      </c>
    </row>
    <row r="37" ht="14.25" customHeight="1">
      <c r="A37" s="32" t="s">
        <v>28</v>
      </c>
      <c r="B37" s="32" t="s">
        <v>89</v>
      </c>
      <c r="C37" s="32" t="s">
        <v>174</v>
      </c>
      <c r="D37" s="32">
        <v>820.0</v>
      </c>
      <c r="E37" s="32">
        <v>30.56</v>
      </c>
      <c r="F37" s="32">
        <v>11.0</v>
      </c>
      <c r="G37" s="32">
        <v>51.95</v>
      </c>
      <c r="H37" s="32" t="s">
        <v>175</v>
      </c>
      <c r="I37" s="33">
        <f t="shared" si="1"/>
        <v>626.3488</v>
      </c>
      <c r="J37" s="33">
        <f t="shared" si="2"/>
        <v>569.408</v>
      </c>
      <c r="K37" s="32" t="s">
        <v>176</v>
      </c>
      <c r="L37" s="32" t="s">
        <v>174</v>
      </c>
      <c r="M37" s="32" t="s">
        <v>177</v>
      </c>
      <c r="N37" s="32" t="s">
        <v>174</v>
      </c>
    </row>
    <row r="38" ht="14.25" customHeight="1">
      <c r="A38" s="32" t="s">
        <v>28</v>
      </c>
      <c r="B38" s="32" t="s">
        <v>89</v>
      </c>
      <c r="C38" s="32" t="s">
        <v>178</v>
      </c>
      <c r="D38" s="32">
        <v>179.0</v>
      </c>
      <c r="E38" s="32">
        <v>27.03</v>
      </c>
      <c r="F38" s="32">
        <v>3.0</v>
      </c>
      <c r="G38" s="32">
        <v>50.65</v>
      </c>
      <c r="H38" s="32">
        <v>91.4</v>
      </c>
      <c r="I38" s="33">
        <f t="shared" si="1"/>
        <v>143.67793</v>
      </c>
      <c r="J38" s="33">
        <f t="shared" si="2"/>
        <v>130.6163</v>
      </c>
      <c r="K38" s="32" t="s">
        <v>164</v>
      </c>
      <c r="L38" s="35" t="s">
        <v>162</v>
      </c>
      <c r="M38" s="32" t="s">
        <v>165</v>
      </c>
      <c r="N38" s="32" t="s">
        <v>162</v>
      </c>
    </row>
    <row r="39" ht="14.25" customHeight="1">
      <c r="A39" s="32" t="s">
        <v>28</v>
      </c>
      <c r="B39" s="32" t="s">
        <v>89</v>
      </c>
      <c r="C39" s="32" t="s">
        <v>179</v>
      </c>
      <c r="D39" s="32">
        <v>615.0</v>
      </c>
      <c r="E39" s="32">
        <v>40.88</v>
      </c>
      <c r="F39" s="32">
        <v>7.0</v>
      </c>
      <c r="G39" s="32">
        <v>5.73</v>
      </c>
      <c r="H39" s="32" t="s">
        <v>180</v>
      </c>
      <c r="I39" s="33">
        <f t="shared" si="1"/>
        <v>399.9468</v>
      </c>
      <c r="J39" s="33">
        <f t="shared" si="2"/>
        <v>363.588</v>
      </c>
      <c r="K39" s="32" t="s">
        <v>176</v>
      </c>
      <c r="L39" s="35" t="s">
        <v>181</v>
      </c>
      <c r="M39" s="32" t="s">
        <v>182</v>
      </c>
      <c r="N39" s="36" t="s">
        <v>179</v>
      </c>
    </row>
    <row r="40" ht="14.25" customHeight="1">
      <c r="A40" s="32" t="s">
        <v>28</v>
      </c>
      <c r="B40" s="32" t="s">
        <v>89</v>
      </c>
      <c r="C40" s="32" t="s">
        <v>183</v>
      </c>
      <c r="D40" s="32">
        <v>1400.0</v>
      </c>
      <c r="E40" s="32">
        <v>49.22</v>
      </c>
      <c r="F40" s="32">
        <v>10.0</v>
      </c>
      <c r="G40" s="32">
        <v>0.0</v>
      </c>
      <c r="H40" s="32" t="s">
        <v>184</v>
      </c>
      <c r="I40" s="33">
        <f t="shared" si="1"/>
        <v>782.012</v>
      </c>
      <c r="J40" s="33">
        <f t="shared" si="2"/>
        <v>710.92</v>
      </c>
      <c r="K40" s="32" t="s">
        <v>131</v>
      </c>
      <c r="L40" s="37" t="s">
        <v>28</v>
      </c>
      <c r="M40" s="32" t="s">
        <v>185</v>
      </c>
      <c r="N40" s="38" t="s">
        <v>186</v>
      </c>
    </row>
    <row r="41" ht="14.25" customHeight="1">
      <c r="A41" s="32" t="s">
        <v>28</v>
      </c>
      <c r="B41" s="32" t="s">
        <v>89</v>
      </c>
      <c r="C41" s="32" t="s">
        <v>187</v>
      </c>
      <c r="D41" s="32">
        <v>485.0</v>
      </c>
      <c r="E41" s="32">
        <v>29.23</v>
      </c>
      <c r="F41" s="32">
        <v>9.0</v>
      </c>
      <c r="G41" s="32">
        <v>72.0</v>
      </c>
      <c r="H41" s="32" t="s">
        <v>188</v>
      </c>
      <c r="I41" s="33">
        <f t="shared" si="1"/>
        <v>377.55795</v>
      </c>
      <c r="J41" s="33">
        <f t="shared" si="2"/>
        <v>343.2345</v>
      </c>
      <c r="K41" s="32" t="s">
        <v>131</v>
      </c>
      <c r="L41" s="37" t="s">
        <v>28</v>
      </c>
      <c r="M41" s="32" t="s">
        <v>168</v>
      </c>
      <c r="N41" s="38" t="s">
        <v>166</v>
      </c>
    </row>
    <row r="42" ht="14.25" customHeight="1">
      <c r="A42" s="32" t="s">
        <v>28</v>
      </c>
      <c r="B42" s="32" t="s">
        <v>89</v>
      </c>
      <c r="C42" s="32" t="s">
        <v>189</v>
      </c>
      <c r="D42" s="32">
        <v>1971.0</v>
      </c>
      <c r="E42" s="32">
        <v>44.99</v>
      </c>
      <c r="F42" s="32">
        <v>17.0</v>
      </c>
      <c r="G42" s="32">
        <v>10.7</v>
      </c>
      <c r="H42" s="32" t="s">
        <v>190</v>
      </c>
      <c r="I42" s="33">
        <f t="shared" si="1"/>
        <v>1192.67181</v>
      </c>
      <c r="J42" s="33">
        <f t="shared" si="2"/>
        <v>1084.2471</v>
      </c>
      <c r="K42" s="38" t="s">
        <v>191</v>
      </c>
      <c r="L42" s="37" t="s">
        <v>192</v>
      </c>
      <c r="M42" s="32" t="s">
        <v>193</v>
      </c>
      <c r="N42" s="38" t="s">
        <v>192</v>
      </c>
    </row>
    <row r="43" ht="14.25" customHeight="1">
      <c r="A43" s="32" t="s">
        <v>28</v>
      </c>
      <c r="B43" s="32" t="s">
        <v>89</v>
      </c>
      <c r="C43" s="32" t="s">
        <v>194</v>
      </c>
      <c r="D43" s="32">
        <v>278.0</v>
      </c>
      <c r="E43" s="32">
        <v>23.36</v>
      </c>
      <c r="F43" s="32">
        <v>7.0</v>
      </c>
      <c r="G43" s="32">
        <v>88.8</v>
      </c>
      <c r="H43" s="32" t="s">
        <v>195</v>
      </c>
      <c r="I43" s="33">
        <f t="shared" si="1"/>
        <v>234.36512</v>
      </c>
      <c r="J43" s="33">
        <f t="shared" si="2"/>
        <v>213.0592</v>
      </c>
      <c r="K43" s="32" t="s">
        <v>131</v>
      </c>
      <c r="L43" s="32" t="s">
        <v>28</v>
      </c>
      <c r="M43" s="32" t="s">
        <v>196</v>
      </c>
      <c r="N43" s="32" t="s">
        <v>137</v>
      </c>
    </row>
    <row r="44" ht="14.25" customHeight="1">
      <c r="A44" s="32" t="s">
        <v>28</v>
      </c>
      <c r="B44" s="32" t="s">
        <v>64</v>
      </c>
      <c r="C44" s="32" t="s">
        <v>197</v>
      </c>
      <c r="D44" s="32">
        <v>254.0</v>
      </c>
      <c r="E44" s="32">
        <v>19.91</v>
      </c>
      <c r="F44" s="32">
        <v>9.0</v>
      </c>
      <c r="G44" s="32">
        <v>82.62</v>
      </c>
      <c r="H44" s="32">
        <v>100.0</v>
      </c>
      <c r="I44" s="33">
        <f t="shared" si="1"/>
        <v>223.77146</v>
      </c>
      <c r="J44" s="33">
        <f t="shared" si="2"/>
        <v>203.4286</v>
      </c>
      <c r="K44" s="32"/>
      <c r="L44" s="32" t="s">
        <v>197</v>
      </c>
      <c r="M44" s="32" t="s">
        <v>198</v>
      </c>
      <c r="N44" s="32" t="s">
        <v>197</v>
      </c>
    </row>
    <row r="45" ht="14.25" customHeight="1">
      <c r="A45" s="32" t="s">
        <v>28</v>
      </c>
      <c r="B45" s="32" t="s">
        <v>89</v>
      </c>
      <c r="C45" s="32" t="s">
        <v>181</v>
      </c>
      <c r="D45" s="32">
        <v>3329.0</v>
      </c>
      <c r="E45" s="32">
        <v>38.25</v>
      </c>
      <c r="F45" s="32">
        <v>22.0</v>
      </c>
      <c r="G45" s="32">
        <v>25.65</v>
      </c>
      <c r="H45" s="32" t="s">
        <v>199</v>
      </c>
      <c r="I45" s="33">
        <f t="shared" si="1"/>
        <v>2261.22325</v>
      </c>
      <c r="J45" s="33">
        <f t="shared" si="2"/>
        <v>2055.6575</v>
      </c>
      <c r="K45" s="32" t="s">
        <v>200</v>
      </c>
      <c r="L45" s="32" t="s">
        <v>181</v>
      </c>
      <c r="M45" s="32" t="s">
        <v>201</v>
      </c>
      <c r="N45" s="32" t="s">
        <v>181</v>
      </c>
    </row>
    <row r="46" ht="14.25" customHeight="1">
      <c r="A46" s="32" t="s">
        <v>28</v>
      </c>
      <c r="B46" s="32" t="s">
        <v>89</v>
      </c>
      <c r="C46" s="32" t="s">
        <v>202</v>
      </c>
      <c r="D46" s="32">
        <v>1251.0</v>
      </c>
      <c r="E46" s="32">
        <v>55.25</v>
      </c>
      <c r="F46" s="32">
        <v>14.0</v>
      </c>
      <c r="G46" s="32">
        <v>0.0</v>
      </c>
      <c r="H46" s="32" t="s">
        <v>203</v>
      </c>
      <c r="I46" s="33">
        <f t="shared" si="1"/>
        <v>615.80475</v>
      </c>
      <c r="J46" s="33">
        <f t="shared" si="2"/>
        <v>559.8225</v>
      </c>
      <c r="K46" s="32" t="s">
        <v>204</v>
      </c>
      <c r="L46" s="32" t="s">
        <v>202</v>
      </c>
      <c r="M46" s="32" t="s">
        <v>205</v>
      </c>
      <c r="N46" s="32" t="s">
        <v>202</v>
      </c>
    </row>
    <row r="47" ht="14.25" customHeight="1">
      <c r="A47" s="32" t="s">
        <v>28</v>
      </c>
      <c r="B47" s="32" t="s">
        <v>89</v>
      </c>
      <c r="C47" s="32" t="s">
        <v>206</v>
      </c>
      <c r="D47" s="32">
        <v>787.0</v>
      </c>
      <c r="E47" s="32">
        <v>53.27</v>
      </c>
      <c r="F47" s="32">
        <v>6.0</v>
      </c>
      <c r="G47" s="32">
        <v>0.0</v>
      </c>
      <c r="H47" s="32">
        <v>70.0</v>
      </c>
      <c r="I47" s="33">
        <f t="shared" si="1"/>
        <v>404.54161</v>
      </c>
      <c r="J47" s="33">
        <f t="shared" si="2"/>
        <v>367.7651</v>
      </c>
      <c r="K47" s="32" t="s">
        <v>207</v>
      </c>
      <c r="L47" s="32" t="s">
        <v>206</v>
      </c>
      <c r="M47" s="32" t="s">
        <v>208</v>
      </c>
      <c r="N47" s="32" t="s">
        <v>206</v>
      </c>
    </row>
    <row r="48" ht="14.25" customHeight="1">
      <c r="A48" s="32"/>
      <c r="B48" s="32"/>
      <c r="C48" s="39"/>
      <c r="D48" s="32"/>
      <c r="E48" s="32"/>
      <c r="F48" s="32"/>
      <c r="G48" s="32"/>
      <c r="H48" s="32"/>
      <c r="I48" s="33">
        <f t="shared" si="1"/>
        <v>0</v>
      </c>
      <c r="J48" s="33">
        <f t="shared" si="2"/>
        <v>0</v>
      </c>
      <c r="K48" s="40"/>
      <c r="L48" s="32"/>
      <c r="M48" s="32"/>
      <c r="N48" s="32"/>
    </row>
    <row r="49" ht="14.25" customHeight="1">
      <c r="A49" s="32"/>
      <c r="B49" s="32"/>
      <c r="C49" s="39"/>
      <c r="D49" s="32"/>
      <c r="E49" s="32"/>
      <c r="F49" s="32"/>
      <c r="G49" s="32"/>
      <c r="H49" s="32"/>
      <c r="I49" s="33">
        <f t="shared" si="1"/>
        <v>0</v>
      </c>
      <c r="J49" s="33">
        <f t="shared" si="2"/>
        <v>0</v>
      </c>
      <c r="K49" s="32"/>
      <c r="L49" s="32"/>
      <c r="M49" s="32"/>
      <c r="N49" s="32"/>
    </row>
    <row r="50" ht="14.25" customHeight="1">
      <c r="A50" s="32"/>
      <c r="B50" s="32"/>
      <c r="C50" s="39"/>
      <c r="D50" s="32"/>
      <c r="E50" s="32"/>
      <c r="F50" s="32"/>
      <c r="G50" s="32"/>
      <c r="H50" s="32"/>
      <c r="I50" s="33">
        <f t="shared" si="1"/>
        <v>0</v>
      </c>
      <c r="J50" s="33">
        <f t="shared" si="2"/>
        <v>0</v>
      </c>
      <c r="K50" s="40"/>
      <c r="L50" s="32"/>
      <c r="M50" s="32"/>
      <c r="N50" s="32"/>
    </row>
    <row r="51" ht="14.25" customHeight="1">
      <c r="A51" s="32"/>
      <c r="B51" s="32"/>
      <c r="C51" s="39"/>
      <c r="D51" s="32"/>
      <c r="E51" s="32"/>
      <c r="F51" s="32"/>
      <c r="G51" s="32"/>
      <c r="H51" s="32"/>
      <c r="I51" s="33">
        <f t="shared" si="1"/>
        <v>0</v>
      </c>
      <c r="J51" s="33">
        <f t="shared" si="2"/>
        <v>0</v>
      </c>
      <c r="K51" s="32"/>
      <c r="L51" s="32"/>
      <c r="M51" s="32"/>
      <c r="N51" s="32"/>
    </row>
    <row r="52" ht="14.25" customHeight="1">
      <c r="A52" s="32"/>
      <c r="B52" s="32"/>
      <c r="C52" s="39"/>
      <c r="D52" s="32"/>
      <c r="E52" s="32"/>
      <c r="F52" s="32"/>
      <c r="G52" s="32"/>
      <c r="H52" s="32"/>
      <c r="I52" s="33">
        <f t="shared" si="1"/>
        <v>0</v>
      </c>
      <c r="J52" s="33">
        <f t="shared" si="2"/>
        <v>0</v>
      </c>
      <c r="K52" s="32"/>
      <c r="L52" s="32"/>
      <c r="M52" s="32"/>
      <c r="N52" s="32"/>
    </row>
    <row r="53" ht="14.25" customHeight="1">
      <c r="A53" s="32"/>
      <c r="B53" s="32"/>
      <c r="C53" s="39"/>
      <c r="D53" s="32"/>
      <c r="E53" s="32"/>
      <c r="F53" s="32"/>
      <c r="G53" s="32"/>
      <c r="H53" s="32"/>
      <c r="I53" s="33">
        <f t="shared" si="1"/>
        <v>0</v>
      </c>
      <c r="J53" s="33">
        <f t="shared" si="2"/>
        <v>0</v>
      </c>
      <c r="K53" s="32"/>
      <c r="L53" s="32"/>
      <c r="M53" s="32"/>
      <c r="N53" s="32"/>
    </row>
    <row r="54" ht="14.25" customHeight="1">
      <c r="A54" s="32"/>
      <c r="B54" s="32"/>
      <c r="C54" s="39"/>
      <c r="D54" s="32"/>
      <c r="E54" s="32"/>
      <c r="F54" s="32"/>
      <c r="G54" s="32"/>
      <c r="H54" s="32"/>
      <c r="I54" s="33">
        <f t="shared" si="1"/>
        <v>0</v>
      </c>
      <c r="J54" s="33">
        <f t="shared" si="2"/>
        <v>0</v>
      </c>
      <c r="K54" s="32"/>
      <c r="L54" s="32"/>
      <c r="M54" s="32"/>
      <c r="N54" s="32"/>
    </row>
    <row r="55" ht="14.25" customHeight="1">
      <c r="A55" s="32"/>
      <c r="B55" s="32"/>
      <c r="C55" s="39"/>
      <c r="D55" s="32"/>
      <c r="E55" s="32"/>
      <c r="F55" s="32"/>
      <c r="G55" s="32"/>
      <c r="H55" s="32"/>
      <c r="I55" s="33">
        <f t="shared" si="1"/>
        <v>0</v>
      </c>
      <c r="J55" s="33">
        <f t="shared" si="2"/>
        <v>0</v>
      </c>
      <c r="K55" s="32"/>
      <c r="L55" s="32"/>
      <c r="M55" s="32"/>
      <c r="N55" s="32"/>
    </row>
    <row r="56" ht="14.25" customHeight="1">
      <c r="A56" s="32"/>
      <c r="B56" s="32"/>
      <c r="C56" s="39"/>
      <c r="D56" s="32"/>
      <c r="E56" s="32"/>
      <c r="F56" s="32"/>
      <c r="G56" s="32"/>
      <c r="H56" s="32"/>
      <c r="I56" s="33">
        <f t="shared" si="1"/>
        <v>0</v>
      </c>
      <c r="J56" s="33">
        <f t="shared" si="2"/>
        <v>0</v>
      </c>
      <c r="K56" s="32"/>
      <c r="L56" s="32"/>
      <c r="M56" s="32"/>
      <c r="N56" s="32"/>
    </row>
    <row r="57" ht="14.25" customHeight="1">
      <c r="A57" s="32"/>
      <c r="B57" s="32"/>
      <c r="C57" s="39"/>
      <c r="D57" s="32"/>
      <c r="E57" s="32"/>
      <c r="F57" s="32"/>
      <c r="G57" s="32"/>
      <c r="H57" s="32"/>
      <c r="I57" s="33">
        <f t="shared" si="1"/>
        <v>0</v>
      </c>
      <c r="J57" s="33">
        <f t="shared" si="2"/>
        <v>0</v>
      </c>
      <c r="K57" s="32"/>
      <c r="L57" s="32"/>
      <c r="M57" s="32"/>
      <c r="N57" s="32"/>
    </row>
    <row r="58" ht="14.25" customHeight="1">
      <c r="A58" s="32"/>
      <c r="B58" s="39"/>
      <c r="C58" s="39"/>
      <c r="D58" s="32"/>
      <c r="E58" s="32"/>
      <c r="F58" s="32"/>
      <c r="G58" s="32"/>
      <c r="H58" s="32"/>
      <c r="I58" s="33">
        <f t="shared" si="1"/>
        <v>0</v>
      </c>
      <c r="J58" s="33">
        <f t="shared" si="2"/>
        <v>0</v>
      </c>
      <c r="K58" s="32"/>
      <c r="L58" s="32"/>
      <c r="M58" s="32"/>
      <c r="N58" s="32"/>
    </row>
    <row r="59" ht="14.25" customHeight="1">
      <c r="A59" s="32"/>
      <c r="B59" s="32"/>
      <c r="C59" s="39"/>
      <c r="D59" s="32"/>
      <c r="E59" s="32"/>
      <c r="F59" s="32"/>
      <c r="G59" s="32"/>
      <c r="H59" s="32"/>
      <c r="I59" s="33">
        <f t="shared" si="1"/>
        <v>0</v>
      </c>
      <c r="J59" s="33">
        <f t="shared" si="2"/>
        <v>0</v>
      </c>
      <c r="K59" s="32"/>
      <c r="L59" s="32"/>
      <c r="M59" s="32"/>
      <c r="N59" s="32"/>
    </row>
    <row r="60" ht="14.25" customHeight="1">
      <c r="A60" s="32"/>
      <c r="B60" s="32"/>
      <c r="C60" s="39"/>
      <c r="D60" s="32"/>
      <c r="E60" s="32"/>
      <c r="F60" s="32"/>
      <c r="G60" s="32"/>
      <c r="H60" s="32"/>
      <c r="I60" s="33">
        <f t="shared" si="1"/>
        <v>0</v>
      </c>
      <c r="J60" s="33">
        <f t="shared" si="2"/>
        <v>0</v>
      </c>
      <c r="K60" s="32"/>
      <c r="L60" s="32"/>
      <c r="M60" s="32"/>
      <c r="N60" s="32"/>
    </row>
    <row r="61" ht="14.25" customHeight="1">
      <c r="A61" s="32"/>
      <c r="B61" s="32"/>
      <c r="C61" s="39"/>
      <c r="D61" s="32"/>
      <c r="E61" s="32"/>
      <c r="F61" s="32"/>
      <c r="G61" s="32"/>
      <c r="H61" s="32"/>
      <c r="I61" s="33">
        <f t="shared" si="1"/>
        <v>0</v>
      </c>
      <c r="J61" s="33">
        <f t="shared" si="2"/>
        <v>0</v>
      </c>
      <c r="K61" s="32"/>
      <c r="L61" s="32"/>
      <c r="M61" s="32"/>
      <c r="N61" s="32"/>
    </row>
    <row r="62" ht="14.25" customHeight="1">
      <c r="A62" s="32"/>
      <c r="B62" s="32"/>
      <c r="C62" s="39"/>
      <c r="D62" s="32"/>
      <c r="E62" s="32"/>
      <c r="F62" s="32"/>
      <c r="G62" s="32"/>
      <c r="H62" s="32"/>
      <c r="I62" s="33">
        <f t="shared" si="1"/>
        <v>0</v>
      </c>
      <c r="J62" s="33">
        <f t="shared" si="2"/>
        <v>0</v>
      </c>
      <c r="K62" s="32"/>
      <c r="L62" s="32"/>
      <c r="M62" s="32"/>
      <c r="N62" s="32"/>
    </row>
    <row r="63" ht="14.25" customHeight="1">
      <c r="A63" s="32"/>
      <c r="B63" s="32"/>
      <c r="C63" s="39"/>
      <c r="D63" s="32"/>
      <c r="E63" s="32"/>
      <c r="F63" s="32"/>
      <c r="G63" s="32"/>
      <c r="H63" s="32"/>
      <c r="I63" s="33">
        <f t="shared" si="1"/>
        <v>0</v>
      </c>
      <c r="J63" s="33">
        <f t="shared" si="2"/>
        <v>0</v>
      </c>
      <c r="K63" s="32"/>
      <c r="L63" s="32"/>
      <c r="M63" s="32"/>
      <c r="N63" s="32"/>
    </row>
    <row r="64" ht="14.25" customHeight="1">
      <c r="A64" s="32"/>
      <c r="B64" s="32"/>
      <c r="C64" s="39"/>
      <c r="D64" s="32"/>
      <c r="E64" s="32"/>
      <c r="F64" s="32"/>
      <c r="G64" s="32"/>
      <c r="H64" s="32"/>
      <c r="I64" s="33">
        <f t="shared" si="1"/>
        <v>0</v>
      </c>
      <c r="J64" s="33">
        <f t="shared" si="2"/>
        <v>0</v>
      </c>
      <c r="K64" s="32"/>
      <c r="L64" s="32"/>
      <c r="M64" s="32"/>
      <c r="N64" s="32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3">
        <f t="shared" si="1"/>
        <v>0</v>
      </c>
      <c r="J65" s="33">
        <f t="shared" si="2"/>
        <v>0</v>
      </c>
      <c r="K65" s="32"/>
      <c r="L65" s="32"/>
      <c r="M65" s="32"/>
      <c r="N65" s="32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3">
        <f t="shared" si="1"/>
        <v>0</v>
      </c>
      <c r="J66" s="33">
        <f t="shared" si="2"/>
        <v>0</v>
      </c>
      <c r="K66" s="32"/>
      <c r="L66" s="32"/>
      <c r="M66" s="32"/>
      <c r="N66" s="32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3">
        <f t="shared" si="1"/>
        <v>0</v>
      </c>
      <c r="J67" s="33">
        <f t="shared" si="2"/>
        <v>0</v>
      </c>
      <c r="K67" s="32"/>
      <c r="L67" s="32"/>
      <c r="M67" s="32"/>
      <c r="N67" s="32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3">
        <f t="shared" si="1"/>
        <v>0</v>
      </c>
      <c r="J68" s="33">
        <f t="shared" si="2"/>
        <v>0</v>
      </c>
      <c r="K68" s="32"/>
      <c r="L68" s="32"/>
      <c r="M68" s="32"/>
      <c r="N68" s="32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3">
        <f t="shared" si="1"/>
        <v>0</v>
      </c>
      <c r="J69" s="33">
        <f t="shared" si="2"/>
        <v>0</v>
      </c>
      <c r="K69" s="32"/>
      <c r="L69" s="32"/>
      <c r="M69" s="32"/>
      <c r="N69" s="32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3">
        <f t="shared" si="1"/>
        <v>0</v>
      </c>
      <c r="J70" s="33">
        <f t="shared" si="2"/>
        <v>0</v>
      </c>
      <c r="K70" s="32"/>
      <c r="L70" s="32"/>
      <c r="M70" s="32"/>
      <c r="N70" s="32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3">
        <f t="shared" si="1"/>
        <v>0</v>
      </c>
      <c r="J71" s="33">
        <f t="shared" si="2"/>
        <v>0</v>
      </c>
      <c r="K71" s="32"/>
      <c r="L71" s="32"/>
      <c r="M71" s="32"/>
      <c r="N71" s="32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3">
        <f t="shared" si="1"/>
        <v>0</v>
      </c>
      <c r="J72" s="33">
        <f t="shared" si="2"/>
        <v>0</v>
      </c>
      <c r="K72" s="32"/>
      <c r="L72" s="32"/>
      <c r="M72" s="32"/>
      <c r="N72" s="32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3">
        <f t="shared" si="1"/>
        <v>0</v>
      </c>
      <c r="J73" s="33">
        <f t="shared" si="2"/>
        <v>0</v>
      </c>
      <c r="K73" s="32"/>
      <c r="L73" s="32"/>
      <c r="M73" s="32"/>
      <c r="N73" s="32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3">
        <f t="shared" si="1"/>
        <v>0</v>
      </c>
      <c r="J74" s="33">
        <f t="shared" si="2"/>
        <v>0</v>
      </c>
      <c r="K74" s="32"/>
      <c r="L74" s="32"/>
      <c r="M74" s="32"/>
      <c r="N74" s="32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3">
        <f t="shared" si="1"/>
        <v>0</v>
      </c>
      <c r="J75" s="33">
        <f t="shared" si="2"/>
        <v>0</v>
      </c>
      <c r="K75" s="32"/>
      <c r="L75" s="32"/>
      <c r="M75" s="32"/>
      <c r="N75" s="32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3">
        <f t="shared" si="1"/>
        <v>0</v>
      </c>
      <c r="J76" s="33">
        <f t="shared" si="2"/>
        <v>0</v>
      </c>
      <c r="K76" s="32"/>
      <c r="L76" s="32"/>
      <c r="M76" s="32"/>
      <c r="N76" s="32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3">
        <f t="shared" si="1"/>
        <v>0</v>
      </c>
      <c r="J77" s="33">
        <f t="shared" si="2"/>
        <v>0</v>
      </c>
      <c r="K77" s="32"/>
      <c r="L77" s="32"/>
      <c r="M77" s="32"/>
      <c r="N77" s="32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3">
        <f t="shared" si="1"/>
        <v>0</v>
      </c>
      <c r="J78" s="33">
        <f t="shared" si="2"/>
        <v>0</v>
      </c>
      <c r="K78" s="32"/>
      <c r="L78" s="32"/>
      <c r="M78" s="32"/>
      <c r="N78" s="32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3">
        <f t="shared" si="1"/>
        <v>0</v>
      </c>
      <c r="J79" s="33">
        <f t="shared" si="2"/>
        <v>0</v>
      </c>
      <c r="K79" s="32"/>
      <c r="L79" s="32"/>
      <c r="M79" s="32"/>
      <c r="N79" s="32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3">
        <f t="shared" si="1"/>
        <v>0</v>
      </c>
      <c r="J80" s="33">
        <f t="shared" si="2"/>
        <v>0</v>
      </c>
      <c r="K80" s="32"/>
      <c r="L80" s="32"/>
      <c r="M80" s="32"/>
      <c r="N80" s="32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3">
        <f t="shared" si="1"/>
        <v>0</v>
      </c>
      <c r="J81" s="33">
        <f t="shared" si="2"/>
        <v>0</v>
      </c>
      <c r="K81" s="32"/>
      <c r="L81" s="32"/>
      <c r="M81" s="32"/>
      <c r="N81" s="32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3">
        <f t="shared" si="1"/>
        <v>0</v>
      </c>
      <c r="J82" s="33">
        <f t="shared" si="2"/>
        <v>0</v>
      </c>
      <c r="K82" s="32"/>
      <c r="L82" s="32"/>
      <c r="M82" s="32"/>
      <c r="N82" s="32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3">
        <f t="shared" si="1"/>
        <v>0</v>
      </c>
      <c r="J83" s="33">
        <f t="shared" si="2"/>
        <v>0</v>
      </c>
      <c r="K83" s="32"/>
      <c r="L83" s="32"/>
      <c r="M83" s="32"/>
      <c r="N83" s="32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3">
        <f t="shared" si="1"/>
        <v>0</v>
      </c>
      <c r="J84" s="33">
        <f t="shared" si="2"/>
        <v>0</v>
      </c>
      <c r="K84" s="32"/>
      <c r="L84" s="32"/>
      <c r="M84" s="32"/>
      <c r="N84" s="32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3">
        <f t="shared" si="1"/>
        <v>0</v>
      </c>
      <c r="J85" s="33">
        <f t="shared" si="2"/>
        <v>0</v>
      </c>
      <c r="K85" s="32"/>
      <c r="L85" s="32"/>
      <c r="M85" s="32"/>
      <c r="N85" s="32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3">
        <f t="shared" si="1"/>
        <v>0</v>
      </c>
      <c r="J86" s="33">
        <f t="shared" si="2"/>
        <v>0</v>
      </c>
      <c r="K86" s="32"/>
      <c r="L86" s="32"/>
      <c r="M86" s="32"/>
      <c r="N86" s="32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3">
        <f t="shared" si="1"/>
        <v>0</v>
      </c>
      <c r="J87" s="33">
        <f t="shared" si="2"/>
        <v>0</v>
      </c>
      <c r="K87" s="32"/>
      <c r="L87" s="32"/>
      <c r="M87" s="32"/>
      <c r="N87" s="32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3">
        <f t="shared" si="1"/>
        <v>0</v>
      </c>
      <c r="J88" s="33">
        <f t="shared" si="2"/>
        <v>0</v>
      </c>
      <c r="K88" s="32"/>
      <c r="L88" s="32"/>
      <c r="M88" s="32"/>
      <c r="N88" s="32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3">
        <f t="shared" si="1"/>
        <v>0</v>
      </c>
      <c r="J89" s="33">
        <f t="shared" si="2"/>
        <v>0</v>
      </c>
      <c r="K89" s="32"/>
      <c r="L89" s="32"/>
      <c r="M89" s="32"/>
      <c r="N89" s="32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3">
        <f t="shared" si="1"/>
        <v>0</v>
      </c>
      <c r="J90" s="33">
        <f t="shared" si="2"/>
        <v>0</v>
      </c>
      <c r="K90" s="32"/>
      <c r="L90" s="32"/>
      <c r="M90" s="32"/>
      <c r="N90" s="32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3">
        <f t="shared" si="1"/>
        <v>0</v>
      </c>
      <c r="J91" s="33">
        <f t="shared" si="2"/>
        <v>0</v>
      </c>
      <c r="K91" s="32"/>
      <c r="L91" s="32"/>
      <c r="M91" s="32"/>
      <c r="N91" s="32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3">
        <f t="shared" si="1"/>
        <v>0</v>
      </c>
      <c r="J92" s="33">
        <f t="shared" si="2"/>
        <v>0</v>
      </c>
      <c r="K92" s="32"/>
      <c r="L92" s="32"/>
      <c r="M92" s="32"/>
      <c r="N92" s="32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3">
        <f t="shared" si="1"/>
        <v>0</v>
      </c>
      <c r="J93" s="33">
        <f t="shared" si="2"/>
        <v>0</v>
      </c>
      <c r="K93" s="32"/>
      <c r="L93" s="32"/>
      <c r="M93" s="32"/>
      <c r="N93" s="32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3">
        <f t="shared" si="1"/>
        <v>0</v>
      </c>
      <c r="J94" s="33">
        <f t="shared" si="2"/>
        <v>0</v>
      </c>
      <c r="K94" s="32"/>
      <c r="L94" s="32"/>
      <c r="M94" s="32"/>
      <c r="N94" s="32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3">
        <f t="shared" si="1"/>
        <v>0</v>
      </c>
      <c r="J95" s="33">
        <f t="shared" si="2"/>
        <v>0</v>
      </c>
      <c r="K95" s="32"/>
      <c r="L95" s="32"/>
      <c r="M95" s="32"/>
      <c r="N95" s="32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3">
        <f t="shared" si="1"/>
        <v>0</v>
      </c>
      <c r="J96" s="33">
        <f t="shared" si="2"/>
        <v>0</v>
      </c>
      <c r="K96" s="32"/>
      <c r="L96" s="32"/>
      <c r="M96" s="32"/>
      <c r="N96" s="32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3">
        <f t="shared" si="1"/>
        <v>0</v>
      </c>
      <c r="J97" s="33">
        <f t="shared" si="2"/>
        <v>0</v>
      </c>
      <c r="K97" s="32"/>
      <c r="L97" s="32"/>
      <c r="M97" s="32"/>
      <c r="N97" s="32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3">
        <f t="shared" si="1"/>
        <v>0</v>
      </c>
      <c r="J98" s="33">
        <f t="shared" si="2"/>
        <v>0</v>
      </c>
      <c r="K98" s="32"/>
      <c r="L98" s="32"/>
      <c r="M98" s="32"/>
      <c r="N98" s="32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3">
        <f t="shared" si="1"/>
        <v>0</v>
      </c>
      <c r="J99" s="33">
        <f t="shared" si="2"/>
        <v>0</v>
      </c>
      <c r="K99" s="32"/>
      <c r="L99" s="32"/>
      <c r="M99" s="32"/>
      <c r="N99" s="32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3">
        <f t="shared" si="1"/>
        <v>0</v>
      </c>
      <c r="J100" s="33">
        <f t="shared" si="2"/>
        <v>0</v>
      </c>
      <c r="K100" s="32"/>
      <c r="L100" s="32"/>
      <c r="M100" s="32"/>
      <c r="N100" s="32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3">
        <f t="shared" si="1"/>
        <v>0</v>
      </c>
      <c r="J101" s="33">
        <f t="shared" si="2"/>
        <v>0</v>
      </c>
      <c r="K101" s="32"/>
      <c r="L101" s="32"/>
      <c r="M101" s="32"/>
      <c r="N101" s="32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3">
        <f t="shared" si="1"/>
        <v>0</v>
      </c>
      <c r="J102" s="33">
        <f t="shared" si="2"/>
        <v>0</v>
      </c>
      <c r="K102" s="32"/>
      <c r="L102" s="32"/>
      <c r="M102" s="32"/>
      <c r="N102" s="32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3">
        <f t="shared" si="1"/>
        <v>0</v>
      </c>
      <c r="J103" s="33">
        <f t="shared" si="2"/>
        <v>0</v>
      </c>
      <c r="K103" s="32"/>
      <c r="L103" s="32"/>
      <c r="M103" s="32"/>
      <c r="N103" s="32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3">
        <f t="shared" si="1"/>
        <v>0</v>
      </c>
      <c r="J104" s="33">
        <f t="shared" si="2"/>
        <v>0</v>
      </c>
      <c r="K104" s="32"/>
      <c r="L104" s="32"/>
      <c r="M104" s="32"/>
      <c r="N104" s="32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3">
        <f t="shared" si="1"/>
        <v>0</v>
      </c>
      <c r="J105" s="33">
        <f t="shared" si="2"/>
        <v>0</v>
      </c>
      <c r="K105" s="32"/>
      <c r="L105" s="32"/>
      <c r="M105" s="32"/>
      <c r="N105" s="32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3">
        <f t="shared" si="1"/>
        <v>0</v>
      </c>
      <c r="J106" s="33">
        <f t="shared" si="2"/>
        <v>0</v>
      </c>
      <c r="K106" s="32"/>
      <c r="L106" s="32"/>
      <c r="M106" s="32"/>
      <c r="N106" s="32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3">
        <f t="shared" si="1"/>
        <v>0</v>
      </c>
      <c r="J107" s="33">
        <f t="shared" si="2"/>
        <v>0</v>
      </c>
      <c r="K107" s="32"/>
      <c r="L107" s="32"/>
      <c r="M107" s="32"/>
      <c r="N107" s="32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3">
        <f t="shared" si="1"/>
        <v>0</v>
      </c>
      <c r="J108" s="33">
        <f t="shared" si="2"/>
        <v>0</v>
      </c>
      <c r="K108" s="32"/>
      <c r="L108" s="32"/>
      <c r="M108" s="32"/>
      <c r="N108" s="32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3">
        <f t="shared" si="1"/>
        <v>0</v>
      </c>
      <c r="J109" s="33">
        <f t="shared" si="2"/>
        <v>0</v>
      </c>
      <c r="K109" s="32"/>
      <c r="L109" s="32"/>
      <c r="M109" s="32"/>
      <c r="N109" s="32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3">
        <f t="shared" si="1"/>
        <v>0</v>
      </c>
      <c r="J110" s="33">
        <f t="shared" si="2"/>
        <v>0</v>
      </c>
      <c r="K110" s="32"/>
      <c r="L110" s="32"/>
      <c r="M110" s="32"/>
      <c r="N110" s="32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3">
        <f t="shared" si="1"/>
        <v>0</v>
      </c>
      <c r="J111" s="33">
        <f t="shared" si="2"/>
        <v>0</v>
      </c>
      <c r="K111" s="32"/>
      <c r="L111" s="32"/>
      <c r="M111" s="32"/>
      <c r="N111" s="32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3">
        <f t="shared" si="1"/>
        <v>0</v>
      </c>
      <c r="J112" s="33">
        <f t="shared" si="2"/>
        <v>0</v>
      </c>
      <c r="K112" s="32"/>
      <c r="L112" s="32"/>
      <c r="M112" s="32"/>
      <c r="N112" s="32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3">
        <f t="shared" si="1"/>
        <v>0</v>
      </c>
      <c r="J113" s="33">
        <f t="shared" si="2"/>
        <v>0</v>
      </c>
      <c r="K113" s="32"/>
      <c r="L113" s="32"/>
      <c r="M113" s="32"/>
      <c r="N113" s="32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3">
        <f t="shared" si="1"/>
        <v>0</v>
      </c>
      <c r="J114" s="33">
        <f t="shared" si="2"/>
        <v>0</v>
      </c>
      <c r="K114" s="32"/>
      <c r="L114" s="32"/>
      <c r="M114" s="32"/>
      <c r="N114" s="32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3">
        <f t="shared" si="1"/>
        <v>0</v>
      </c>
      <c r="J115" s="33">
        <f t="shared" si="2"/>
        <v>0</v>
      </c>
      <c r="K115" s="32"/>
      <c r="L115" s="32"/>
      <c r="M115" s="32"/>
      <c r="N115" s="32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3">
        <f t="shared" si="1"/>
        <v>0</v>
      </c>
      <c r="J116" s="33">
        <f t="shared" si="2"/>
        <v>0</v>
      </c>
      <c r="K116" s="32"/>
      <c r="L116" s="32"/>
      <c r="M116" s="32"/>
      <c r="N116" s="32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3">
        <f t="shared" si="1"/>
        <v>0</v>
      </c>
      <c r="J117" s="33">
        <f t="shared" si="2"/>
        <v>0</v>
      </c>
      <c r="K117" s="32"/>
      <c r="L117" s="32"/>
      <c r="M117" s="32"/>
      <c r="N117" s="32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3">
        <f t="shared" si="1"/>
        <v>0</v>
      </c>
      <c r="J118" s="33">
        <f t="shared" si="2"/>
        <v>0</v>
      </c>
      <c r="K118" s="32"/>
      <c r="L118" s="32"/>
      <c r="M118" s="32"/>
      <c r="N118" s="32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3">
        <f t="shared" si="1"/>
        <v>0</v>
      </c>
      <c r="J119" s="33">
        <f t="shared" si="2"/>
        <v>0</v>
      </c>
      <c r="K119" s="32"/>
      <c r="L119" s="32"/>
      <c r="M119" s="32"/>
      <c r="N119" s="32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3">
        <f t="shared" si="1"/>
        <v>0</v>
      </c>
      <c r="J120" s="33">
        <f t="shared" si="2"/>
        <v>0</v>
      </c>
      <c r="K120" s="32"/>
      <c r="L120" s="32"/>
      <c r="M120" s="32"/>
      <c r="N120" s="32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3">
        <f t="shared" si="1"/>
        <v>0</v>
      </c>
      <c r="J121" s="33">
        <f t="shared" si="2"/>
        <v>0</v>
      </c>
      <c r="K121" s="32"/>
      <c r="L121" s="32"/>
      <c r="M121" s="32"/>
      <c r="N121" s="32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3">
        <f t="shared" si="1"/>
        <v>0</v>
      </c>
      <c r="J122" s="33">
        <f t="shared" si="2"/>
        <v>0</v>
      </c>
      <c r="K122" s="32"/>
      <c r="L122" s="32"/>
      <c r="M122" s="32"/>
      <c r="N122" s="32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3">
        <f t="shared" si="1"/>
        <v>0</v>
      </c>
      <c r="J123" s="33">
        <f t="shared" si="2"/>
        <v>0</v>
      </c>
      <c r="K123" s="32"/>
      <c r="L123" s="32"/>
      <c r="M123" s="32"/>
      <c r="N123" s="32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3">
        <f t="shared" si="1"/>
        <v>0</v>
      </c>
      <c r="J124" s="33">
        <f t="shared" si="2"/>
        <v>0</v>
      </c>
      <c r="K124" s="32"/>
      <c r="L124" s="32"/>
      <c r="M124" s="32"/>
      <c r="N124" s="32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3">
        <f t="shared" si="1"/>
        <v>0</v>
      </c>
      <c r="J125" s="33">
        <f t="shared" si="2"/>
        <v>0</v>
      </c>
      <c r="K125" s="32"/>
      <c r="L125" s="32"/>
      <c r="M125" s="32"/>
      <c r="N125" s="32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3">
        <f t="shared" si="1"/>
        <v>0</v>
      </c>
      <c r="J126" s="33">
        <f t="shared" si="2"/>
        <v>0</v>
      </c>
      <c r="K126" s="32"/>
      <c r="L126" s="32"/>
      <c r="M126" s="32"/>
      <c r="N126" s="32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3">
        <f t="shared" si="1"/>
        <v>0</v>
      </c>
      <c r="J127" s="33">
        <f t="shared" si="2"/>
        <v>0</v>
      </c>
      <c r="K127" s="32"/>
      <c r="L127" s="32"/>
      <c r="M127" s="32"/>
      <c r="N127" s="32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3">
        <f t="shared" si="1"/>
        <v>0</v>
      </c>
      <c r="J128" s="33">
        <f t="shared" si="2"/>
        <v>0</v>
      </c>
      <c r="K128" s="32"/>
      <c r="L128" s="32"/>
      <c r="M128" s="32"/>
      <c r="N128" s="32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3">
        <f t="shared" si="1"/>
        <v>0</v>
      </c>
      <c r="J129" s="33">
        <f t="shared" si="2"/>
        <v>0</v>
      </c>
      <c r="K129" s="32"/>
      <c r="L129" s="32"/>
      <c r="M129" s="32"/>
      <c r="N129" s="32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3">
        <f t="shared" si="1"/>
        <v>0</v>
      </c>
      <c r="J130" s="33">
        <f t="shared" si="2"/>
        <v>0</v>
      </c>
      <c r="K130" s="32"/>
      <c r="L130" s="32"/>
      <c r="M130" s="32"/>
      <c r="N130" s="32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3">
        <f t="shared" si="1"/>
        <v>0</v>
      </c>
      <c r="J131" s="33">
        <f t="shared" si="2"/>
        <v>0</v>
      </c>
      <c r="K131" s="32"/>
      <c r="L131" s="32"/>
      <c r="M131" s="32"/>
      <c r="N131" s="32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3">
        <f t="shared" si="1"/>
        <v>0</v>
      </c>
      <c r="J132" s="33">
        <f t="shared" si="2"/>
        <v>0</v>
      </c>
      <c r="K132" s="32"/>
      <c r="L132" s="32"/>
      <c r="M132" s="32"/>
      <c r="N132" s="32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3">
        <f t="shared" si="1"/>
        <v>0</v>
      </c>
      <c r="J133" s="33">
        <f t="shared" si="2"/>
        <v>0</v>
      </c>
      <c r="K133" s="32"/>
      <c r="L133" s="32"/>
      <c r="M133" s="32"/>
      <c r="N133" s="32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3">
        <f t="shared" si="1"/>
        <v>0</v>
      </c>
      <c r="J134" s="33">
        <f t="shared" si="2"/>
        <v>0</v>
      </c>
      <c r="K134" s="32"/>
      <c r="L134" s="32"/>
      <c r="M134" s="32"/>
      <c r="N134" s="32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3">
        <f t="shared" si="1"/>
        <v>0</v>
      </c>
      <c r="J135" s="33">
        <f t="shared" si="2"/>
        <v>0</v>
      </c>
      <c r="K135" s="32"/>
      <c r="L135" s="32"/>
      <c r="M135" s="32"/>
      <c r="N135" s="32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3">
        <f t="shared" si="1"/>
        <v>0</v>
      </c>
      <c r="J136" s="33">
        <f t="shared" si="2"/>
        <v>0</v>
      </c>
      <c r="K136" s="32"/>
      <c r="L136" s="32"/>
      <c r="M136" s="32"/>
      <c r="N136" s="32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3">
        <f t="shared" si="1"/>
        <v>0</v>
      </c>
      <c r="J137" s="33">
        <f t="shared" si="2"/>
        <v>0</v>
      </c>
      <c r="K137" s="32"/>
      <c r="L137" s="32"/>
      <c r="M137" s="32"/>
      <c r="N137" s="32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3">
        <f t="shared" si="1"/>
        <v>0</v>
      </c>
      <c r="J138" s="33">
        <f t="shared" si="2"/>
        <v>0</v>
      </c>
      <c r="K138" s="32"/>
      <c r="L138" s="32"/>
      <c r="M138" s="32"/>
      <c r="N138" s="32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3">
        <f t="shared" si="1"/>
        <v>0</v>
      </c>
      <c r="J139" s="33">
        <f t="shared" si="2"/>
        <v>0</v>
      </c>
      <c r="K139" s="32"/>
      <c r="L139" s="32"/>
      <c r="M139" s="32"/>
      <c r="N139" s="32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3">
        <f t="shared" si="1"/>
        <v>0</v>
      </c>
      <c r="J140" s="33">
        <f t="shared" si="2"/>
        <v>0</v>
      </c>
      <c r="K140" s="32"/>
      <c r="L140" s="32"/>
      <c r="M140" s="32"/>
      <c r="N140" s="32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3">
        <f t="shared" si="1"/>
        <v>0</v>
      </c>
      <c r="J141" s="33">
        <f t="shared" si="2"/>
        <v>0</v>
      </c>
      <c r="K141" s="32"/>
      <c r="L141" s="32"/>
      <c r="M141" s="32"/>
      <c r="N141" s="32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3">
        <f t="shared" si="1"/>
        <v>0</v>
      </c>
      <c r="J142" s="33">
        <f t="shared" si="2"/>
        <v>0</v>
      </c>
      <c r="K142" s="32"/>
      <c r="L142" s="32"/>
      <c r="M142" s="32"/>
      <c r="N142" s="32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3">
        <f t="shared" si="1"/>
        <v>0</v>
      </c>
      <c r="J143" s="33">
        <f t="shared" si="2"/>
        <v>0</v>
      </c>
      <c r="K143" s="32"/>
      <c r="L143" s="32"/>
      <c r="M143" s="32"/>
      <c r="N143" s="32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3">
        <f t="shared" si="1"/>
        <v>0</v>
      </c>
      <c r="J144" s="33">
        <f t="shared" si="2"/>
        <v>0</v>
      </c>
      <c r="K144" s="32"/>
      <c r="L144" s="32"/>
      <c r="M144" s="32"/>
      <c r="N144" s="32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3">
        <f t="shared" si="1"/>
        <v>0</v>
      </c>
      <c r="J145" s="33">
        <f t="shared" si="2"/>
        <v>0</v>
      </c>
      <c r="K145" s="32"/>
      <c r="L145" s="32"/>
      <c r="M145" s="32"/>
      <c r="N145" s="32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3">
        <f t="shared" si="1"/>
        <v>0</v>
      </c>
      <c r="J146" s="33">
        <f t="shared" si="2"/>
        <v>0</v>
      </c>
      <c r="K146" s="32"/>
      <c r="L146" s="32"/>
      <c r="M146" s="32"/>
      <c r="N146" s="32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3">
        <f t="shared" si="1"/>
        <v>0</v>
      </c>
      <c r="J147" s="33">
        <f t="shared" si="2"/>
        <v>0</v>
      </c>
      <c r="K147" s="32"/>
      <c r="L147" s="32"/>
      <c r="M147" s="32"/>
      <c r="N147" s="32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3">
        <f t="shared" si="1"/>
        <v>0</v>
      </c>
      <c r="J148" s="33">
        <f t="shared" si="2"/>
        <v>0</v>
      </c>
      <c r="K148" s="32"/>
      <c r="L148" s="32"/>
      <c r="M148" s="32"/>
      <c r="N148" s="32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3">
        <f t="shared" si="1"/>
        <v>0</v>
      </c>
      <c r="J149" s="33">
        <f t="shared" si="2"/>
        <v>0</v>
      </c>
      <c r="K149" s="32"/>
      <c r="L149" s="32"/>
      <c r="M149" s="32"/>
      <c r="N149" s="32"/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K14"/>
    <mergeCell ref="A15:K15"/>
    <mergeCell ref="A16:K16"/>
    <mergeCell ref="A17:K17"/>
    <mergeCell ref="A18:K18"/>
    <mergeCell ref="A19:K19"/>
    <mergeCell ref="A20:K20"/>
    <mergeCell ref="A21:N21"/>
    <mergeCell ref="C2:D2"/>
    <mergeCell ref="A6:K7"/>
    <mergeCell ref="A8:K8"/>
    <mergeCell ref="A9:K9"/>
    <mergeCell ref="A10:K10"/>
    <mergeCell ref="A12:K12"/>
    <mergeCell ref="A13:K13"/>
  </mergeCells>
  <dataValidations>
    <dataValidation type="list" allowBlank="1" showErrorMessage="1" sqref="B1">
      <formula1>'listas de opções'!$A$2:$A$18</formula1>
    </dataValidation>
    <dataValidation type="list" allowBlank="1" showErrorMessage="1" sqref="B24:B57 B59:B149">
      <formula1>'listas de opções'!$E$2:$E$64</formula1>
    </dataValidation>
    <dataValidation type="list" allowBlank="1" showErrorMessage="1" sqref="A24:A149">
      <formula1>'listas de opções'!$C$2:$C$18</formula1>
    </dataValidation>
  </dataValidations>
  <hyperlinks>
    <hyperlink r:id="rId1" ref="A11"/>
    <hyperlink r:id="rId2" ref="A12"/>
    <hyperlink r:id="rId3" ref="A13"/>
  </hyperlinks>
  <printOptions/>
  <pageMargins bottom="0.7874015748031497" footer="0.0" header="0.0" left="0.5118110236220472" right="0.5118110236220472" top="0.7874015748031497"/>
  <pageSetup paperSize="9"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1.86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9" width="24.14"/>
    <col customWidth="1" min="10" max="10" width="26.43"/>
  </cols>
  <sheetData>
    <row r="1" ht="51.0" customHeight="1">
      <c r="A1" s="41" t="s">
        <v>1</v>
      </c>
      <c r="B1" s="41" t="s">
        <v>209</v>
      </c>
      <c r="C1" s="41" t="s">
        <v>210</v>
      </c>
      <c r="D1" s="41" t="s">
        <v>211</v>
      </c>
      <c r="E1" s="42" t="s">
        <v>212</v>
      </c>
      <c r="F1" s="41" t="s">
        <v>123</v>
      </c>
      <c r="G1" s="41" t="s">
        <v>213</v>
      </c>
      <c r="H1" s="41" t="s">
        <v>214</v>
      </c>
      <c r="I1" s="41" t="s">
        <v>215</v>
      </c>
      <c r="J1" s="41" t="s">
        <v>216</v>
      </c>
    </row>
    <row r="2" ht="33.0" customHeight="1">
      <c r="A2" s="43" t="s">
        <v>28</v>
      </c>
      <c r="B2" s="43" t="s">
        <v>64</v>
      </c>
      <c r="C2" s="43" t="s">
        <v>130</v>
      </c>
      <c r="D2" s="43">
        <v>221.0</v>
      </c>
      <c r="E2" s="44">
        <v>15.78</v>
      </c>
      <c r="F2" s="43">
        <v>4.0</v>
      </c>
      <c r="G2" s="44">
        <v>36.89</v>
      </c>
      <c r="H2" s="44">
        <v>100.0</v>
      </c>
      <c r="I2" s="44">
        <f t="shared" ref="I2:I25" si="1">(D2*(1-E2/100)*1.1)</f>
        <v>204.73882</v>
      </c>
      <c r="J2" s="44">
        <f t="shared" ref="J2:J25" si="2">D2*(1-E2/100)</f>
        <v>186.1262</v>
      </c>
    </row>
    <row r="3" ht="33.0" customHeight="1">
      <c r="A3" s="43" t="s">
        <v>28</v>
      </c>
      <c r="B3" s="43" t="s">
        <v>89</v>
      </c>
      <c r="C3" s="43" t="s">
        <v>133</v>
      </c>
      <c r="D3" s="43">
        <v>2311.0</v>
      </c>
      <c r="E3" s="44">
        <v>54.32</v>
      </c>
      <c r="F3" s="43">
        <v>21.0</v>
      </c>
      <c r="G3" s="44">
        <v>14.4</v>
      </c>
      <c r="H3" s="44" t="s">
        <v>134</v>
      </c>
      <c r="I3" s="44">
        <f t="shared" si="1"/>
        <v>1161.23128</v>
      </c>
      <c r="J3" s="44">
        <f t="shared" si="2"/>
        <v>1055.6648</v>
      </c>
    </row>
    <row r="4" ht="33.0" customHeight="1">
      <c r="A4" s="43" t="s">
        <v>28</v>
      </c>
      <c r="B4" s="43" t="s">
        <v>64</v>
      </c>
      <c r="C4" s="43" t="s">
        <v>137</v>
      </c>
      <c r="D4" s="43">
        <v>721.0</v>
      </c>
      <c r="E4" s="44">
        <v>47.7</v>
      </c>
      <c r="F4" s="43">
        <v>16.0</v>
      </c>
      <c r="G4" s="44">
        <v>100.0</v>
      </c>
      <c r="H4" s="44">
        <v>100.0</v>
      </c>
      <c r="I4" s="44">
        <f t="shared" si="1"/>
        <v>414.7913</v>
      </c>
      <c r="J4" s="44">
        <f t="shared" si="2"/>
        <v>377.083</v>
      </c>
    </row>
    <row r="5" ht="33.0" customHeight="1">
      <c r="A5" s="43" t="s">
        <v>28</v>
      </c>
      <c r="B5" s="43" t="s">
        <v>89</v>
      </c>
      <c r="C5" s="43" t="s">
        <v>140</v>
      </c>
      <c r="D5" s="43">
        <v>605.0</v>
      </c>
      <c r="E5" s="44">
        <v>27.16</v>
      </c>
      <c r="F5" s="43">
        <v>13.0</v>
      </c>
      <c r="G5" s="44">
        <v>69.75</v>
      </c>
      <c r="H5" s="44" t="s">
        <v>141</v>
      </c>
      <c r="I5" s="44">
        <f t="shared" si="1"/>
        <v>484.7502</v>
      </c>
      <c r="J5" s="44">
        <f t="shared" si="2"/>
        <v>440.682</v>
      </c>
    </row>
    <row r="6" ht="33.0" customHeight="1">
      <c r="A6" s="43" t="s">
        <v>28</v>
      </c>
      <c r="B6" s="43" t="s">
        <v>89</v>
      </c>
      <c r="C6" s="43" t="s">
        <v>28</v>
      </c>
      <c r="D6" s="43">
        <v>12257.0</v>
      </c>
      <c r="E6" s="44">
        <v>50.92</v>
      </c>
      <c r="F6" s="43">
        <v>68.0</v>
      </c>
      <c r="G6" s="44">
        <v>56.16</v>
      </c>
      <c r="H6" s="44" t="s">
        <v>143</v>
      </c>
      <c r="I6" s="44">
        <f t="shared" si="1"/>
        <v>6617.30916</v>
      </c>
      <c r="J6" s="44">
        <f t="shared" si="2"/>
        <v>6015.7356</v>
      </c>
    </row>
    <row r="7" ht="33.0" customHeight="1">
      <c r="A7" s="43" t="s">
        <v>28</v>
      </c>
      <c r="B7" s="43" t="s">
        <v>89</v>
      </c>
      <c r="C7" s="43" t="s">
        <v>146</v>
      </c>
      <c r="D7" s="43">
        <v>609.0</v>
      </c>
      <c r="E7" s="44">
        <v>36.7</v>
      </c>
      <c r="F7" s="43">
        <v>8.0</v>
      </c>
      <c r="G7" s="44">
        <v>14.32</v>
      </c>
      <c r="H7" s="44" t="s">
        <v>147</v>
      </c>
      <c r="I7" s="44">
        <f t="shared" si="1"/>
        <v>424.0467</v>
      </c>
      <c r="J7" s="44">
        <f t="shared" si="2"/>
        <v>385.497</v>
      </c>
    </row>
    <row r="8" ht="33.0" customHeight="1">
      <c r="A8" s="43" t="s">
        <v>28</v>
      </c>
      <c r="B8" s="43" t="s">
        <v>89</v>
      </c>
      <c r="C8" s="43" t="s">
        <v>149</v>
      </c>
      <c r="D8" s="43">
        <v>215.0</v>
      </c>
      <c r="E8" s="44">
        <v>30.79</v>
      </c>
      <c r="F8" s="43">
        <v>4.0</v>
      </c>
      <c r="G8" s="44">
        <v>23.11</v>
      </c>
      <c r="H8" s="44">
        <v>100.0</v>
      </c>
      <c r="I8" s="44">
        <f t="shared" si="1"/>
        <v>163.68165</v>
      </c>
      <c r="J8" s="44">
        <f t="shared" si="2"/>
        <v>148.8015</v>
      </c>
    </row>
    <row r="9" ht="33.0" customHeight="1">
      <c r="A9" s="43" t="s">
        <v>28</v>
      </c>
      <c r="B9" s="43" t="s">
        <v>89</v>
      </c>
      <c r="C9" s="43" t="s">
        <v>153</v>
      </c>
      <c r="D9" s="43">
        <v>2822.0</v>
      </c>
      <c r="E9" s="44">
        <v>30.79</v>
      </c>
      <c r="F9" s="43">
        <v>15.0</v>
      </c>
      <c r="G9" s="44">
        <v>41.85</v>
      </c>
      <c r="H9" s="44" t="s">
        <v>154</v>
      </c>
      <c r="I9" s="44">
        <f t="shared" si="1"/>
        <v>2148.41682</v>
      </c>
      <c r="J9" s="44">
        <f t="shared" si="2"/>
        <v>1953.1062</v>
      </c>
    </row>
    <row r="10" ht="33.0" customHeight="1">
      <c r="A10" s="43" t="s">
        <v>28</v>
      </c>
      <c r="B10" s="43" t="s">
        <v>89</v>
      </c>
      <c r="C10" s="43" t="s">
        <v>159</v>
      </c>
      <c r="D10" s="43">
        <v>3088.0</v>
      </c>
      <c r="E10" s="44">
        <v>43.84</v>
      </c>
      <c r="F10" s="43">
        <v>17.0</v>
      </c>
      <c r="G10" s="44">
        <v>34.28</v>
      </c>
      <c r="H10" s="44">
        <v>52.1</v>
      </c>
      <c r="I10" s="44">
        <f t="shared" si="1"/>
        <v>1907.64288</v>
      </c>
      <c r="J10" s="44">
        <f t="shared" si="2"/>
        <v>1734.2208</v>
      </c>
    </row>
    <row r="11" ht="33.0" customHeight="1">
      <c r="A11" s="43" t="s">
        <v>28</v>
      </c>
      <c r="B11" s="43" t="s">
        <v>89</v>
      </c>
      <c r="C11" s="43" t="s">
        <v>162</v>
      </c>
      <c r="D11" s="43">
        <v>1287.0</v>
      </c>
      <c r="E11" s="44">
        <v>30.43</v>
      </c>
      <c r="F11" s="43">
        <v>22.0</v>
      </c>
      <c r="G11" s="44">
        <v>54.24</v>
      </c>
      <c r="H11" s="44" t="s">
        <v>163</v>
      </c>
      <c r="I11" s="44">
        <f t="shared" si="1"/>
        <v>984.90249</v>
      </c>
      <c r="J11" s="44">
        <f t="shared" si="2"/>
        <v>895.3659</v>
      </c>
    </row>
    <row r="12" ht="33.0" customHeight="1">
      <c r="A12" s="43" t="s">
        <v>28</v>
      </c>
      <c r="B12" s="43" t="s">
        <v>89</v>
      </c>
      <c r="C12" s="43" t="s">
        <v>166</v>
      </c>
      <c r="D12" s="43">
        <v>717.0</v>
      </c>
      <c r="E12" s="44">
        <v>33.15</v>
      </c>
      <c r="F12" s="43">
        <v>11.0</v>
      </c>
      <c r="G12" s="44">
        <v>6.0</v>
      </c>
      <c r="H12" s="44" t="s">
        <v>167</v>
      </c>
      <c r="I12" s="44">
        <f t="shared" si="1"/>
        <v>527.24595</v>
      </c>
      <c r="J12" s="44">
        <f t="shared" si="2"/>
        <v>479.3145</v>
      </c>
    </row>
    <row r="13" ht="33.0" customHeight="1">
      <c r="A13" s="43" t="s">
        <v>28</v>
      </c>
      <c r="B13" s="43" t="s">
        <v>64</v>
      </c>
      <c r="C13" s="43" t="s">
        <v>170</v>
      </c>
      <c r="D13" s="43">
        <v>67.0</v>
      </c>
      <c r="E13" s="44">
        <v>10.85</v>
      </c>
      <c r="F13" s="43">
        <v>4.0</v>
      </c>
      <c r="G13" s="44">
        <v>86.47</v>
      </c>
      <c r="H13" s="44">
        <v>86.47</v>
      </c>
      <c r="I13" s="44">
        <f t="shared" si="1"/>
        <v>65.70355</v>
      </c>
      <c r="J13" s="44">
        <f t="shared" si="2"/>
        <v>59.7305</v>
      </c>
    </row>
    <row r="14" ht="33.0" customHeight="1">
      <c r="A14" s="43" t="s">
        <v>28</v>
      </c>
      <c r="B14" s="43" t="s">
        <v>64</v>
      </c>
      <c r="C14" s="43" t="s">
        <v>171</v>
      </c>
      <c r="D14" s="43">
        <v>66.0</v>
      </c>
      <c r="E14" s="44">
        <v>40.85</v>
      </c>
      <c r="F14" s="43">
        <v>3.0</v>
      </c>
      <c r="G14" s="44">
        <v>85.84</v>
      </c>
      <c r="H14" s="44" t="s">
        <v>172</v>
      </c>
      <c r="I14" s="44">
        <f t="shared" si="1"/>
        <v>42.9429</v>
      </c>
      <c r="J14" s="44">
        <f t="shared" si="2"/>
        <v>39.039</v>
      </c>
    </row>
    <row r="15" ht="33.0" customHeight="1">
      <c r="A15" s="43" t="s">
        <v>28</v>
      </c>
      <c r="B15" s="43" t="s">
        <v>89</v>
      </c>
      <c r="C15" s="43" t="s">
        <v>174</v>
      </c>
      <c r="D15" s="43">
        <v>820.0</v>
      </c>
      <c r="E15" s="44">
        <v>30.56</v>
      </c>
      <c r="F15" s="43">
        <v>11.0</v>
      </c>
      <c r="G15" s="44">
        <v>51.95</v>
      </c>
      <c r="H15" s="44" t="s">
        <v>175</v>
      </c>
      <c r="I15" s="44">
        <f t="shared" si="1"/>
        <v>626.3488</v>
      </c>
      <c r="J15" s="44">
        <f t="shared" si="2"/>
        <v>569.408</v>
      </c>
    </row>
    <row r="16" ht="33.0" customHeight="1">
      <c r="A16" s="43" t="s">
        <v>28</v>
      </c>
      <c r="B16" s="43" t="s">
        <v>89</v>
      </c>
      <c r="C16" s="43" t="s">
        <v>178</v>
      </c>
      <c r="D16" s="43">
        <v>179.0</v>
      </c>
      <c r="E16" s="44">
        <v>27.03</v>
      </c>
      <c r="F16" s="43">
        <v>3.0</v>
      </c>
      <c r="G16" s="44">
        <v>50.65</v>
      </c>
      <c r="H16" s="44">
        <v>91.4</v>
      </c>
      <c r="I16" s="44">
        <f t="shared" si="1"/>
        <v>143.67793</v>
      </c>
      <c r="J16" s="44">
        <f t="shared" si="2"/>
        <v>130.6163</v>
      </c>
    </row>
    <row r="17" ht="33.0" customHeight="1">
      <c r="A17" s="43" t="s">
        <v>28</v>
      </c>
      <c r="B17" s="43" t="s">
        <v>89</v>
      </c>
      <c r="C17" s="43" t="s">
        <v>179</v>
      </c>
      <c r="D17" s="43">
        <v>615.0</v>
      </c>
      <c r="E17" s="44">
        <v>40.88</v>
      </c>
      <c r="F17" s="43">
        <v>7.0</v>
      </c>
      <c r="G17" s="44">
        <v>5.73</v>
      </c>
      <c r="H17" s="44" t="s">
        <v>180</v>
      </c>
      <c r="I17" s="44">
        <f t="shared" si="1"/>
        <v>399.9468</v>
      </c>
      <c r="J17" s="44">
        <f t="shared" si="2"/>
        <v>363.588</v>
      </c>
    </row>
    <row r="18" ht="33.0" customHeight="1">
      <c r="A18" s="43" t="s">
        <v>28</v>
      </c>
      <c r="B18" s="43" t="s">
        <v>89</v>
      </c>
      <c r="C18" s="43" t="s">
        <v>183</v>
      </c>
      <c r="D18" s="43">
        <v>1400.0</v>
      </c>
      <c r="E18" s="44">
        <v>49.22</v>
      </c>
      <c r="F18" s="43">
        <v>10.0</v>
      </c>
      <c r="G18" s="44">
        <v>0.0</v>
      </c>
      <c r="H18" s="44" t="s">
        <v>184</v>
      </c>
      <c r="I18" s="44">
        <f t="shared" si="1"/>
        <v>782.012</v>
      </c>
      <c r="J18" s="44">
        <f t="shared" si="2"/>
        <v>710.92</v>
      </c>
    </row>
    <row r="19" ht="33.0" customHeight="1">
      <c r="A19" s="43" t="s">
        <v>28</v>
      </c>
      <c r="B19" s="43" t="s">
        <v>89</v>
      </c>
      <c r="C19" s="43" t="s">
        <v>187</v>
      </c>
      <c r="D19" s="43">
        <v>485.0</v>
      </c>
      <c r="E19" s="44">
        <v>29.23</v>
      </c>
      <c r="F19" s="43">
        <v>9.0</v>
      </c>
      <c r="G19" s="44">
        <v>72.0</v>
      </c>
      <c r="H19" s="44" t="s">
        <v>188</v>
      </c>
      <c r="I19" s="44">
        <f t="shared" si="1"/>
        <v>377.55795</v>
      </c>
      <c r="J19" s="44">
        <f t="shared" si="2"/>
        <v>343.2345</v>
      </c>
    </row>
    <row r="20" ht="33.0" customHeight="1">
      <c r="A20" s="43" t="s">
        <v>28</v>
      </c>
      <c r="B20" s="43" t="s">
        <v>89</v>
      </c>
      <c r="C20" s="43" t="s">
        <v>189</v>
      </c>
      <c r="D20" s="43">
        <v>1971.0</v>
      </c>
      <c r="E20" s="44">
        <v>44.99</v>
      </c>
      <c r="F20" s="43">
        <v>17.0</v>
      </c>
      <c r="G20" s="44">
        <v>10.7</v>
      </c>
      <c r="H20" s="44" t="s">
        <v>190</v>
      </c>
      <c r="I20" s="44">
        <f t="shared" si="1"/>
        <v>1192.67181</v>
      </c>
      <c r="J20" s="44">
        <f t="shared" si="2"/>
        <v>1084.2471</v>
      </c>
    </row>
    <row r="21" ht="33.0" customHeight="1">
      <c r="A21" s="43" t="s">
        <v>28</v>
      </c>
      <c r="B21" s="43" t="s">
        <v>89</v>
      </c>
      <c r="C21" s="43" t="s">
        <v>194</v>
      </c>
      <c r="D21" s="43">
        <v>278.0</v>
      </c>
      <c r="E21" s="44">
        <v>23.36</v>
      </c>
      <c r="F21" s="43">
        <v>7.0</v>
      </c>
      <c r="G21" s="44">
        <v>88.8</v>
      </c>
      <c r="H21" s="44" t="s">
        <v>195</v>
      </c>
      <c r="I21" s="44">
        <f t="shared" si="1"/>
        <v>234.36512</v>
      </c>
      <c r="J21" s="44">
        <f t="shared" si="2"/>
        <v>213.0592</v>
      </c>
    </row>
    <row r="22" ht="33.0" customHeight="1">
      <c r="A22" s="43" t="s">
        <v>28</v>
      </c>
      <c r="B22" s="43" t="s">
        <v>64</v>
      </c>
      <c r="C22" s="43" t="s">
        <v>197</v>
      </c>
      <c r="D22" s="43">
        <v>254.0</v>
      </c>
      <c r="E22" s="44">
        <v>19.91</v>
      </c>
      <c r="F22" s="43">
        <v>9.0</v>
      </c>
      <c r="G22" s="44">
        <v>82.62</v>
      </c>
      <c r="H22" s="44">
        <v>100.0</v>
      </c>
      <c r="I22" s="44">
        <f t="shared" si="1"/>
        <v>223.77146</v>
      </c>
      <c r="J22" s="44">
        <f t="shared" si="2"/>
        <v>203.4286</v>
      </c>
    </row>
    <row r="23" ht="33.0" customHeight="1">
      <c r="A23" s="43" t="s">
        <v>28</v>
      </c>
      <c r="B23" s="43" t="s">
        <v>89</v>
      </c>
      <c r="C23" s="43" t="s">
        <v>181</v>
      </c>
      <c r="D23" s="43">
        <v>3329.0</v>
      </c>
      <c r="E23" s="44">
        <v>38.25</v>
      </c>
      <c r="F23" s="43">
        <v>22.0</v>
      </c>
      <c r="G23" s="44">
        <v>25.65</v>
      </c>
      <c r="H23" s="44" t="s">
        <v>199</v>
      </c>
      <c r="I23" s="44">
        <f t="shared" si="1"/>
        <v>2261.22325</v>
      </c>
      <c r="J23" s="44">
        <f t="shared" si="2"/>
        <v>2055.6575</v>
      </c>
    </row>
    <row r="24" ht="33.0" customHeight="1">
      <c r="A24" s="43" t="s">
        <v>28</v>
      </c>
      <c r="B24" s="43" t="s">
        <v>89</v>
      </c>
      <c r="C24" s="43" t="s">
        <v>202</v>
      </c>
      <c r="D24" s="43">
        <v>1251.0</v>
      </c>
      <c r="E24" s="44">
        <v>55.25</v>
      </c>
      <c r="F24" s="43">
        <v>14.0</v>
      </c>
      <c r="G24" s="44">
        <v>0.0</v>
      </c>
      <c r="H24" s="44" t="s">
        <v>203</v>
      </c>
      <c r="I24" s="44">
        <f t="shared" si="1"/>
        <v>615.80475</v>
      </c>
      <c r="J24" s="44">
        <f t="shared" si="2"/>
        <v>559.8225</v>
      </c>
    </row>
    <row r="25" ht="33.0" customHeight="1">
      <c r="A25" s="43" t="s">
        <v>28</v>
      </c>
      <c r="B25" s="43" t="s">
        <v>89</v>
      </c>
      <c r="C25" s="43" t="s">
        <v>206</v>
      </c>
      <c r="D25" s="43">
        <v>787.0</v>
      </c>
      <c r="E25" s="44">
        <v>53.27</v>
      </c>
      <c r="F25" s="43">
        <v>6.0</v>
      </c>
      <c r="G25" s="44">
        <v>0.0</v>
      </c>
      <c r="H25" s="44">
        <v>70.0</v>
      </c>
      <c r="I25" s="44">
        <f t="shared" si="1"/>
        <v>404.54161</v>
      </c>
      <c r="J25" s="44">
        <f t="shared" si="2"/>
        <v>367.7651</v>
      </c>
    </row>
    <row r="26" ht="14.25" customHeight="1">
      <c r="A26" s="45" t="s">
        <v>217</v>
      </c>
      <c r="B26" s="45" t="s">
        <v>83</v>
      </c>
      <c r="C26" s="45" t="s">
        <v>218</v>
      </c>
      <c r="D26" s="45">
        <v>378.0</v>
      </c>
      <c r="E26" s="46">
        <v>20.86</v>
      </c>
      <c r="F26" s="45">
        <v>6.0</v>
      </c>
      <c r="G26" s="46">
        <v>28.51</v>
      </c>
      <c r="H26" s="46">
        <v>53.3</v>
      </c>
      <c r="I26" s="46">
        <f t="shared" ref="I26:I45" si="3">(D26*(1-E26/100)*1.1)</f>
        <v>329.06412</v>
      </c>
      <c r="J26" s="46">
        <f t="shared" ref="J26:J45" si="4">D26*(1-E26/100)</f>
        <v>299.1492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>
      <c r="A27" s="45" t="s">
        <v>217</v>
      </c>
      <c r="B27" s="45" t="s">
        <v>83</v>
      </c>
      <c r="C27" s="45" t="s">
        <v>219</v>
      </c>
      <c r="D27" s="45">
        <v>57.0</v>
      </c>
      <c r="E27" s="46">
        <v>23.81</v>
      </c>
      <c r="F27" s="45">
        <v>3.0</v>
      </c>
      <c r="G27" s="46">
        <v>84.35</v>
      </c>
      <c r="H27" s="46">
        <v>100.0</v>
      </c>
      <c r="I27" s="46">
        <f t="shared" si="3"/>
        <v>47.77113</v>
      </c>
      <c r="J27" s="46">
        <f t="shared" si="4"/>
        <v>43.4283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5" t="s">
        <v>217</v>
      </c>
      <c r="B28" s="45" t="s">
        <v>91</v>
      </c>
      <c r="C28" s="45" t="s">
        <v>220</v>
      </c>
      <c r="D28" s="45">
        <v>190.0</v>
      </c>
      <c r="E28" s="46">
        <v>13.21</v>
      </c>
      <c r="F28" s="45">
        <v>6.0</v>
      </c>
      <c r="G28" s="46">
        <v>72.69</v>
      </c>
      <c r="H28" s="46" t="s">
        <v>221</v>
      </c>
      <c r="I28" s="46">
        <f t="shared" si="3"/>
        <v>181.3911</v>
      </c>
      <c r="J28" s="46">
        <f t="shared" si="4"/>
        <v>164.901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5" t="s">
        <v>217</v>
      </c>
      <c r="B29" s="45" t="s">
        <v>91</v>
      </c>
      <c r="C29" s="45" t="s">
        <v>222</v>
      </c>
      <c r="D29" s="45">
        <v>268.0</v>
      </c>
      <c r="E29" s="46">
        <v>20.44</v>
      </c>
      <c r="F29" s="45">
        <v>6.0</v>
      </c>
      <c r="G29" s="46">
        <v>22.71</v>
      </c>
      <c r="H29" s="46">
        <v>32.59</v>
      </c>
      <c r="I29" s="46">
        <f t="shared" si="3"/>
        <v>234.54288</v>
      </c>
      <c r="J29" s="46">
        <f t="shared" si="4"/>
        <v>213.2208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5" t="s">
        <v>217</v>
      </c>
      <c r="B30" s="45" t="s">
        <v>91</v>
      </c>
      <c r="C30" s="45" t="s">
        <v>223</v>
      </c>
      <c r="D30" s="45">
        <v>126.0</v>
      </c>
      <c r="E30" s="46">
        <v>11.63</v>
      </c>
      <c r="F30" s="45">
        <v>3.0</v>
      </c>
      <c r="G30" s="46">
        <v>0.0</v>
      </c>
      <c r="H30" s="46">
        <v>49.26</v>
      </c>
      <c r="I30" s="46">
        <f t="shared" si="3"/>
        <v>122.48082</v>
      </c>
      <c r="J30" s="46">
        <f t="shared" si="4"/>
        <v>111.3462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5" t="s">
        <v>217</v>
      </c>
      <c r="B31" s="45" t="s">
        <v>83</v>
      </c>
      <c r="C31" s="45" t="s">
        <v>224</v>
      </c>
      <c r="D31" s="45">
        <v>413.0</v>
      </c>
      <c r="E31" s="46">
        <v>39.75</v>
      </c>
      <c r="F31" s="45">
        <v>7.0</v>
      </c>
      <c r="G31" s="46">
        <v>62.26</v>
      </c>
      <c r="H31" s="46">
        <v>100.0</v>
      </c>
      <c r="I31" s="46">
        <f t="shared" si="3"/>
        <v>273.71575</v>
      </c>
      <c r="J31" s="46">
        <f t="shared" si="4"/>
        <v>248.8325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5" t="s">
        <v>217</v>
      </c>
      <c r="B32" s="45" t="s">
        <v>47</v>
      </c>
      <c r="C32" s="45" t="s">
        <v>225</v>
      </c>
      <c r="D32" s="45">
        <v>129.0</v>
      </c>
      <c r="E32" s="46">
        <v>29.42</v>
      </c>
      <c r="F32" s="45">
        <v>5.0</v>
      </c>
      <c r="G32" s="46">
        <v>91.56</v>
      </c>
      <c r="H32" s="46">
        <v>91.56</v>
      </c>
      <c r="I32" s="46">
        <f t="shared" si="3"/>
        <v>100.15302</v>
      </c>
      <c r="J32" s="46">
        <f t="shared" si="4"/>
        <v>91.0482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5" t="s">
        <v>217</v>
      </c>
      <c r="B33" s="45" t="s">
        <v>47</v>
      </c>
      <c r="C33" s="45" t="s">
        <v>226</v>
      </c>
      <c r="D33" s="45">
        <v>735.0</v>
      </c>
      <c r="E33" s="46">
        <v>30.43</v>
      </c>
      <c r="F33" s="45">
        <v>13.0</v>
      </c>
      <c r="G33" s="46">
        <v>36.91</v>
      </c>
      <c r="H33" s="46">
        <v>41.53</v>
      </c>
      <c r="I33" s="46">
        <f t="shared" si="3"/>
        <v>562.47345</v>
      </c>
      <c r="J33" s="46">
        <f t="shared" si="4"/>
        <v>511.3395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5" t="s">
        <v>217</v>
      </c>
      <c r="B34" s="45" t="s">
        <v>91</v>
      </c>
      <c r="C34" s="45" t="s">
        <v>227</v>
      </c>
      <c r="D34" s="45">
        <v>74.0</v>
      </c>
      <c r="E34" s="46">
        <v>19.86</v>
      </c>
      <c r="F34" s="45">
        <v>1.0</v>
      </c>
      <c r="G34" s="46">
        <v>0.0</v>
      </c>
      <c r="H34" s="46">
        <v>100.0</v>
      </c>
      <c r="I34" s="46">
        <f t="shared" si="3"/>
        <v>65.23396</v>
      </c>
      <c r="J34" s="46">
        <f t="shared" si="4"/>
        <v>59.3036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5" t="s">
        <v>217</v>
      </c>
      <c r="B35" s="45" t="s">
        <v>91</v>
      </c>
      <c r="C35" s="45" t="s">
        <v>228</v>
      </c>
      <c r="D35" s="45">
        <v>659.0</v>
      </c>
      <c r="E35" s="46">
        <v>29.69</v>
      </c>
      <c r="F35" s="45">
        <v>12.0</v>
      </c>
      <c r="G35" s="46">
        <v>15.03</v>
      </c>
      <c r="H35" s="46">
        <v>40.28</v>
      </c>
      <c r="I35" s="46">
        <f t="shared" si="3"/>
        <v>509.67719</v>
      </c>
      <c r="J35" s="46">
        <f t="shared" si="4"/>
        <v>463.3429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5" t="s">
        <v>217</v>
      </c>
      <c r="B36" s="45" t="s">
        <v>47</v>
      </c>
      <c r="C36" s="45" t="s">
        <v>229</v>
      </c>
      <c r="D36" s="45">
        <v>1751.0</v>
      </c>
      <c r="E36" s="46">
        <v>35.5</v>
      </c>
      <c r="F36" s="45">
        <v>23.0</v>
      </c>
      <c r="G36" s="46">
        <v>38.61</v>
      </c>
      <c r="H36" s="46">
        <v>55.42</v>
      </c>
      <c r="I36" s="46">
        <f t="shared" si="3"/>
        <v>1242.3345</v>
      </c>
      <c r="J36" s="46">
        <f t="shared" si="4"/>
        <v>1129.395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5" t="s">
        <v>217</v>
      </c>
      <c r="B37" s="45" t="s">
        <v>47</v>
      </c>
      <c r="C37" s="45" t="s">
        <v>230</v>
      </c>
      <c r="D37" s="45">
        <v>931.0</v>
      </c>
      <c r="E37" s="46">
        <v>35.58</v>
      </c>
      <c r="F37" s="45">
        <v>13.0</v>
      </c>
      <c r="G37" s="46">
        <v>11.11</v>
      </c>
      <c r="H37" s="46">
        <v>23.92</v>
      </c>
      <c r="I37" s="46">
        <f t="shared" si="3"/>
        <v>659.72522</v>
      </c>
      <c r="J37" s="46">
        <f t="shared" si="4"/>
        <v>599.7502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5" t="s">
        <v>217</v>
      </c>
      <c r="B38" s="45" t="s">
        <v>83</v>
      </c>
      <c r="C38" s="45" t="s">
        <v>231</v>
      </c>
      <c r="D38" s="45">
        <v>342.0</v>
      </c>
      <c r="E38" s="46">
        <v>40.71</v>
      </c>
      <c r="F38" s="45">
        <v>3.0</v>
      </c>
      <c r="G38" s="46">
        <v>40.16</v>
      </c>
      <c r="H38" s="46">
        <v>52.21</v>
      </c>
      <c r="I38" s="46">
        <f t="shared" si="3"/>
        <v>223.04898</v>
      </c>
      <c r="J38" s="46">
        <f t="shared" si="4"/>
        <v>202.7718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5" t="s">
        <v>217</v>
      </c>
      <c r="B39" s="45" t="s">
        <v>83</v>
      </c>
      <c r="C39" s="45" t="s">
        <v>232</v>
      </c>
      <c r="D39" s="45">
        <v>64.0</v>
      </c>
      <c r="E39" s="46">
        <v>21.23</v>
      </c>
      <c r="F39" s="45">
        <v>2.0</v>
      </c>
      <c r="G39" s="46">
        <v>57.94</v>
      </c>
      <c r="H39" s="46">
        <v>100.0</v>
      </c>
      <c r="I39" s="46">
        <f t="shared" si="3"/>
        <v>55.45408</v>
      </c>
      <c r="J39" s="46">
        <f t="shared" si="4"/>
        <v>50.4128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5" t="s">
        <v>217</v>
      </c>
      <c r="B40" s="45" t="s">
        <v>83</v>
      </c>
      <c r="C40" s="45" t="s">
        <v>217</v>
      </c>
      <c r="D40" s="45">
        <v>928.0</v>
      </c>
      <c r="E40" s="46">
        <v>38.1</v>
      </c>
      <c r="F40" s="45">
        <v>14.0</v>
      </c>
      <c r="G40" s="46">
        <v>34.04</v>
      </c>
      <c r="H40" s="46">
        <v>57.07</v>
      </c>
      <c r="I40" s="46">
        <f t="shared" si="3"/>
        <v>631.8752</v>
      </c>
      <c r="J40" s="46">
        <f t="shared" si="4"/>
        <v>574.432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5" t="s">
        <v>217</v>
      </c>
      <c r="B41" s="45" t="s">
        <v>91</v>
      </c>
      <c r="C41" s="45" t="s">
        <v>233</v>
      </c>
      <c r="D41" s="45">
        <v>520.0</v>
      </c>
      <c r="E41" s="46">
        <v>32.95</v>
      </c>
      <c r="F41" s="45">
        <v>9.0</v>
      </c>
      <c r="G41" s="46">
        <v>43.95</v>
      </c>
      <c r="H41" s="46">
        <v>75.35</v>
      </c>
      <c r="I41" s="46">
        <f t="shared" si="3"/>
        <v>383.526</v>
      </c>
      <c r="J41" s="46">
        <f t="shared" si="4"/>
        <v>348.66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5" t="s">
        <v>217</v>
      </c>
      <c r="B42" s="45" t="s">
        <v>91</v>
      </c>
      <c r="C42" s="45" t="s">
        <v>234</v>
      </c>
      <c r="D42" s="45">
        <v>80.0</v>
      </c>
      <c r="E42" s="46">
        <v>14.06</v>
      </c>
      <c r="F42" s="45">
        <v>5.0</v>
      </c>
      <c r="G42" s="46">
        <v>84.98</v>
      </c>
      <c r="H42" s="46">
        <v>100.0</v>
      </c>
      <c r="I42" s="46">
        <f t="shared" si="3"/>
        <v>75.6272</v>
      </c>
      <c r="J42" s="46">
        <f t="shared" si="4"/>
        <v>68.752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5" t="s">
        <v>217</v>
      </c>
      <c r="B43" s="45" t="s">
        <v>83</v>
      </c>
      <c r="C43" s="45" t="s">
        <v>235</v>
      </c>
      <c r="D43" s="45">
        <v>230.0</v>
      </c>
      <c r="E43" s="46">
        <v>25.69</v>
      </c>
      <c r="F43" s="45">
        <v>7.0</v>
      </c>
      <c r="G43" s="46">
        <v>59.46</v>
      </c>
      <c r="H43" s="46">
        <v>59.46</v>
      </c>
      <c r="I43" s="46">
        <f t="shared" si="3"/>
        <v>188.0043</v>
      </c>
      <c r="J43" s="46">
        <f t="shared" si="4"/>
        <v>170.913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5" t="s">
        <v>217</v>
      </c>
      <c r="B44" s="45" t="s">
        <v>91</v>
      </c>
      <c r="C44" s="45" t="s">
        <v>236</v>
      </c>
      <c r="D44" s="45">
        <v>107.0</v>
      </c>
      <c r="E44" s="46">
        <v>16.61</v>
      </c>
      <c r="F44" s="45">
        <v>5.0</v>
      </c>
      <c r="G44" s="46">
        <v>100.0</v>
      </c>
      <c r="H44" s="46">
        <v>100.0</v>
      </c>
      <c r="I44" s="46">
        <f t="shared" si="3"/>
        <v>98.15003</v>
      </c>
      <c r="J44" s="46">
        <f t="shared" si="4"/>
        <v>89.2273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5" t="s">
        <v>217</v>
      </c>
      <c r="B45" s="45" t="s">
        <v>83</v>
      </c>
      <c r="C45" s="45" t="s">
        <v>237</v>
      </c>
      <c r="D45" s="45">
        <v>495.0</v>
      </c>
      <c r="E45" s="46">
        <v>27.74</v>
      </c>
      <c r="F45" s="45">
        <v>9.0</v>
      </c>
      <c r="G45" s="46">
        <v>80.52</v>
      </c>
      <c r="H45" s="46">
        <v>80.52</v>
      </c>
      <c r="I45" s="46">
        <f t="shared" si="3"/>
        <v>393.4557</v>
      </c>
      <c r="J45" s="46">
        <f t="shared" si="4"/>
        <v>357.687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</row>
    <row r="47" ht="14.2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</row>
    <row r="48" ht="14.2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 ht="14.2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ht="14.2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 ht="14.2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ht="14.2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ht="14.2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 ht="14.2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 ht="14.2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ht="14.2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 ht="14.2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ht="14.2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 ht="14.2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ht="14.2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ht="14.2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ht="14.2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ht="14.2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ht="14.2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</row>
    <row r="65" ht="14.2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ht="14.2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</row>
    <row r="67" ht="14.2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</row>
    <row r="68" ht="14.2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 ht="14.2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 ht="14.2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 ht="14.2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 ht="14.2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 ht="14.2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ht="14.2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</row>
    <row r="75" ht="14.2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</row>
    <row r="76" ht="14.2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</row>
    <row r="77" ht="14.2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</row>
    <row r="78" ht="14.2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</row>
    <row r="79" ht="14.2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</row>
    <row r="80" ht="14.2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</row>
    <row r="81" ht="14.2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ht="14.2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</row>
    <row r="83" ht="14.2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</row>
    <row r="84" ht="14.2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ht="14.2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</row>
    <row r="86" ht="14.2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</row>
    <row r="87" ht="14.2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 ht="14.2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</row>
    <row r="89" ht="14.2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ht="14.2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</row>
    <row r="91" ht="14.2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</row>
    <row r="92" ht="14.2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</row>
    <row r="93" ht="14.2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</row>
    <row r="94" ht="14.2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</row>
    <row r="95" ht="14.2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</row>
    <row r="96" ht="14.2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</row>
    <row r="97" ht="14.2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ht="14.2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</row>
    <row r="99" ht="14.2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</row>
    <row r="100" ht="14.2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</row>
    <row r="101" ht="14.2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</row>
    <row r="102" ht="14.2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</row>
    <row r="103" ht="14.2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</row>
    <row r="104" ht="14.2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</row>
    <row r="105" ht="14.2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ht="14.2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</row>
    <row r="107" ht="14.2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</row>
    <row r="108" ht="14.2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</row>
    <row r="109" ht="14.2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</row>
    <row r="110" ht="14.2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</row>
    <row r="111" ht="14.2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</row>
    <row r="112" ht="14.2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</row>
    <row r="113" ht="14.2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ht="14.2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</row>
    <row r="115" ht="14.2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</row>
    <row r="116" ht="14.2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</row>
    <row r="117" ht="14.2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</row>
    <row r="118" ht="14.2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</row>
    <row r="119" ht="14.2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</row>
    <row r="120" ht="14.2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</row>
    <row r="121" ht="14.2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ht="14.2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</row>
    <row r="123" ht="14.2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</row>
    <row r="124" ht="14.2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</row>
    <row r="125" ht="14.2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</row>
    <row r="126" ht="14.2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</row>
    <row r="127" ht="14.2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</row>
    <row r="128" ht="14.2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</row>
    <row r="129" ht="14.2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ht="14.2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</row>
    <row r="131" ht="14.2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</row>
    <row r="132" ht="14.2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</row>
    <row r="133" ht="14.2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</row>
    <row r="134" ht="14.2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</row>
    <row r="135" ht="14.2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</row>
    <row r="136" ht="14.2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</row>
    <row r="137" ht="14.2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ht="14.2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</row>
    <row r="139" ht="14.2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</row>
    <row r="140" ht="14.2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</row>
    <row r="141" ht="14.2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</row>
    <row r="142" ht="14.2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</row>
    <row r="143" ht="14.2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</row>
    <row r="144" ht="14.2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</row>
    <row r="145" ht="14.2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ht="14.2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</row>
    <row r="147" ht="14.2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</row>
    <row r="148" ht="14.2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</row>
    <row r="149" ht="14.2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</row>
    <row r="150" ht="14.2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</row>
    <row r="151" ht="14.2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</row>
    <row r="152" ht="14.2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</row>
    <row r="153" ht="14.2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ht="14.2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</row>
    <row r="155" ht="14.2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 ht="14.2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</row>
    <row r="157" ht="14.2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 ht="14.2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</row>
    <row r="159" ht="14.2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</row>
    <row r="160" ht="14.2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</row>
    <row r="161" ht="14.2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ht="14.2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</row>
    <row r="163" ht="14.2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</row>
    <row r="164" ht="14.2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 ht="14.2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</row>
    <row r="166" ht="14.2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</row>
    <row r="167" ht="14.2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</row>
    <row r="168" ht="14.2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</row>
    <row r="169" ht="14.2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ht="14.2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</row>
    <row r="171" ht="14.2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</row>
    <row r="172" ht="14.2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</row>
    <row r="173" ht="14.2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</row>
    <row r="174" ht="14.2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</row>
    <row r="175" ht="14.2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</row>
    <row r="176" ht="14.2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</row>
    <row r="177" ht="14.2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</row>
    <row r="178" ht="14.2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</row>
    <row r="179" ht="14.2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</row>
    <row r="180" ht="14.2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</row>
    <row r="181" ht="14.2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</row>
    <row r="182" ht="14.2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</row>
    <row r="183" ht="14.2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</row>
    <row r="184" ht="14.2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</row>
    <row r="185" ht="14.2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</row>
    <row r="186" ht="14.2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</row>
    <row r="187" ht="14.2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</row>
    <row r="188" ht="14.2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</row>
    <row r="189" ht="14.2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</row>
    <row r="190" ht="14.2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</row>
    <row r="191" ht="14.2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</row>
    <row r="192" ht="14.2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</row>
    <row r="193" ht="14.2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</row>
    <row r="194" ht="14.2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</row>
    <row r="195" ht="14.2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</row>
    <row r="196" ht="14.2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</row>
    <row r="197" ht="14.2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</row>
    <row r="198" ht="14.2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</row>
    <row r="199" ht="14.2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</row>
    <row r="200" ht="14.2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</row>
    <row r="201" ht="14.2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</row>
    <row r="202" ht="14.2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</row>
    <row r="203" ht="14.2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</row>
    <row r="204" ht="14.2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</row>
    <row r="205" ht="14.2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</row>
    <row r="206" ht="14.2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</row>
    <row r="207" ht="14.2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</row>
    <row r="208" ht="14.2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</row>
    <row r="209" ht="14.2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</row>
    <row r="210" ht="14.2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</row>
    <row r="211" ht="14.2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</row>
    <row r="212" ht="14.2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</row>
    <row r="213" ht="14.2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</row>
    <row r="214" ht="14.2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</row>
    <row r="215" ht="14.2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</row>
    <row r="216" ht="14.2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</row>
    <row r="217" ht="14.2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</row>
    <row r="218" ht="14.2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</row>
    <row r="219" ht="14.2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</row>
    <row r="220" ht="14.2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</row>
    <row r="221" ht="14.2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</row>
    <row r="222" ht="14.2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</row>
    <row r="223" ht="14.2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</row>
    <row r="224" ht="14.2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</row>
    <row r="225" ht="14.2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</row>
    <row r="226" ht="14.2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B26:B45">
      <formula1>#REF!</formula1>
    </dataValidation>
    <dataValidation type="list" allowBlank="1" showErrorMessage="1" sqref="B2:B25">
      <formula1>'listas de opções'!$E$2:$E$64</formula1>
    </dataValidation>
    <dataValidation type="list" allowBlank="1" showErrorMessage="1" sqref="A2:A25">
      <formula1>'listas de opções'!$C$2:$C$18</formula1>
    </dataValidation>
    <dataValidation type="list" allowBlank="1" showErrorMessage="1" sqref="A26:A45">
      <formula1>#REF!</formula1>
    </dataValidation>
  </dataValidations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8.71"/>
    <col customWidth="1" min="3" max="3" width="19.29"/>
    <col customWidth="1" min="4" max="4" width="28.29"/>
    <col customWidth="1" min="5" max="5" width="42.71"/>
    <col customWidth="1" min="6" max="6" width="27.0"/>
  </cols>
  <sheetData>
    <row r="1" ht="33.0" customHeight="1">
      <c r="A1" s="49" t="s">
        <v>1</v>
      </c>
      <c r="B1" s="49" t="s">
        <v>209</v>
      </c>
      <c r="C1" s="49" t="s">
        <v>210</v>
      </c>
      <c r="D1" s="49" t="s">
        <v>238</v>
      </c>
      <c r="E1" s="49" t="s">
        <v>239</v>
      </c>
      <c r="F1" s="49" t="s">
        <v>240</v>
      </c>
    </row>
    <row r="2" ht="33.0" customHeight="1">
      <c r="A2" s="43" t="s">
        <v>28</v>
      </c>
      <c r="B2" s="43" t="s">
        <v>64</v>
      </c>
      <c r="C2" s="43" t="s">
        <v>130</v>
      </c>
      <c r="D2" s="43">
        <v>2082152.0</v>
      </c>
      <c r="E2" s="50" t="s">
        <v>241</v>
      </c>
      <c r="F2" s="43" t="s">
        <v>28</v>
      </c>
    </row>
    <row r="3" ht="33.0" customHeight="1">
      <c r="A3" s="43" t="s">
        <v>28</v>
      </c>
      <c r="B3" s="43" t="s">
        <v>89</v>
      </c>
      <c r="C3" s="43" t="s">
        <v>133</v>
      </c>
      <c r="D3" s="43">
        <v>2083981.0</v>
      </c>
      <c r="E3" s="43" t="s">
        <v>242</v>
      </c>
      <c r="F3" s="43" t="s">
        <v>133</v>
      </c>
    </row>
    <row r="4" ht="33.0" customHeight="1">
      <c r="A4" s="43" t="s">
        <v>28</v>
      </c>
      <c r="B4" s="43" t="s">
        <v>64</v>
      </c>
      <c r="C4" s="43" t="s">
        <v>137</v>
      </c>
      <c r="D4" s="43">
        <v>2073323.0</v>
      </c>
      <c r="E4" s="43" t="s">
        <v>243</v>
      </c>
      <c r="F4" s="43" t="s">
        <v>137</v>
      </c>
    </row>
    <row r="5" ht="33.0" customHeight="1">
      <c r="A5" s="43" t="s">
        <v>28</v>
      </c>
      <c r="B5" s="43" t="s">
        <v>64</v>
      </c>
      <c r="C5" s="43" t="s">
        <v>137</v>
      </c>
      <c r="D5" s="43">
        <v>2082152.0</v>
      </c>
      <c r="E5" s="50" t="s">
        <v>241</v>
      </c>
      <c r="F5" s="43" t="s">
        <v>28</v>
      </c>
    </row>
    <row r="6" ht="33.0" customHeight="1">
      <c r="A6" s="43" t="s">
        <v>28</v>
      </c>
      <c r="B6" s="43" t="s">
        <v>89</v>
      </c>
      <c r="C6" s="43" t="s">
        <v>140</v>
      </c>
      <c r="D6" s="43">
        <v>2082152.0</v>
      </c>
      <c r="E6" s="50" t="s">
        <v>241</v>
      </c>
      <c r="F6" s="43" t="s">
        <v>28</v>
      </c>
    </row>
    <row r="7" ht="33.0" customHeight="1">
      <c r="A7" s="43" t="s">
        <v>28</v>
      </c>
      <c r="B7" s="43" t="s">
        <v>89</v>
      </c>
      <c r="C7" s="43" t="s">
        <v>28</v>
      </c>
      <c r="D7" s="43">
        <v>2082128.0</v>
      </c>
      <c r="E7" s="43" t="s">
        <v>244</v>
      </c>
      <c r="F7" s="43" t="s">
        <v>28</v>
      </c>
    </row>
    <row r="8" ht="33.0" customHeight="1">
      <c r="A8" s="43" t="s">
        <v>28</v>
      </c>
      <c r="B8" s="43" t="s">
        <v>89</v>
      </c>
      <c r="C8" s="43" t="s">
        <v>28</v>
      </c>
      <c r="D8" s="43">
        <v>2022710.0</v>
      </c>
      <c r="E8" s="43" t="s">
        <v>245</v>
      </c>
      <c r="F8" s="43" t="s">
        <v>28</v>
      </c>
    </row>
    <row r="9" ht="33.0" customHeight="1">
      <c r="A9" s="43" t="s">
        <v>28</v>
      </c>
      <c r="B9" s="43" t="s">
        <v>89</v>
      </c>
      <c r="C9" s="43" t="s">
        <v>28</v>
      </c>
      <c r="D9" s="43">
        <v>2082152.0</v>
      </c>
      <c r="E9" s="50" t="s">
        <v>241</v>
      </c>
      <c r="F9" s="43" t="s">
        <v>28</v>
      </c>
    </row>
    <row r="10" ht="33.0" customHeight="1">
      <c r="A10" s="43" t="s">
        <v>28</v>
      </c>
      <c r="B10" s="43" t="s">
        <v>89</v>
      </c>
      <c r="C10" s="43" t="s">
        <v>146</v>
      </c>
      <c r="D10" s="43">
        <v>2082152.0</v>
      </c>
      <c r="E10" s="50" t="s">
        <v>241</v>
      </c>
      <c r="F10" s="43" t="s">
        <v>28</v>
      </c>
    </row>
    <row r="11" ht="33.0" customHeight="1">
      <c r="A11" s="43" t="s">
        <v>28</v>
      </c>
      <c r="B11" s="43" t="s">
        <v>89</v>
      </c>
      <c r="C11" s="43" t="s">
        <v>149</v>
      </c>
      <c r="D11" s="43">
        <v>2082152.0</v>
      </c>
      <c r="E11" s="50" t="s">
        <v>241</v>
      </c>
      <c r="F11" s="43" t="s">
        <v>28</v>
      </c>
    </row>
    <row r="12" ht="33.0" customHeight="1">
      <c r="A12" s="43" t="s">
        <v>28</v>
      </c>
      <c r="B12" s="43" t="s">
        <v>89</v>
      </c>
      <c r="C12" s="43" t="s">
        <v>153</v>
      </c>
      <c r="D12" s="43">
        <v>7206739.0</v>
      </c>
      <c r="E12" s="43" t="s">
        <v>246</v>
      </c>
      <c r="F12" s="43" t="s">
        <v>153</v>
      </c>
    </row>
    <row r="13" ht="33.0" customHeight="1">
      <c r="A13" s="43" t="s">
        <v>28</v>
      </c>
      <c r="B13" s="43" t="s">
        <v>89</v>
      </c>
      <c r="C13" s="43" t="s">
        <v>153</v>
      </c>
      <c r="D13" s="43">
        <v>2083981.0</v>
      </c>
      <c r="E13" s="43" t="s">
        <v>247</v>
      </c>
      <c r="F13" s="43" t="s">
        <v>181</v>
      </c>
    </row>
    <row r="14" ht="33.0" customHeight="1">
      <c r="A14" s="43" t="s">
        <v>28</v>
      </c>
      <c r="B14" s="43" t="s">
        <v>89</v>
      </c>
      <c r="C14" s="43" t="s">
        <v>159</v>
      </c>
      <c r="D14" s="43">
        <v>2026651.0</v>
      </c>
      <c r="E14" s="43" t="s">
        <v>248</v>
      </c>
      <c r="F14" s="43" t="s">
        <v>159</v>
      </c>
    </row>
    <row r="15" ht="33.0" customHeight="1">
      <c r="A15" s="43" t="s">
        <v>28</v>
      </c>
      <c r="B15" s="43" t="s">
        <v>89</v>
      </c>
      <c r="C15" s="43" t="s">
        <v>159</v>
      </c>
      <c r="D15" s="43">
        <v>2082152.0</v>
      </c>
      <c r="E15" s="50" t="s">
        <v>241</v>
      </c>
      <c r="F15" s="43" t="s">
        <v>28</v>
      </c>
    </row>
    <row r="16" ht="33.0" customHeight="1">
      <c r="A16" s="43" t="s">
        <v>28</v>
      </c>
      <c r="B16" s="43" t="s">
        <v>89</v>
      </c>
      <c r="C16" s="43" t="s">
        <v>162</v>
      </c>
      <c r="D16" s="43">
        <v>6396968.0</v>
      </c>
      <c r="E16" s="43" t="s">
        <v>249</v>
      </c>
      <c r="F16" s="43" t="s">
        <v>162</v>
      </c>
    </row>
    <row r="17" ht="33.0" customHeight="1">
      <c r="A17" s="43" t="s">
        <v>28</v>
      </c>
      <c r="B17" s="43" t="s">
        <v>89</v>
      </c>
      <c r="C17" s="43" t="s">
        <v>162</v>
      </c>
      <c r="D17" s="43">
        <v>2082152.0</v>
      </c>
      <c r="E17" s="50" t="s">
        <v>241</v>
      </c>
      <c r="F17" s="43" t="s">
        <v>28</v>
      </c>
    </row>
    <row r="18" ht="33.0" customHeight="1">
      <c r="A18" s="43" t="s">
        <v>28</v>
      </c>
      <c r="B18" s="43" t="s">
        <v>89</v>
      </c>
      <c r="C18" s="43" t="s">
        <v>166</v>
      </c>
      <c r="D18" s="43">
        <v>2082152.0</v>
      </c>
      <c r="E18" s="50" t="s">
        <v>241</v>
      </c>
      <c r="F18" s="43" t="s">
        <v>28</v>
      </c>
    </row>
    <row r="19" ht="33.0" customHeight="1">
      <c r="A19" s="43" t="s">
        <v>28</v>
      </c>
      <c r="B19" s="43" t="s">
        <v>64</v>
      </c>
      <c r="C19" s="43" t="s">
        <v>170</v>
      </c>
      <c r="D19" s="43">
        <v>2082152.0</v>
      </c>
      <c r="E19" s="50" t="s">
        <v>241</v>
      </c>
      <c r="F19" s="43" t="s">
        <v>28</v>
      </c>
    </row>
    <row r="20" ht="33.0" customHeight="1">
      <c r="A20" s="43" t="s">
        <v>28</v>
      </c>
      <c r="B20" s="43" t="s">
        <v>64</v>
      </c>
      <c r="C20" s="43" t="s">
        <v>171</v>
      </c>
      <c r="D20" s="43">
        <v>2082152.0</v>
      </c>
      <c r="E20" s="50" t="s">
        <v>241</v>
      </c>
      <c r="F20" s="43" t="s">
        <v>28</v>
      </c>
    </row>
    <row r="21" ht="33.0" customHeight="1">
      <c r="A21" s="43" t="s">
        <v>28</v>
      </c>
      <c r="B21" s="43" t="s">
        <v>89</v>
      </c>
      <c r="C21" s="43" t="s">
        <v>174</v>
      </c>
      <c r="D21" s="43">
        <v>2083981.0</v>
      </c>
      <c r="E21" s="43" t="s">
        <v>247</v>
      </c>
      <c r="F21" s="51" t="s">
        <v>181</v>
      </c>
    </row>
    <row r="22" ht="33.0" customHeight="1">
      <c r="A22" s="43" t="s">
        <v>28</v>
      </c>
      <c r="B22" s="43" t="s">
        <v>89</v>
      </c>
      <c r="C22" s="43" t="s">
        <v>178</v>
      </c>
      <c r="D22" s="43">
        <v>6396968.0</v>
      </c>
      <c r="E22" s="43" t="s">
        <v>249</v>
      </c>
      <c r="F22" s="51" t="s">
        <v>162</v>
      </c>
    </row>
    <row r="23" ht="33.0" customHeight="1">
      <c r="A23" s="43" t="s">
        <v>28</v>
      </c>
      <c r="B23" s="43" t="s">
        <v>89</v>
      </c>
      <c r="C23" s="43" t="s">
        <v>178</v>
      </c>
      <c r="D23" s="43">
        <v>2082152.0</v>
      </c>
      <c r="E23" s="50" t="s">
        <v>241</v>
      </c>
      <c r="F23" s="43" t="s">
        <v>28</v>
      </c>
    </row>
    <row r="24" ht="33.0" customHeight="1">
      <c r="A24" s="43" t="s">
        <v>28</v>
      </c>
      <c r="B24" s="43" t="s">
        <v>89</v>
      </c>
      <c r="C24" s="43" t="s">
        <v>179</v>
      </c>
      <c r="D24" s="43">
        <v>2083981.0</v>
      </c>
      <c r="E24" s="43" t="s">
        <v>247</v>
      </c>
      <c r="F24" s="51" t="s">
        <v>181</v>
      </c>
    </row>
    <row r="25" ht="33.0" customHeight="1">
      <c r="A25" s="43" t="s">
        <v>28</v>
      </c>
      <c r="B25" s="43" t="s">
        <v>89</v>
      </c>
      <c r="C25" s="43" t="s">
        <v>183</v>
      </c>
      <c r="D25" s="43">
        <v>2082152.0</v>
      </c>
      <c r="E25" s="50" t="s">
        <v>241</v>
      </c>
      <c r="F25" s="52" t="s">
        <v>28</v>
      </c>
    </row>
    <row r="26" ht="33.0" customHeight="1">
      <c r="A26" s="43" t="s">
        <v>28</v>
      </c>
      <c r="B26" s="43" t="s">
        <v>89</v>
      </c>
      <c r="C26" s="43" t="s">
        <v>187</v>
      </c>
      <c r="D26" s="43">
        <v>2082152.0</v>
      </c>
      <c r="E26" s="50" t="s">
        <v>241</v>
      </c>
      <c r="F26" s="52" t="s">
        <v>28</v>
      </c>
    </row>
    <row r="27" ht="33.0" customHeight="1">
      <c r="A27" s="43" t="s">
        <v>28</v>
      </c>
      <c r="B27" s="43" t="s">
        <v>89</v>
      </c>
      <c r="C27" s="43" t="s">
        <v>189</v>
      </c>
      <c r="D27" s="53">
        <v>7242247.0</v>
      </c>
      <c r="E27" s="53" t="s">
        <v>250</v>
      </c>
      <c r="F27" s="52" t="s">
        <v>192</v>
      </c>
    </row>
    <row r="28" ht="33.0" customHeight="1">
      <c r="A28" s="43" t="s">
        <v>28</v>
      </c>
      <c r="B28" s="43" t="s">
        <v>89</v>
      </c>
      <c r="C28" s="43" t="s">
        <v>189</v>
      </c>
      <c r="D28" s="43">
        <v>2083981.0</v>
      </c>
      <c r="E28" s="43" t="s">
        <v>247</v>
      </c>
      <c r="F28" s="43" t="s">
        <v>181</v>
      </c>
    </row>
    <row r="29" ht="33.0" customHeight="1">
      <c r="A29" s="43" t="s">
        <v>28</v>
      </c>
      <c r="B29" s="43" t="s">
        <v>89</v>
      </c>
      <c r="C29" s="43" t="s">
        <v>194</v>
      </c>
      <c r="D29" s="43">
        <v>2082152.0</v>
      </c>
      <c r="E29" s="50" t="s">
        <v>241</v>
      </c>
      <c r="F29" s="43" t="s">
        <v>28</v>
      </c>
    </row>
    <row r="30" ht="33.0" customHeight="1">
      <c r="A30" s="43" t="s">
        <v>28</v>
      </c>
      <c r="B30" s="43" t="s">
        <v>64</v>
      </c>
      <c r="C30" s="43" t="s">
        <v>197</v>
      </c>
      <c r="D30" s="54"/>
      <c r="E30" s="54"/>
      <c r="F30" s="43" t="s">
        <v>197</v>
      </c>
    </row>
    <row r="31" ht="33.0" customHeight="1">
      <c r="A31" s="43" t="s">
        <v>28</v>
      </c>
      <c r="B31" s="43" t="s">
        <v>89</v>
      </c>
      <c r="C31" s="43" t="s">
        <v>181</v>
      </c>
      <c r="D31" s="43">
        <v>9609652.0</v>
      </c>
      <c r="E31" s="43" t="s">
        <v>251</v>
      </c>
      <c r="F31" s="43" t="s">
        <v>181</v>
      </c>
    </row>
    <row r="32" ht="33.0" customHeight="1">
      <c r="A32" s="43" t="s">
        <v>28</v>
      </c>
      <c r="B32" s="43" t="s">
        <v>89</v>
      </c>
      <c r="C32" s="43" t="s">
        <v>181</v>
      </c>
      <c r="D32" s="43">
        <v>2083981.0</v>
      </c>
      <c r="E32" s="43" t="s">
        <v>247</v>
      </c>
      <c r="F32" s="43" t="s">
        <v>181</v>
      </c>
    </row>
    <row r="33" ht="33.0" customHeight="1">
      <c r="A33" s="43" t="s">
        <v>28</v>
      </c>
      <c r="B33" s="43" t="s">
        <v>89</v>
      </c>
      <c r="C33" s="43" t="s">
        <v>202</v>
      </c>
      <c r="D33" s="43">
        <v>9022309.0</v>
      </c>
      <c r="E33" s="43" t="s">
        <v>252</v>
      </c>
      <c r="F33" s="43" t="s">
        <v>202</v>
      </c>
    </row>
    <row r="34" ht="33.0" customHeight="1">
      <c r="A34" s="43" t="s">
        <v>28</v>
      </c>
      <c r="B34" s="43" t="s">
        <v>89</v>
      </c>
      <c r="C34" s="43" t="s">
        <v>202</v>
      </c>
      <c r="D34" s="43">
        <v>2082152.0</v>
      </c>
      <c r="E34" s="50" t="s">
        <v>241</v>
      </c>
      <c r="F34" s="43" t="s">
        <v>28</v>
      </c>
    </row>
    <row r="35" ht="33.0" customHeight="1">
      <c r="A35" s="43" t="s">
        <v>28</v>
      </c>
      <c r="B35" s="43" t="s">
        <v>89</v>
      </c>
      <c r="C35" s="43" t="s">
        <v>206</v>
      </c>
      <c r="D35" s="43">
        <v>6886582.0</v>
      </c>
      <c r="E35" s="43" t="s">
        <v>253</v>
      </c>
      <c r="F35" s="43" t="s">
        <v>206</v>
      </c>
    </row>
    <row r="36" ht="30.0" customHeight="1">
      <c r="A36" s="43" t="s">
        <v>28</v>
      </c>
      <c r="B36" s="43" t="s">
        <v>89</v>
      </c>
      <c r="C36" s="43" t="s">
        <v>206</v>
      </c>
      <c r="D36" s="50">
        <v>2082152.0</v>
      </c>
      <c r="E36" s="50" t="s">
        <v>241</v>
      </c>
      <c r="F36" s="43" t="s">
        <v>28</v>
      </c>
    </row>
    <row r="37" ht="14.25" customHeight="1">
      <c r="A37" s="45" t="s">
        <v>217</v>
      </c>
      <c r="B37" s="45" t="s">
        <v>83</v>
      </c>
      <c r="C37" s="45" t="s">
        <v>218</v>
      </c>
      <c r="D37" s="45">
        <v>2749025.0</v>
      </c>
      <c r="E37" s="45" t="s">
        <v>254</v>
      </c>
      <c r="F37" s="45" t="s">
        <v>218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5" t="s">
        <v>217</v>
      </c>
      <c r="B38" s="45" t="s">
        <v>83</v>
      </c>
      <c r="C38" s="45" t="s">
        <v>218</v>
      </c>
      <c r="D38" s="45">
        <v>2082152.0</v>
      </c>
      <c r="E38" s="45" t="s">
        <v>241</v>
      </c>
      <c r="F38" s="45" t="s">
        <v>28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5" t="s">
        <v>217</v>
      </c>
      <c r="B39" s="45" t="s">
        <v>83</v>
      </c>
      <c r="C39" s="45" t="s">
        <v>219</v>
      </c>
      <c r="D39" s="45">
        <v>2082152.0</v>
      </c>
      <c r="E39" s="45" t="s">
        <v>241</v>
      </c>
      <c r="F39" s="45" t="s">
        <v>28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5" t="s">
        <v>217</v>
      </c>
      <c r="B40" s="45" t="s">
        <v>91</v>
      </c>
      <c r="C40" s="45" t="s">
        <v>220</v>
      </c>
      <c r="D40" s="45">
        <v>2082152.0</v>
      </c>
      <c r="E40" s="45" t="s">
        <v>241</v>
      </c>
      <c r="F40" s="45" t="s">
        <v>28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5" t="s">
        <v>217</v>
      </c>
      <c r="B41" s="45" t="s">
        <v>91</v>
      </c>
      <c r="C41" s="45" t="s">
        <v>222</v>
      </c>
      <c r="D41" s="45">
        <v>9464093.0</v>
      </c>
      <c r="E41" s="45" t="s">
        <v>255</v>
      </c>
      <c r="F41" s="45" t="s">
        <v>222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5" t="s">
        <v>217</v>
      </c>
      <c r="B42" s="45" t="s">
        <v>91</v>
      </c>
      <c r="C42" s="45" t="s">
        <v>222</v>
      </c>
      <c r="D42" s="45">
        <v>2082152.0</v>
      </c>
      <c r="E42" s="45" t="s">
        <v>241</v>
      </c>
      <c r="F42" s="45" t="s">
        <v>28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5" t="s">
        <v>217</v>
      </c>
      <c r="B43" s="45" t="s">
        <v>91</v>
      </c>
      <c r="C43" s="45" t="s">
        <v>223</v>
      </c>
      <c r="D43" s="45">
        <v>2082152.0</v>
      </c>
      <c r="E43" s="45" t="s">
        <v>241</v>
      </c>
      <c r="F43" s="45" t="s">
        <v>28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5" t="s">
        <v>217</v>
      </c>
      <c r="B44" s="45" t="s">
        <v>83</v>
      </c>
      <c r="C44" s="45" t="s">
        <v>224</v>
      </c>
      <c r="D44" s="45">
        <v>2096358.0</v>
      </c>
      <c r="E44" s="45" t="s">
        <v>256</v>
      </c>
      <c r="F44" s="45" t="s">
        <v>224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5" t="s">
        <v>217</v>
      </c>
      <c r="B45" s="45" t="s">
        <v>83</v>
      </c>
      <c r="C45" s="45" t="s">
        <v>224</v>
      </c>
      <c r="D45" s="45">
        <v>2082152.0</v>
      </c>
      <c r="E45" s="45" t="s">
        <v>241</v>
      </c>
      <c r="F45" s="45" t="s">
        <v>28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5" t="s">
        <v>217</v>
      </c>
      <c r="B46" s="45" t="s">
        <v>47</v>
      </c>
      <c r="C46" s="45" t="s">
        <v>225</v>
      </c>
      <c r="D46" s="45">
        <v>2820447.0</v>
      </c>
      <c r="E46" s="45" t="s">
        <v>257</v>
      </c>
      <c r="F46" s="45" t="s">
        <v>229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5" t="s">
        <v>217</v>
      </c>
      <c r="B47" s="45" t="s">
        <v>47</v>
      </c>
      <c r="C47" s="45" t="s">
        <v>225</v>
      </c>
      <c r="D47" s="45">
        <v>2082152.0</v>
      </c>
      <c r="E47" s="45" t="s">
        <v>241</v>
      </c>
      <c r="F47" s="45" t="s">
        <v>28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45" t="s">
        <v>217</v>
      </c>
      <c r="B48" s="45" t="s">
        <v>47</v>
      </c>
      <c r="C48" s="45" t="s">
        <v>226</v>
      </c>
      <c r="D48" s="45">
        <v>2081091.0</v>
      </c>
      <c r="E48" s="45" t="s">
        <v>258</v>
      </c>
      <c r="F48" s="45" t="s">
        <v>226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45" t="s">
        <v>217</v>
      </c>
      <c r="B49" s="45" t="s">
        <v>47</v>
      </c>
      <c r="C49" s="45" t="s">
        <v>226</v>
      </c>
      <c r="D49" s="45">
        <v>2082152.0</v>
      </c>
      <c r="E49" s="45" t="s">
        <v>241</v>
      </c>
      <c r="F49" s="45" t="s">
        <v>28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>
      <c r="A50" s="45" t="s">
        <v>217</v>
      </c>
      <c r="B50" s="45" t="s">
        <v>91</v>
      </c>
      <c r="C50" s="45" t="s">
        <v>227</v>
      </c>
      <c r="D50" s="45">
        <v>2082152.0</v>
      </c>
      <c r="E50" s="45" t="s">
        <v>241</v>
      </c>
      <c r="F50" s="45" t="s">
        <v>28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>
      <c r="A51" s="45" t="s">
        <v>217</v>
      </c>
      <c r="B51" s="45" t="s">
        <v>91</v>
      </c>
      <c r="C51" s="45" t="s">
        <v>228</v>
      </c>
      <c r="D51" s="45">
        <v>6993850.0</v>
      </c>
      <c r="E51" s="45" t="s">
        <v>259</v>
      </c>
      <c r="F51" s="45" t="s">
        <v>228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>
      <c r="A52" s="45" t="s">
        <v>217</v>
      </c>
      <c r="B52" s="45" t="s">
        <v>91</v>
      </c>
      <c r="C52" s="45" t="s">
        <v>228</v>
      </c>
      <c r="D52" s="45">
        <v>2082152.0</v>
      </c>
      <c r="E52" s="45" t="s">
        <v>241</v>
      </c>
      <c r="F52" s="45" t="s">
        <v>28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>
      <c r="A53" s="45" t="s">
        <v>217</v>
      </c>
      <c r="B53" s="45" t="s">
        <v>47</v>
      </c>
      <c r="C53" s="45" t="s">
        <v>229</v>
      </c>
      <c r="D53" s="45">
        <v>2820447.0</v>
      </c>
      <c r="E53" s="45" t="s">
        <v>257</v>
      </c>
      <c r="F53" s="45" t="s">
        <v>229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>
      <c r="A54" s="45" t="s">
        <v>217</v>
      </c>
      <c r="B54" s="45" t="s">
        <v>47</v>
      </c>
      <c r="C54" s="45" t="s">
        <v>229</v>
      </c>
      <c r="D54" s="45">
        <v>2082152.0</v>
      </c>
      <c r="E54" s="45" t="s">
        <v>241</v>
      </c>
      <c r="F54" s="45" t="s">
        <v>28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>
      <c r="A55" s="45" t="s">
        <v>217</v>
      </c>
      <c r="B55" s="45" t="s">
        <v>47</v>
      </c>
      <c r="C55" s="45" t="s">
        <v>230</v>
      </c>
      <c r="D55" s="45">
        <v>2025167.0</v>
      </c>
      <c r="E55" s="45" t="s">
        <v>260</v>
      </c>
      <c r="F55" s="45" t="s">
        <v>230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>
      <c r="A56" s="45" t="s">
        <v>217</v>
      </c>
      <c r="B56" s="45" t="s">
        <v>47</v>
      </c>
      <c r="C56" s="45" t="s">
        <v>230</v>
      </c>
      <c r="D56" s="45">
        <v>2082152.0</v>
      </c>
      <c r="E56" s="45" t="s">
        <v>241</v>
      </c>
      <c r="F56" s="45" t="s">
        <v>28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>
      <c r="A57" s="45" t="s">
        <v>217</v>
      </c>
      <c r="B57" s="45" t="s">
        <v>83</v>
      </c>
      <c r="C57" s="45" t="s">
        <v>231</v>
      </c>
      <c r="D57" s="45">
        <v>2082152.0</v>
      </c>
      <c r="E57" s="45" t="s">
        <v>241</v>
      </c>
      <c r="F57" s="45" t="s">
        <v>28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>
      <c r="A58" s="45" t="s">
        <v>217</v>
      </c>
      <c r="B58" s="45" t="s">
        <v>83</v>
      </c>
      <c r="C58" s="45" t="s">
        <v>232</v>
      </c>
      <c r="D58" s="45">
        <v>2082152.0</v>
      </c>
      <c r="E58" s="45" t="s">
        <v>241</v>
      </c>
      <c r="F58" s="45" t="s">
        <v>28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>
      <c r="A59" s="45" t="s">
        <v>217</v>
      </c>
      <c r="B59" s="45" t="s">
        <v>83</v>
      </c>
      <c r="C59" s="45" t="s">
        <v>217</v>
      </c>
      <c r="D59" s="45">
        <v>9064818.0</v>
      </c>
      <c r="E59" s="45" t="s">
        <v>261</v>
      </c>
      <c r="F59" s="45" t="s">
        <v>217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>
      <c r="A60" s="45" t="s">
        <v>217</v>
      </c>
      <c r="B60" s="45" t="s">
        <v>83</v>
      </c>
      <c r="C60" s="45" t="s">
        <v>217</v>
      </c>
      <c r="D60" s="45">
        <v>2082152.0</v>
      </c>
      <c r="E60" s="45" t="s">
        <v>241</v>
      </c>
      <c r="F60" s="45" t="s">
        <v>28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>
      <c r="A61" s="45" t="s">
        <v>217</v>
      </c>
      <c r="B61" s="45" t="s">
        <v>91</v>
      </c>
      <c r="C61" s="45" t="s">
        <v>233</v>
      </c>
      <c r="D61" s="45">
        <v>2058464.0</v>
      </c>
      <c r="E61" s="45" t="s">
        <v>250</v>
      </c>
      <c r="F61" s="45" t="s">
        <v>233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>
      <c r="A62" s="45" t="s">
        <v>217</v>
      </c>
      <c r="B62" s="45" t="s">
        <v>91</v>
      </c>
      <c r="C62" s="45" t="s">
        <v>233</v>
      </c>
      <c r="D62" s="45">
        <v>2082152.0</v>
      </c>
      <c r="E62" s="45" t="s">
        <v>241</v>
      </c>
      <c r="F62" s="45" t="s">
        <v>28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>
      <c r="A63" s="45" t="s">
        <v>217</v>
      </c>
      <c r="B63" s="45" t="s">
        <v>91</v>
      </c>
      <c r="C63" s="45" t="s">
        <v>234</v>
      </c>
      <c r="D63" s="45">
        <v>2082152.0</v>
      </c>
      <c r="E63" s="45" t="s">
        <v>241</v>
      </c>
      <c r="F63" s="45" t="s">
        <v>28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>
      <c r="A64" s="45" t="s">
        <v>217</v>
      </c>
      <c r="B64" s="45" t="s">
        <v>83</v>
      </c>
      <c r="C64" s="45" t="s">
        <v>235</v>
      </c>
      <c r="D64" s="45">
        <v>7080409.0</v>
      </c>
      <c r="E64" s="45" t="s">
        <v>262</v>
      </c>
      <c r="F64" s="45" t="s">
        <v>235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>
      <c r="A65" s="45" t="s">
        <v>217</v>
      </c>
      <c r="B65" s="45" t="s">
        <v>83</v>
      </c>
      <c r="C65" s="45" t="s">
        <v>235</v>
      </c>
      <c r="D65" s="45">
        <v>2082152.0</v>
      </c>
      <c r="E65" s="45" t="s">
        <v>241</v>
      </c>
      <c r="F65" s="45" t="s">
        <v>28</v>
      </c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>
      <c r="A66" s="45" t="s">
        <v>217</v>
      </c>
      <c r="B66" s="45" t="s">
        <v>91</v>
      </c>
      <c r="C66" s="45" t="s">
        <v>236</v>
      </c>
      <c r="D66" s="45">
        <v>2082152.0</v>
      </c>
      <c r="E66" s="45" t="s">
        <v>241</v>
      </c>
      <c r="F66" s="45" t="s">
        <v>28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>
      <c r="A67" s="45" t="s">
        <v>217</v>
      </c>
      <c r="B67" s="45" t="s">
        <v>83</v>
      </c>
      <c r="C67" s="45" t="s">
        <v>237</v>
      </c>
      <c r="D67" s="45">
        <v>7212739.0</v>
      </c>
      <c r="E67" s="45" t="s">
        <v>263</v>
      </c>
      <c r="F67" s="45" t="s">
        <v>237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>
      <c r="A68" s="45" t="s">
        <v>217</v>
      </c>
      <c r="B68" s="45" t="s">
        <v>83</v>
      </c>
      <c r="C68" s="45" t="s">
        <v>237</v>
      </c>
      <c r="D68" s="45">
        <v>2082152.0</v>
      </c>
      <c r="E68" s="45" t="s">
        <v>241</v>
      </c>
      <c r="F68" s="45" t="s">
        <v>28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>
      <c r="A69" s="48"/>
      <c r="B69" s="48"/>
      <c r="C69" s="48"/>
      <c r="D69" s="48"/>
      <c r="E69" s="48"/>
      <c r="F69" s="48"/>
    </row>
    <row r="70" ht="14.25" customHeight="1">
      <c r="A70" s="48"/>
      <c r="B70" s="48"/>
      <c r="C70" s="48"/>
      <c r="D70" s="48"/>
      <c r="E70" s="48"/>
      <c r="F70" s="48"/>
    </row>
    <row r="71" ht="14.25" customHeight="1">
      <c r="A71" s="48"/>
      <c r="B71" s="48"/>
      <c r="C71" s="48"/>
      <c r="D71" s="48"/>
      <c r="E71" s="48"/>
      <c r="F71" s="48"/>
    </row>
    <row r="72" ht="14.25" customHeight="1">
      <c r="A72" s="48"/>
      <c r="B72" s="48"/>
      <c r="C72" s="48"/>
      <c r="D72" s="48"/>
      <c r="E72" s="48"/>
      <c r="F72" s="48"/>
    </row>
    <row r="73" ht="14.25" customHeight="1">
      <c r="A73" s="48"/>
      <c r="B73" s="48"/>
      <c r="C73" s="48"/>
      <c r="D73" s="48"/>
      <c r="E73" s="48"/>
      <c r="F73" s="48"/>
    </row>
    <row r="74" ht="14.25" customHeight="1">
      <c r="A74" s="48"/>
      <c r="B74" s="48"/>
      <c r="C74" s="48"/>
      <c r="D74" s="48"/>
      <c r="E74" s="48"/>
      <c r="F74" s="48"/>
    </row>
    <row r="75" ht="14.25" customHeight="1">
      <c r="A75" s="48"/>
      <c r="B75" s="48"/>
      <c r="C75" s="48"/>
      <c r="D75" s="48"/>
      <c r="E75" s="48"/>
      <c r="F75" s="48"/>
    </row>
    <row r="76" ht="14.25" customHeight="1">
      <c r="A76" s="48"/>
      <c r="B76" s="48"/>
      <c r="C76" s="48"/>
      <c r="D76" s="48"/>
      <c r="E76" s="48"/>
      <c r="F76" s="48"/>
    </row>
    <row r="77" ht="14.25" customHeight="1">
      <c r="A77" s="48"/>
      <c r="B77" s="48"/>
      <c r="C77" s="48"/>
      <c r="D77" s="48"/>
      <c r="E77" s="48"/>
      <c r="F77" s="48"/>
    </row>
    <row r="78" ht="14.25" customHeight="1">
      <c r="A78" s="48"/>
      <c r="B78" s="48"/>
      <c r="C78" s="48"/>
      <c r="D78" s="48"/>
      <c r="E78" s="48"/>
      <c r="F78" s="48"/>
    </row>
    <row r="79" ht="14.25" customHeight="1">
      <c r="A79" s="48"/>
      <c r="B79" s="48"/>
      <c r="C79" s="48"/>
      <c r="D79" s="48"/>
      <c r="E79" s="48"/>
      <c r="F79" s="48"/>
    </row>
    <row r="80" ht="14.25" customHeight="1">
      <c r="A80" s="48"/>
      <c r="B80" s="48"/>
      <c r="C80" s="48"/>
      <c r="D80" s="48"/>
      <c r="E80" s="48"/>
      <c r="F80" s="48"/>
    </row>
    <row r="81" ht="14.25" customHeight="1">
      <c r="A81" s="48"/>
      <c r="B81" s="48"/>
      <c r="C81" s="48"/>
      <c r="D81" s="48"/>
      <c r="E81" s="48"/>
      <c r="F81" s="48"/>
    </row>
    <row r="82" ht="14.25" customHeight="1">
      <c r="A82" s="48"/>
      <c r="B82" s="48"/>
      <c r="C82" s="48"/>
      <c r="D82" s="48"/>
      <c r="E82" s="48"/>
      <c r="F82" s="48"/>
    </row>
    <row r="83" ht="14.25" customHeight="1">
      <c r="A83" s="48"/>
      <c r="B83" s="48"/>
      <c r="C83" s="48"/>
      <c r="D83" s="48"/>
      <c r="E83" s="48"/>
      <c r="F83" s="48"/>
    </row>
    <row r="84" ht="14.25" customHeight="1">
      <c r="A84" s="48"/>
      <c r="B84" s="48"/>
      <c r="C84" s="48"/>
      <c r="D84" s="48"/>
      <c r="E84" s="48"/>
      <c r="F84" s="48"/>
    </row>
    <row r="85" ht="14.25" customHeight="1">
      <c r="A85" s="48"/>
      <c r="B85" s="48"/>
      <c r="C85" s="48"/>
      <c r="D85" s="48"/>
      <c r="E85" s="48"/>
      <c r="F85" s="48"/>
    </row>
    <row r="86" ht="14.25" customHeight="1">
      <c r="A86" s="48"/>
      <c r="B86" s="48"/>
      <c r="C86" s="48"/>
      <c r="D86" s="48"/>
      <c r="E86" s="48"/>
      <c r="F86" s="48"/>
    </row>
    <row r="87" ht="14.25" customHeight="1">
      <c r="A87" s="48"/>
      <c r="B87" s="48"/>
      <c r="C87" s="48"/>
      <c r="D87" s="48"/>
      <c r="E87" s="48"/>
      <c r="F87" s="48"/>
    </row>
    <row r="88" ht="14.25" customHeight="1">
      <c r="A88" s="48"/>
      <c r="B88" s="48"/>
      <c r="C88" s="48"/>
      <c r="D88" s="48"/>
      <c r="E88" s="48"/>
      <c r="F88" s="48"/>
    </row>
    <row r="89" ht="14.25" customHeight="1">
      <c r="A89" s="48"/>
      <c r="B89" s="48"/>
      <c r="C89" s="48"/>
      <c r="D89" s="48"/>
      <c r="E89" s="48"/>
      <c r="F89" s="48"/>
    </row>
    <row r="90" ht="14.25" customHeight="1">
      <c r="A90" s="48"/>
      <c r="B90" s="48"/>
      <c r="C90" s="48"/>
      <c r="D90" s="48"/>
      <c r="E90" s="48"/>
      <c r="F90" s="48"/>
    </row>
    <row r="91" ht="14.25" customHeight="1">
      <c r="A91" s="48"/>
      <c r="B91" s="48"/>
      <c r="C91" s="48"/>
      <c r="D91" s="48"/>
      <c r="E91" s="48"/>
      <c r="F91" s="48"/>
    </row>
    <row r="92" ht="14.25" customHeight="1">
      <c r="A92" s="48"/>
      <c r="B92" s="48"/>
      <c r="C92" s="48"/>
      <c r="D92" s="48"/>
      <c r="E92" s="48"/>
      <c r="F92" s="48"/>
    </row>
    <row r="93" ht="14.25" customHeight="1">
      <c r="A93" s="48"/>
      <c r="B93" s="48"/>
      <c r="C93" s="48"/>
      <c r="D93" s="48"/>
      <c r="E93" s="48"/>
      <c r="F93" s="48"/>
    </row>
    <row r="94" ht="14.25" customHeight="1">
      <c r="A94" s="48"/>
      <c r="B94" s="48"/>
      <c r="C94" s="48"/>
      <c r="D94" s="48"/>
      <c r="E94" s="48"/>
      <c r="F94" s="48"/>
    </row>
    <row r="95" ht="14.25" customHeight="1">
      <c r="A95" s="48"/>
      <c r="B95" s="48"/>
      <c r="C95" s="48"/>
      <c r="D95" s="48"/>
      <c r="E95" s="48"/>
      <c r="F95" s="48"/>
    </row>
    <row r="96" ht="14.25" customHeight="1">
      <c r="A96" s="48"/>
      <c r="B96" s="48"/>
      <c r="C96" s="48"/>
      <c r="D96" s="48"/>
      <c r="E96" s="48"/>
      <c r="F96" s="48"/>
    </row>
    <row r="97" ht="14.25" customHeight="1">
      <c r="A97" s="48"/>
      <c r="B97" s="48"/>
      <c r="C97" s="48"/>
      <c r="D97" s="48"/>
      <c r="E97" s="48"/>
      <c r="F97" s="48"/>
    </row>
    <row r="98" ht="14.25" customHeight="1">
      <c r="A98" s="48"/>
      <c r="B98" s="48"/>
      <c r="C98" s="48"/>
      <c r="D98" s="48"/>
      <c r="E98" s="48"/>
      <c r="F98" s="48"/>
    </row>
    <row r="99" ht="14.25" customHeight="1">
      <c r="A99" s="48"/>
      <c r="B99" s="48"/>
      <c r="C99" s="48"/>
      <c r="D99" s="48"/>
      <c r="E99" s="48"/>
      <c r="F99" s="48"/>
    </row>
    <row r="100" ht="14.25" customHeight="1">
      <c r="A100" s="48"/>
      <c r="B100" s="48"/>
      <c r="C100" s="48"/>
      <c r="D100" s="48"/>
      <c r="E100" s="48"/>
      <c r="F100" s="48"/>
    </row>
    <row r="101" ht="14.25" customHeight="1">
      <c r="A101" s="48"/>
      <c r="B101" s="48"/>
      <c r="C101" s="48"/>
      <c r="D101" s="48"/>
      <c r="E101" s="48"/>
      <c r="F101" s="48"/>
    </row>
    <row r="102" ht="14.25" customHeight="1">
      <c r="A102" s="48"/>
      <c r="B102" s="48"/>
      <c r="C102" s="48"/>
      <c r="D102" s="48"/>
      <c r="E102" s="48"/>
      <c r="F102" s="48"/>
    </row>
    <row r="103" ht="14.25" customHeight="1">
      <c r="A103" s="48"/>
      <c r="B103" s="48"/>
      <c r="C103" s="48"/>
      <c r="D103" s="48"/>
      <c r="E103" s="48"/>
      <c r="F103" s="48"/>
    </row>
    <row r="104" ht="14.25" customHeight="1">
      <c r="A104" s="48"/>
      <c r="B104" s="48"/>
      <c r="C104" s="48"/>
      <c r="D104" s="48"/>
      <c r="E104" s="48"/>
      <c r="F104" s="48"/>
    </row>
    <row r="105" ht="14.25" customHeight="1">
      <c r="A105" s="48"/>
      <c r="B105" s="48"/>
      <c r="C105" s="48"/>
      <c r="D105" s="48"/>
      <c r="E105" s="48"/>
      <c r="F105" s="48"/>
    </row>
    <row r="106" ht="14.25" customHeight="1">
      <c r="A106" s="48"/>
      <c r="B106" s="48"/>
      <c r="C106" s="48"/>
      <c r="D106" s="48"/>
      <c r="E106" s="48"/>
      <c r="F106" s="48"/>
    </row>
    <row r="107" ht="14.25" customHeight="1">
      <c r="A107" s="48"/>
      <c r="B107" s="48"/>
      <c r="C107" s="48"/>
      <c r="D107" s="48"/>
      <c r="E107" s="48"/>
      <c r="F107" s="48"/>
    </row>
    <row r="108" ht="14.25" customHeight="1">
      <c r="A108" s="48"/>
      <c r="B108" s="48"/>
      <c r="C108" s="48"/>
      <c r="D108" s="48"/>
      <c r="E108" s="48"/>
      <c r="F108" s="48"/>
    </row>
    <row r="109" ht="14.25" customHeight="1">
      <c r="A109" s="48"/>
      <c r="B109" s="48"/>
      <c r="C109" s="48"/>
      <c r="D109" s="48"/>
      <c r="E109" s="48"/>
      <c r="F109" s="48"/>
    </row>
    <row r="110" ht="14.25" customHeight="1">
      <c r="A110" s="48"/>
      <c r="B110" s="48"/>
      <c r="C110" s="48"/>
      <c r="D110" s="48"/>
      <c r="E110" s="48"/>
      <c r="F110" s="48"/>
    </row>
    <row r="111" ht="14.25" customHeight="1">
      <c r="A111" s="48"/>
      <c r="B111" s="48"/>
      <c r="C111" s="48"/>
      <c r="D111" s="48"/>
      <c r="E111" s="48"/>
      <c r="F111" s="48"/>
    </row>
    <row r="112" ht="14.25" customHeight="1">
      <c r="A112" s="48"/>
      <c r="B112" s="48"/>
      <c r="C112" s="48"/>
      <c r="D112" s="48"/>
      <c r="E112" s="48"/>
      <c r="F112" s="48"/>
    </row>
    <row r="113" ht="14.25" customHeight="1">
      <c r="A113" s="48"/>
      <c r="B113" s="48"/>
      <c r="C113" s="48"/>
      <c r="D113" s="48"/>
      <c r="E113" s="48"/>
      <c r="F113" s="48"/>
    </row>
    <row r="114" ht="14.25" customHeight="1">
      <c r="A114" s="48"/>
      <c r="B114" s="48"/>
      <c r="C114" s="48"/>
      <c r="D114" s="48"/>
      <c r="E114" s="48"/>
      <c r="F114" s="48"/>
    </row>
    <row r="115" ht="14.25" customHeight="1">
      <c r="A115" s="48"/>
      <c r="B115" s="48"/>
      <c r="C115" s="48"/>
      <c r="D115" s="48"/>
      <c r="E115" s="48"/>
      <c r="F115" s="48"/>
    </row>
    <row r="116" ht="14.25" customHeight="1">
      <c r="A116" s="48"/>
      <c r="B116" s="48"/>
      <c r="C116" s="48"/>
      <c r="D116" s="48"/>
      <c r="E116" s="48"/>
      <c r="F116" s="48"/>
    </row>
    <row r="117" ht="14.25" customHeight="1">
      <c r="A117" s="48"/>
      <c r="B117" s="48"/>
      <c r="C117" s="48"/>
      <c r="D117" s="48"/>
      <c r="E117" s="48"/>
      <c r="F117" s="48"/>
    </row>
    <row r="118" ht="14.25" customHeight="1">
      <c r="A118" s="48"/>
      <c r="B118" s="48"/>
      <c r="C118" s="48"/>
      <c r="D118" s="48"/>
      <c r="E118" s="48"/>
      <c r="F118" s="48"/>
    </row>
    <row r="119" ht="14.25" customHeight="1">
      <c r="A119" s="48"/>
      <c r="B119" s="48"/>
      <c r="C119" s="48"/>
      <c r="D119" s="48"/>
      <c r="E119" s="48"/>
      <c r="F119" s="48"/>
    </row>
    <row r="120" ht="14.25" customHeight="1">
      <c r="A120" s="48"/>
      <c r="B120" s="48"/>
      <c r="C120" s="48"/>
      <c r="D120" s="48"/>
      <c r="E120" s="48"/>
      <c r="F120" s="48"/>
    </row>
    <row r="121" ht="14.25" customHeight="1">
      <c r="A121" s="48"/>
      <c r="B121" s="48"/>
      <c r="C121" s="48"/>
      <c r="D121" s="48"/>
      <c r="E121" s="48"/>
      <c r="F121" s="48"/>
    </row>
    <row r="122" ht="14.25" customHeight="1">
      <c r="A122" s="48"/>
      <c r="B122" s="48"/>
      <c r="C122" s="48"/>
      <c r="D122" s="48"/>
      <c r="E122" s="48"/>
      <c r="F122" s="48"/>
    </row>
    <row r="123" ht="14.25" customHeight="1">
      <c r="A123" s="48"/>
      <c r="B123" s="48"/>
      <c r="C123" s="48"/>
      <c r="D123" s="48"/>
      <c r="E123" s="48"/>
      <c r="F123" s="48"/>
    </row>
    <row r="124" ht="14.25" customHeight="1">
      <c r="A124" s="48"/>
      <c r="B124" s="48"/>
      <c r="C124" s="48"/>
      <c r="D124" s="48"/>
      <c r="E124" s="48"/>
      <c r="F124" s="48"/>
    </row>
    <row r="125" ht="14.25" customHeight="1">
      <c r="A125" s="48"/>
      <c r="B125" s="48"/>
      <c r="C125" s="48"/>
      <c r="D125" s="48"/>
      <c r="E125" s="48"/>
      <c r="F125" s="48"/>
    </row>
    <row r="126" ht="14.25" customHeight="1">
      <c r="A126" s="48"/>
      <c r="B126" s="48"/>
      <c r="C126" s="48"/>
      <c r="D126" s="48"/>
      <c r="E126" s="48"/>
      <c r="F126" s="48"/>
    </row>
    <row r="127" ht="14.25" customHeight="1">
      <c r="A127" s="48"/>
      <c r="B127" s="48"/>
      <c r="C127" s="48"/>
      <c r="D127" s="48"/>
      <c r="E127" s="48"/>
      <c r="F127" s="48"/>
    </row>
    <row r="128" ht="14.25" customHeight="1">
      <c r="A128" s="48"/>
      <c r="B128" s="48"/>
      <c r="C128" s="48"/>
      <c r="D128" s="48"/>
      <c r="E128" s="48"/>
      <c r="F128" s="48"/>
    </row>
    <row r="129" ht="14.25" customHeight="1">
      <c r="A129" s="48"/>
      <c r="B129" s="48"/>
      <c r="C129" s="48"/>
      <c r="D129" s="48"/>
      <c r="E129" s="48"/>
      <c r="F129" s="48"/>
    </row>
    <row r="130" ht="14.25" customHeight="1">
      <c r="A130" s="48"/>
      <c r="B130" s="48"/>
      <c r="C130" s="48"/>
      <c r="D130" s="48"/>
      <c r="E130" s="48"/>
      <c r="F130" s="48"/>
    </row>
    <row r="131" ht="14.25" customHeight="1">
      <c r="A131" s="48"/>
      <c r="B131" s="48"/>
      <c r="C131" s="48"/>
      <c r="D131" s="48"/>
      <c r="E131" s="48"/>
      <c r="F131" s="48"/>
    </row>
    <row r="132" ht="14.25" customHeight="1">
      <c r="A132" s="48"/>
      <c r="B132" s="48"/>
      <c r="C132" s="48"/>
      <c r="D132" s="48"/>
      <c r="E132" s="48"/>
      <c r="F132" s="48"/>
    </row>
    <row r="133" ht="14.25" customHeight="1">
      <c r="A133" s="48"/>
      <c r="B133" s="48"/>
      <c r="C133" s="48"/>
      <c r="D133" s="48"/>
      <c r="E133" s="48"/>
      <c r="F133" s="48"/>
    </row>
    <row r="134" ht="14.25" customHeight="1">
      <c r="A134" s="48"/>
      <c r="B134" s="48"/>
      <c r="C134" s="48"/>
      <c r="D134" s="48"/>
      <c r="E134" s="48"/>
      <c r="F134" s="48"/>
    </row>
    <row r="135" ht="14.25" customHeight="1">
      <c r="A135" s="48"/>
      <c r="B135" s="48"/>
      <c r="C135" s="48"/>
      <c r="D135" s="48"/>
      <c r="E135" s="48"/>
      <c r="F135" s="48"/>
    </row>
    <row r="136" ht="14.25" customHeight="1">
      <c r="A136" s="48"/>
      <c r="B136" s="48"/>
      <c r="C136" s="48"/>
      <c r="D136" s="48"/>
      <c r="E136" s="48"/>
      <c r="F136" s="48"/>
    </row>
    <row r="137" ht="14.25" customHeight="1">
      <c r="A137" s="48"/>
      <c r="B137" s="48"/>
      <c r="C137" s="48"/>
      <c r="D137" s="48"/>
      <c r="E137" s="48"/>
      <c r="F137" s="48"/>
    </row>
    <row r="138" ht="14.25" customHeight="1">
      <c r="A138" s="48"/>
      <c r="B138" s="48"/>
      <c r="C138" s="48"/>
      <c r="D138" s="48"/>
      <c r="E138" s="48"/>
      <c r="F138" s="48"/>
    </row>
    <row r="139" ht="14.25" customHeight="1">
      <c r="A139" s="48"/>
      <c r="B139" s="48"/>
      <c r="C139" s="48"/>
      <c r="D139" s="48"/>
      <c r="E139" s="48"/>
      <c r="F139" s="48"/>
    </row>
    <row r="140" ht="14.25" customHeight="1">
      <c r="A140" s="48"/>
      <c r="B140" s="48"/>
      <c r="C140" s="48"/>
      <c r="D140" s="48"/>
      <c r="E140" s="48"/>
      <c r="F140" s="48"/>
    </row>
    <row r="141" ht="14.25" customHeight="1">
      <c r="A141" s="48"/>
      <c r="B141" s="48"/>
      <c r="C141" s="48"/>
      <c r="D141" s="48"/>
      <c r="E141" s="48"/>
      <c r="F141" s="48"/>
    </row>
    <row r="142" ht="14.25" customHeight="1">
      <c r="A142" s="48"/>
      <c r="B142" s="48"/>
      <c r="C142" s="48"/>
      <c r="D142" s="48"/>
      <c r="E142" s="48"/>
      <c r="F142" s="48"/>
    </row>
    <row r="143" ht="14.25" customHeight="1">
      <c r="A143" s="48"/>
      <c r="B143" s="48"/>
      <c r="C143" s="48"/>
      <c r="D143" s="48"/>
      <c r="E143" s="48"/>
      <c r="F143" s="48"/>
    </row>
    <row r="144" ht="14.25" customHeight="1">
      <c r="A144" s="48"/>
      <c r="B144" s="48"/>
      <c r="C144" s="48"/>
      <c r="D144" s="48"/>
      <c r="E144" s="48"/>
      <c r="F144" s="48"/>
    </row>
    <row r="145" ht="14.25" customHeight="1">
      <c r="A145" s="48"/>
      <c r="B145" s="48"/>
      <c r="C145" s="48"/>
      <c r="D145" s="48"/>
      <c r="E145" s="48"/>
      <c r="F145" s="48"/>
    </row>
    <row r="146" ht="14.25" customHeight="1">
      <c r="A146" s="48"/>
      <c r="B146" s="48"/>
      <c r="C146" s="48"/>
      <c r="D146" s="48"/>
      <c r="E146" s="48"/>
      <c r="F146" s="48"/>
    </row>
    <row r="147" ht="14.25" customHeight="1">
      <c r="A147" s="48"/>
      <c r="B147" s="48"/>
      <c r="C147" s="48"/>
      <c r="D147" s="48"/>
      <c r="E147" s="48"/>
      <c r="F147" s="48"/>
    </row>
    <row r="148" ht="14.25" customHeight="1">
      <c r="A148" s="48"/>
      <c r="B148" s="48"/>
      <c r="C148" s="48"/>
      <c r="D148" s="48"/>
      <c r="E148" s="48"/>
      <c r="F148" s="48"/>
    </row>
    <row r="149" ht="14.25" customHeight="1">
      <c r="A149" s="48"/>
      <c r="B149" s="48"/>
      <c r="C149" s="48"/>
      <c r="D149" s="48"/>
      <c r="E149" s="48"/>
      <c r="F149" s="48"/>
    </row>
    <row r="150" ht="14.25" customHeight="1">
      <c r="A150" s="48"/>
      <c r="B150" s="48"/>
      <c r="C150" s="48"/>
      <c r="D150" s="48"/>
      <c r="E150" s="48"/>
      <c r="F150" s="48"/>
    </row>
    <row r="151" ht="14.25" customHeight="1">
      <c r="A151" s="48"/>
      <c r="B151" s="48"/>
      <c r="C151" s="48"/>
      <c r="D151" s="48"/>
      <c r="E151" s="48"/>
      <c r="F151" s="48"/>
    </row>
    <row r="152" ht="14.25" customHeight="1">
      <c r="A152" s="48"/>
      <c r="B152" s="48"/>
      <c r="C152" s="48"/>
      <c r="D152" s="48"/>
      <c r="E152" s="48"/>
      <c r="F152" s="48"/>
    </row>
    <row r="153" ht="14.25" customHeight="1">
      <c r="A153" s="48"/>
      <c r="B153" s="48"/>
      <c r="C153" s="48"/>
      <c r="D153" s="48"/>
      <c r="E153" s="48"/>
      <c r="F153" s="48"/>
    </row>
    <row r="154" ht="14.25" customHeight="1">
      <c r="A154" s="48"/>
      <c r="B154" s="48"/>
      <c r="C154" s="48"/>
      <c r="D154" s="48"/>
      <c r="E154" s="48"/>
      <c r="F154" s="48"/>
    </row>
    <row r="155" ht="14.25" customHeight="1">
      <c r="A155" s="48"/>
      <c r="B155" s="48"/>
      <c r="C155" s="48"/>
      <c r="D155" s="48"/>
      <c r="E155" s="48"/>
      <c r="F155" s="48"/>
    </row>
    <row r="156" ht="14.25" customHeight="1">
      <c r="A156" s="48"/>
      <c r="B156" s="48"/>
      <c r="C156" s="48"/>
      <c r="D156" s="48"/>
      <c r="E156" s="48"/>
      <c r="F156" s="48"/>
    </row>
    <row r="157" ht="14.25" customHeight="1">
      <c r="A157" s="48"/>
      <c r="B157" s="48"/>
      <c r="C157" s="48"/>
      <c r="D157" s="48"/>
      <c r="E157" s="48"/>
      <c r="F157" s="48"/>
    </row>
    <row r="158" ht="14.25" customHeight="1">
      <c r="A158" s="48"/>
      <c r="B158" s="48"/>
      <c r="C158" s="48"/>
      <c r="D158" s="48"/>
      <c r="E158" s="48"/>
      <c r="F158" s="48"/>
    </row>
    <row r="159" ht="14.25" customHeight="1">
      <c r="A159" s="48"/>
      <c r="B159" s="48"/>
      <c r="C159" s="48"/>
      <c r="D159" s="48"/>
      <c r="E159" s="48"/>
      <c r="F159" s="48"/>
    </row>
    <row r="160" ht="14.25" customHeight="1">
      <c r="A160" s="48"/>
      <c r="B160" s="48"/>
      <c r="C160" s="48"/>
      <c r="D160" s="48"/>
      <c r="E160" s="48"/>
      <c r="F160" s="48"/>
    </row>
    <row r="161" ht="14.25" customHeight="1">
      <c r="A161" s="48"/>
      <c r="B161" s="48"/>
      <c r="C161" s="48"/>
      <c r="D161" s="48"/>
      <c r="E161" s="48"/>
      <c r="F161" s="48"/>
    </row>
    <row r="162" ht="14.25" customHeight="1">
      <c r="A162" s="48"/>
      <c r="B162" s="48"/>
      <c r="C162" s="48"/>
      <c r="D162" s="48"/>
      <c r="E162" s="48"/>
      <c r="F162" s="48"/>
    </row>
    <row r="163" ht="14.25" customHeight="1">
      <c r="A163" s="48"/>
      <c r="B163" s="48"/>
      <c r="C163" s="48"/>
      <c r="D163" s="48"/>
      <c r="E163" s="48"/>
      <c r="F163" s="48"/>
    </row>
    <row r="164" ht="14.25" customHeight="1">
      <c r="A164" s="48"/>
      <c r="B164" s="48"/>
      <c r="C164" s="48"/>
      <c r="D164" s="48"/>
      <c r="E164" s="48"/>
      <c r="F164" s="48"/>
    </row>
    <row r="165" ht="14.25" customHeight="1">
      <c r="A165" s="48"/>
      <c r="B165" s="48"/>
      <c r="C165" s="48"/>
      <c r="D165" s="48"/>
      <c r="E165" s="48"/>
      <c r="F165" s="48"/>
    </row>
    <row r="166" ht="14.25" customHeight="1">
      <c r="A166" s="48"/>
      <c r="B166" s="48"/>
      <c r="C166" s="48"/>
      <c r="D166" s="48"/>
      <c r="E166" s="48"/>
      <c r="F166" s="48"/>
    </row>
    <row r="167" ht="14.25" customHeight="1">
      <c r="A167" s="48"/>
      <c r="B167" s="48"/>
      <c r="C167" s="48"/>
      <c r="D167" s="48"/>
      <c r="E167" s="48"/>
      <c r="F167" s="48"/>
    </row>
    <row r="168" ht="14.25" customHeight="1">
      <c r="A168" s="48"/>
      <c r="B168" s="48"/>
      <c r="C168" s="48"/>
      <c r="D168" s="48"/>
      <c r="E168" s="48"/>
      <c r="F168" s="48"/>
    </row>
    <row r="169" ht="14.25" customHeight="1">
      <c r="A169" s="48"/>
      <c r="B169" s="48"/>
      <c r="C169" s="48"/>
      <c r="D169" s="48"/>
      <c r="E169" s="48"/>
      <c r="F169" s="48"/>
    </row>
    <row r="170" ht="14.25" customHeight="1">
      <c r="A170" s="48"/>
      <c r="B170" s="48"/>
      <c r="C170" s="48"/>
      <c r="D170" s="48"/>
      <c r="E170" s="48"/>
      <c r="F170" s="48"/>
    </row>
    <row r="171" ht="14.25" customHeight="1">
      <c r="A171" s="48"/>
      <c r="B171" s="48"/>
      <c r="C171" s="48"/>
      <c r="D171" s="48"/>
      <c r="E171" s="48"/>
      <c r="F171" s="48"/>
    </row>
    <row r="172" ht="14.25" customHeight="1">
      <c r="A172" s="48"/>
      <c r="B172" s="48"/>
      <c r="C172" s="48"/>
      <c r="D172" s="48"/>
      <c r="E172" s="48"/>
      <c r="F172" s="48"/>
    </row>
    <row r="173" ht="14.25" customHeight="1">
      <c r="A173" s="48"/>
      <c r="B173" s="48"/>
      <c r="C173" s="48"/>
      <c r="D173" s="48"/>
      <c r="E173" s="48"/>
      <c r="F173" s="48"/>
    </row>
    <row r="174" ht="14.25" customHeight="1">
      <c r="A174" s="48"/>
      <c r="B174" s="48"/>
      <c r="C174" s="48"/>
      <c r="D174" s="48"/>
      <c r="E174" s="48"/>
      <c r="F174" s="48"/>
    </row>
    <row r="175" ht="14.25" customHeight="1">
      <c r="A175" s="48"/>
      <c r="B175" s="48"/>
      <c r="C175" s="48"/>
      <c r="D175" s="48"/>
      <c r="E175" s="48"/>
      <c r="F175" s="48"/>
    </row>
    <row r="176" ht="14.25" customHeight="1">
      <c r="A176" s="48"/>
      <c r="B176" s="48"/>
      <c r="C176" s="48"/>
      <c r="D176" s="48"/>
      <c r="E176" s="48"/>
      <c r="F176" s="48"/>
    </row>
    <row r="177" ht="14.25" customHeight="1">
      <c r="A177" s="48"/>
      <c r="B177" s="48"/>
      <c r="C177" s="48"/>
      <c r="D177" s="48"/>
      <c r="E177" s="48"/>
      <c r="F177" s="48"/>
    </row>
    <row r="178" ht="14.25" customHeight="1">
      <c r="A178" s="48"/>
      <c r="B178" s="48"/>
      <c r="C178" s="48"/>
      <c r="D178" s="48"/>
      <c r="E178" s="48"/>
      <c r="F178" s="48"/>
    </row>
    <row r="179" ht="14.25" customHeight="1">
      <c r="A179" s="48"/>
      <c r="B179" s="48"/>
      <c r="C179" s="48"/>
      <c r="D179" s="48"/>
      <c r="E179" s="48"/>
      <c r="F179" s="48"/>
    </row>
    <row r="180" ht="14.25" customHeight="1">
      <c r="A180" s="48"/>
      <c r="B180" s="48"/>
      <c r="C180" s="48"/>
      <c r="D180" s="48"/>
      <c r="E180" s="48"/>
      <c r="F180" s="48"/>
    </row>
    <row r="181" ht="14.25" customHeight="1">
      <c r="A181" s="48"/>
      <c r="B181" s="48"/>
      <c r="C181" s="48"/>
      <c r="D181" s="48"/>
      <c r="E181" s="48"/>
      <c r="F181" s="48"/>
    </row>
    <row r="182" ht="14.25" customHeight="1">
      <c r="A182" s="48"/>
      <c r="B182" s="48"/>
      <c r="C182" s="48"/>
      <c r="D182" s="48"/>
      <c r="E182" s="48"/>
      <c r="F182" s="48"/>
    </row>
    <row r="183" ht="14.25" customHeight="1">
      <c r="A183" s="48"/>
      <c r="B183" s="48"/>
      <c r="C183" s="48"/>
      <c r="D183" s="48"/>
      <c r="E183" s="48"/>
      <c r="F183" s="48"/>
    </row>
    <row r="184" ht="14.25" customHeight="1">
      <c r="A184" s="48"/>
      <c r="B184" s="48"/>
      <c r="C184" s="48"/>
      <c r="D184" s="48"/>
      <c r="E184" s="48"/>
      <c r="F184" s="48"/>
    </row>
    <row r="185" ht="14.25" customHeight="1">
      <c r="A185" s="48"/>
      <c r="B185" s="48"/>
      <c r="C185" s="48"/>
      <c r="D185" s="48"/>
      <c r="E185" s="48"/>
      <c r="F185" s="48"/>
    </row>
    <row r="186" ht="14.25" customHeight="1">
      <c r="A186" s="48"/>
      <c r="B186" s="48"/>
      <c r="C186" s="48"/>
      <c r="D186" s="48"/>
      <c r="E186" s="48"/>
      <c r="F186" s="48"/>
    </row>
    <row r="187" ht="14.25" customHeight="1">
      <c r="A187" s="48"/>
      <c r="B187" s="48"/>
      <c r="C187" s="48"/>
      <c r="D187" s="48"/>
      <c r="E187" s="48"/>
      <c r="F187" s="48"/>
    </row>
    <row r="188" ht="14.25" customHeight="1">
      <c r="A188" s="48"/>
      <c r="B188" s="48"/>
      <c r="C188" s="48"/>
      <c r="D188" s="48"/>
      <c r="E188" s="48"/>
      <c r="F188" s="48"/>
    </row>
    <row r="189" ht="14.25" customHeight="1">
      <c r="A189" s="48"/>
      <c r="B189" s="48"/>
      <c r="C189" s="48"/>
      <c r="D189" s="48"/>
      <c r="E189" s="48"/>
      <c r="F189" s="48"/>
    </row>
    <row r="190" ht="14.25" customHeight="1">
      <c r="A190" s="48"/>
      <c r="B190" s="48"/>
      <c r="C190" s="48"/>
      <c r="D190" s="48"/>
      <c r="E190" s="48"/>
      <c r="F190" s="48"/>
    </row>
    <row r="191" ht="14.25" customHeight="1">
      <c r="A191" s="48"/>
      <c r="B191" s="48"/>
      <c r="C191" s="48"/>
      <c r="D191" s="48"/>
      <c r="E191" s="48"/>
      <c r="F191" s="48"/>
    </row>
    <row r="192" ht="14.25" customHeight="1">
      <c r="A192" s="48"/>
      <c r="B192" s="48"/>
      <c r="C192" s="48"/>
      <c r="D192" s="48"/>
      <c r="E192" s="48"/>
      <c r="F192" s="48"/>
    </row>
    <row r="193" ht="14.25" customHeight="1">
      <c r="A193" s="48"/>
      <c r="B193" s="48"/>
      <c r="C193" s="48"/>
      <c r="D193" s="48"/>
      <c r="E193" s="48"/>
      <c r="F193" s="48"/>
    </row>
    <row r="194" ht="14.25" customHeight="1">
      <c r="A194" s="48"/>
      <c r="B194" s="48"/>
      <c r="C194" s="48"/>
      <c r="D194" s="48"/>
      <c r="E194" s="48"/>
      <c r="F194" s="48"/>
    </row>
    <row r="195" ht="14.25" customHeight="1">
      <c r="A195" s="48"/>
      <c r="B195" s="48"/>
      <c r="C195" s="48"/>
      <c r="D195" s="48"/>
      <c r="E195" s="48"/>
      <c r="F195" s="48"/>
    </row>
    <row r="196" ht="14.25" customHeight="1">
      <c r="A196" s="48"/>
      <c r="B196" s="48"/>
      <c r="C196" s="48"/>
      <c r="D196" s="48"/>
      <c r="E196" s="48"/>
      <c r="F196" s="48"/>
    </row>
    <row r="197" ht="14.25" customHeight="1">
      <c r="A197" s="48"/>
      <c r="B197" s="48"/>
      <c r="C197" s="48"/>
      <c r="D197" s="48"/>
      <c r="E197" s="48"/>
      <c r="F197" s="48"/>
    </row>
    <row r="198" ht="14.25" customHeight="1">
      <c r="A198" s="48"/>
      <c r="B198" s="48"/>
      <c r="C198" s="48"/>
      <c r="D198" s="48"/>
      <c r="E198" s="48"/>
      <c r="F198" s="48"/>
    </row>
    <row r="199" ht="14.25" customHeight="1">
      <c r="A199" s="48"/>
      <c r="B199" s="48"/>
      <c r="C199" s="48"/>
      <c r="D199" s="48"/>
      <c r="E199" s="48"/>
      <c r="F199" s="48"/>
    </row>
    <row r="200" ht="14.25" customHeight="1">
      <c r="A200" s="48"/>
      <c r="B200" s="48"/>
      <c r="C200" s="48"/>
      <c r="D200" s="48"/>
      <c r="E200" s="48"/>
      <c r="F200" s="48"/>
    </row>
    <row r="201" ht="14.25" customHeight="1">
      <c r="A201" s="48"/>
      <c r="B201" s="48"/>
      <c r="C201" s="48"/>
      <c r="D201" s="48"/>
      <c r="E201" s="48"/>
      <c r="F201" s="48"/>
    </row>
    <row r="202" ht="14.25" customHeight="1">
      <c r="A202" s="48"/>
      <c r="B202" s="48"/>
      <c r="C202" s="48"/>
      <c r="D202" s="48"/>
      <c r="E202" s="48"/>
      <c r="F202" s="48"/>
    </row>
    <row r="203" ht="14.25" customHeight="1">
      <c r="A203" s="48"/>
      <c r="B203" s="48"/>
      <c r="C203" s="48"/>
      <c r="D203" s="48"/>
      <c r="E203" s="48"/>
      <c r="F203" s="48"/>
    </row>
    <row r="204" ht="14.25" customHeight="1">
      <c r="A204" s="48"/>
      <c r="B204" s="48"/>
      <c r="C204" s="48"/>
      <c r="D204" s="48"/>
      <c r="E204" s="48"/>
      <c r="F204" s="48"/>
    </row>
    <row r="205" ht="14.25" customHeight="1">
      <c r="A205" s="48"/>
      <c r="B205" s="48"/>
      <c r="C205" s="48"/>
      <c r="D205" s="48"/>
      <c r="E205" s="48"/>
      <c r="F205" s="48"/>
    </row>
    <row r="206" ht="14.25" customHeight="1">
      <c r="A206" s="48"/>
      <c r="B206" s="48"/>
      <c r="C206" s="48"/>
      <c r="D206" s="48"/>
      <c r="E206" s="48"/>
      <c r="F206" s="48"/>
    </row>
    <row r="207" ht="14.25" customHeight="1">
      <c r="A207" s="48"/>
      <c r="B207" s="48"/>
      <c r="C207" s="48"/>
      <c r="D207" s="48"/>
      <c r="E207" s="48"/>
      <c r="F207" s="48"/>
    </row>
    <row r="208" ht="14.25" customHeight="1">
      <c r="A208" s="48"/>
      <c r="B208" s="48"/>
      <c r="C208" s="48"/>
      <c r="D208" s="48"/>
      <c r="E208" s="48"/>
      <c r="F208" s="48"/>
    </row>
    <row r="209" ht="14.25" customHeight="1">
      <c r="A209" s="48"/>
      <c r="B209" s="48"/>
      <c r="C209" s="48"/>
      <c r="D209" s="48"/>
      <c r="E209" s="48"/>
      <c r="F209" s="48"/>
    </row>
    <row r="210" ht="14.25" customHeight="1">
      <c r="A210" s="48"/>
      <c r="B210" s="48"/>
      <c r="C210" s="48"/>
      <c r="D210" s="48"/>
      <c r="E210" s="48"/>
      <c r="F210" s="48"/>
    </row>
    <row r="211" ht="14.25" customHeight="1">
      <c r="A211" s="48"/>
      <c r="B211" s="48"/>
      <c r="C211" s="48"/>
      <c r="D211" s="48"/>
      <c r="E211" s="48"/>
      <c r="F211" s="48"/>
    </row>
    <row r="212" ht="14.25" customHeight="1">
      <c r="A212" s="48"/>
      <c r="B212" s="48"/>
      <c r="C212" s="48"/>
      <c r="D212" s="48"/>
      <c r="E212" s="48"/>
      <c r="F212" s="48"/>
    </row>
    <row r="213" ht="14.25" customHeight="1">
      <c r="A213" s="48"/>
      <c r="B213" s="48"/>
      <c r="C213" s="48"/>
      <c r="D213" s="48"/>
      <c r="E213" s="48"/>
      <c r="F213" s="48"/>
    </row>
    <row r="214" ht="14.25" customHeight="1">
      <c r="A214" s="48"/>
      <c r="B214" s="48"/>
      <c r="C214" s="48"/>
      <c r="D214" s="48"/>
      <c r="E214" s="48"/>
      <c r="F214" s="48"/>
    </row>
    <row r="215" ht="14.25" customHeight="1">
      <c r="A215" s="48"/>
      <c r="B215" s="48"/>
      <c r="C215" s="48"/>
      <c r="D215" s="48"/>
      <c r="E215" s="48"/>
      <c r="F215" s="48"/>
    </row>
    <row r="216" ht="14.25" customHeight="1">
      <c r="A216" s="48"/>
      <c r="B216" s="48"/>
      <c r="C216" s="48"/>
      <c r="D216" s="48"/>
      <c r="E216" s="48"/>
      <c r="F216" s="48"/>
    </row>
    <row r="217" ht="14.25" customHeight="1">
      <c r="A217" s="48"/>
      <c r="B217" s="48"/>
      <c r="C217" s="48"/>
      <c r="D217" s="48"/>
      <c r="E217" s="48"/>
      <c r="F217" s="48"/>
    </row>
    <row r="218" ht="14.25" customHeight="1">
      <c r="A218" s="48"/>
      <c r="B218" s="48"/>
      <c r="C218" s="48"/>
      <c r="D218" s="48"/>
      <c r="E218" s="48"/>
      <c r="F218" s="48"/>
    </row>
    <row r="219" ht="14.25" customHeight="1">
      <c r="A219" s="48"/>
      <c r="B219" s="48"/>
      <c r="C219" s="48"/>
      <c r="D219" s="48"/>
      <c r="E219" s="48"/>
      <c r="F219" s="48"/>
    </row>
    <row r="220" ht="14.25" customHeight="1">
      <c r="A220" s="48"/>
      <c r="B220" s="48"/>
      <c r="C220" s="48"/>
      <c r="D220" s="48"/>
      <c r="E220" s="48"/>
      <c r="F220" s="48"/>
    </row>
    <row r="221" ht="14.25" customHeight="1">
      <c r="A221" s="48"/>
      <c r="B221" s="48"/>
      <c r="C221" s="48"/>
      <c r="D221" s="48"/>
      <c r="E221" s="48"/>
      <c r="F221" s="48"/>
    </row>
    <row r="222" ht="14.25" customHeight="1">
      <c r="A222" s="48"/>
      <c r="B222" s="48"/>
      <c r="C222" s="48"/>
      <c r="D222" s="48"/>
      <c r="E222" s="48"/>
      <c r="F222" s="48"/>
    </row>
    <row r="223" ht="14.25" customHeight="1">
      <c r="A223" s="48"/>
      <c r="B223" s="48"/>
      <c r="C223" s="48"/>
      <c r="D223" s="48"/>
      <c r="E223" s="48"/>
      <c r="F223" s="48"/>
    </row>
    <row r="224" ht="14.25" customHeight="1">
      <c r="A224" s="48"/>
      <c r="B224" s="48"/>
      <c r="C224" s="48"/>
      <c r="D224" s="48"/>
      <c r="E224" s="48"/>
      <c r="F224" s="48"/>
    </row>
    <row r="225" ht="14.25" customHeight="1">
      <c r="A225" s="48"/>
      <c r="B225" s="48"/>
      <c r="C225" s="48"/>
      <c r="D225" s="48"/>
      <c r="E225" s="48"/>
      <c r="F225" s="48"/>
    </row>
    <row r="226" ht="14.25" customHeight="1">
      <c r="A226" s="48"/>
      <c r="B226" s="48"/>
      <c r="C226" s="48"/>
      <c r="D226" s="48"/>
      <c r="E226" s="48"/>
      <c r="F226" s="48"/>
    </row>
    <row r="227" ht="14.25" customHeight="1">
      <c r="A227" s="48"/>
      <c r="B227" s="48"/>
      <c r="C227" s="48"/>
      <c r="D227" s="48"/>
      <c r="E227" s="48"/>
      <c r="F227" s="48"/>
    </row>
    <row r="228" ht="14.25" customHeight="1">
      <c r="A228" s="48"/>
      <c r="B228" s="48"/>
      <c r="C228" s="48"/>
      <c r="D228" s="48"/>
      <c r="E228" s="48"/>
      <c r="F228" s="48"/>
    </row>
    <row r="229" ht="14.25" customHeight="1">
      <c r="A229" s="48"/>
      <c r="B229" s="48"/>
      <c r="C229" s="48"/>
      <c r="D229" s="48"/>
      <c r="E229" s="48"/>
      <c r="F229" s="48"/>
    </row>
    <row r="230" ht="14.25" customHeight="1">
      <c r="A230" s="48"/>
      <c r="B230" s="48"/>
      <c r="C230" s="48"/>
      <c r="D230" s="48"/>
      <c r="E230" s="48"/>
      <c r="F230" s="48"/>
    </row>
    <row r="231" ht="14.25" customHeight="1">
      <c r="A231" s="48"/>
      <c r="B231" s="48"/>
      <c r="C231" s="48"/>
      <c r="D231" s="48"/>
      <c r="E231" s="48"/>
      <c r="F231" s="48"/>
    </row>
    <row r="232" ht="14.25" customHeight="1">
      <c r="A232" s="48"/>
      <c r="B232" s="48"/>
      <c r="C232" s="48"/>
      <c r="D232" s="48"/>
      <c r="E232" s="48"/>
      <c r="F232" s="48"/>
    </row>
    <row r="233" ht="14.25" customHeight="1">
      <c r="A233" s="48"/>
      <c r="B233" s="48"/>
      <c r="C233" s="48"/>
      <c r="D233" s="48"/>
      <c r="E233" s="48"/>
      <c r="F233" s="48"/>
    </row>
    <row r="234" ht="14.25" customHeight="1">
      <c r="A234" s="48"/>
      <c r="B234" s="48"/>
      <c r="C234" s="48"/>
      <c r="D234" s="48"/>
      <c r="E234" s="48"/>
      <c r="F234" s="48"/>
    </row>
    <row r="235" ht="14.25" customHeight="1">
      <c r="A235" s="48"/>
      <c r="B235" s="48"/>
      <c r="C235" s="48"/>
      <c r="D235" s="48"/>
      <c r="E235" s="48"/>
      <c r="F235" s="48"/>
    </row>
    <row r="236" ht="14.25" customHeight="1">
      <c r="A236" s="48"/>
      <c r="B236" s="48"/>
      <c r="C236" s="48"/>
      <c r="D236" s="48"/>
      <c r="E236" s="48"/>
      <c r="F236" s="4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37:B68">
      <formula1>#REF!</formula1>
    </dataValidation>
    <dataValidation type="list" allowBlank="1" showErrorMessage="1" sqref="B2:B36">
      <formula1>'listas de opções'!$E$2:$E$64</formula1>
    </dataValidation>
    <dataValidation type="list" allowBlank="1" showErrorMessage="1" sqref="A2:A36">
      <formula1>'listas de opções'!$C$2:$C$18</formula1>
    </dataValidation>
    <dataValidation type="list" allowBlank="1" showErrorMessage="1" sqref="A37:A68">
      <formula1>#REF!</formula1>
    </dataValidation>
  </dataValidations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8.71"/>
    <col customWidth="1" min="3" max="3" width="19.29"/>
    <col customWidth="1" min="4" max="4" width="24.57"/>
    <col customWidth="1" min="5" max="5" width="34.29"/>
    <col customWidth="1" min="6" max="6" width="32.57"/>
  </cols>
  <sheetData>
    <row r="1" ht="30.75" customHeight="1">
      <c r="A1" s="41" t="s">
        <v>1</v>
      </c>
      <c r="B1" s="41" t="s">
        <v>209</v>
      </c>
      <c r="C1" s="41" t="s">
        <v>210</v>
      </c>
      <c r="D1" s="41" t="s">
        <v>238</v>
      </c>
      <c r="E1" s="41" t="s">
        <v>239</v>
      </c>
      <c r="F1" s="41" t="s">
        <v>240</v>
      </c>
    </row>
    <row r="2" ht="29.25" customHeight="1">
      <c r="A2" s="43" t="s">
        <v>28</v>
      </c>
      <c r="B2" s="43" t="s">
        <v>64</v>
      </c>
      <c r="C2" s="43" t="s">
        <v>130</v>
      </c>
      <c r="D2" s="43">
        <v>2077558.0</v>
      </c>
      <c r="E2" s="43" t="s">
        <v>264</v>
      </c>
      <c r="F2" s="43" t="s">
        <v>130</v>
      </c>
    </row>
    <row r="3" ht="29.25" customHeight="1">
      <c r="A3" s="43" t="s">
        <v>28</v>
      </c>
      <c r="B3" s="43" t="s">
        <v>89</v>
      </c>
      <c r="C3" s="43" t="s">
        <v>133</v>
      </c>
      <c r="D3" s="43">
        <v>2058790.0</v>
      </c>
      <c r="E3" s="43" t="s">
        <v>265</v>
      </c>
      <c r="F3" s="43" t="s">
        <v>133</v>
      </c>
    </row>
    <row r="4" ht="29.25" customHeight="1">
      <c r="A4" s="43" t="s">
        <v>28</v>
      </c>
      <c r="B4" s="43" t="s">
        <v>64</v>
      </c>
      <c r="C4" s="43" t="s">
        <v>137</v>
      </c>
      <c r="D4" s="43">
        <v>2078848.0</v>
      </c>
      <c r="E4" s="43" t="s">
        <v>266</v>
      </c>
      <c r="F4" s="43" t="s">
        <v>137</v>
      </c>
    </row>
    <row r="5" ht="29.25" customHeight="1">
      <c r="A5" s="43" t="s">
        <v>28</v>
      </c>
      <c r="B5" s="43" t="s">
        <v>89</v>
      </c>
      <c r="C5" s="43" t="s">
        <v>140</v>
      </c>
      <c r="D5" s="43">
        <v>2037297.0</v>
      </c>
      <c r="E5" s="43" t="s">
        <v>267</v>
      </c>
      <c r="F5" s="43" t="s">
        <v>140</v>
      </c>
    </row>
    <row r="6" ht="29.25" customHeight="1">
      <c r="A6" s="43" t="s">
        <v>28</v>
      </c>
      <c r="B6" s="43" t="s">
        <v>89</v>
      </c>
      <c r="C6" s="43" t="s">
        <v>28</v>
      </c>
      <c r="D6" s="43">
        <v>2082128.0</v>
      </c>
      <c r="E6" s="43" t="s">
        <v>268</v>
      </c>
      <c r="F6" s="43" t="s">
        <v>28</v>
      </c>
    </row>
    <row r="7" ht="29.25" customHeight="1">
      <c r="A7" s="43" t="s">
        <v>28</v>
      </c>
      <c r="B7" s="43" t="s">
        <v>89</v>
      </c>
      <c r="C7" s="43" t="s">
        <v>28</v>
      </c>
      <c r="D7" s="43">
        <v>2022621.0</v>
      </c>
      <c r="E7" s="43" t="s">
        <v>269</v>
      </c>
      <c r="F7" s="43" t="s">
        <v>28</v>
      </c>
    </row>
    <row r="8" ht="29.25" customHeight="1">
      <c r="A8" s="43" t="s">
        <v>28</v>
      </c>
      <c r="B8" s="43" t="s">
        <v>89</v>
      </c>
      <c r="C8" s="43" t="s">
        <v>146</v>
      </c>
      <c r="D8" s="43">
        <v>2023644.0</v>
      </c>
      <c r="E8" s="43" t="s">
        <v>270</v>
      </c>
      <c r="F8" s="43" t="s">
        <v>146</v>
      </c>
    </row>
    <row r="9" ht="29.25" customHeight="1">
      <c r="A9" s="43" t="s">
        <v>28</v>
      </c>
      <c r="B9" s="43" t="s">
        <v>89</v>
      </c>
      <c r="C9" s="43" t="s">
        <v>149</v>
      </c>
      <c r="D9" s="43">
        <v>2023474.0</v>
      </c>
      <c r="E9" s="43" t="s">
        <v>271</v>
      </c>
      <c r="F9" s="43" t="s">
        <v>166</v>
      </c>
    </row>
    <row r="10" ht="29.25" customHeight="1">
      <c r="A10" s="43" t="s">
        <v>28</v>
      </c>
      <c r="B10" s="43" t="s">
        <v>89</v>
      </c>
      <c r="C10" s="43" t="s">
        <v>153</v>
      </c>
      <c r="D10" s="43">
        <v>2087715.0</v>
      </c>
      <c r="E10" s="43" t="s">
        <v>272</v>
      </c>
      <c r="F10" s="43" t="s">
        <v>153</v>
      </c>
    </row>
    <row r="11" ht="29.25" customHeight="1">
      <c r="A11" s="43" t="s">
        <v>28</v>
      </c>
      <c r="B11" s="43" t="s">
        <v>89</v>
      </c>
      <c r="C11" s="43" t="s">
        <v>159</v>
      </c>
      <c r="D11" s="43">
        <v>5075688.0</v>
      </c>
      <c r="E11" s="43" t="s">
        <v>273</v>
      </c>
      <c r="F11" s="43" t="s">
        <v>159</v>
      </c>
    </row>
    <row r="12" ht="29.25" customHeight="1">
      <c r="A12" s="43" t="s">
        <v>28</v>
      </c>
      <c r="B12" s="43" t="s">
        <v>89</v>
      </c>
      <c r="C12" s="43" t="s">
        <v>162</v>
      </c>
      <c r="D12" s="43">
        <v>2023709.0</v>
      </c>
      <c r="E12" s="43" t="s">
        <v>274</v>
      </c>
      <c r="F12" s="43" t="s">
        <v>162</v>
      </c>
    </row>
    <row r="13" ht="29.25" customHeight="1">
      <c r="A13" s="43" t="s">
        <v>28</v>
      </c>
      <c r="B13" s="43" t="s">
        <v>89</v>
      </c>
      <c r="C13" s="43" t="s">
        <v>166</v>
      </c>
      <c r="D13" s="43">
        <v>2023474.0</v>
      </c>
      <c r="E13" s="43" t="s">
        <v>271</v>
      </c>
      <c r="F13" s="43" t="s">
        <v>166</v>
      </c>
    </row>
    <row r="14" ht="29.25" customHeight="1">
      <c r="A14" s="43" t="s">
        <v>28</v>
      </c>
      <c r="B14" s="43" t="s">
        <v>64</v>
      </c>
      <c r="C14" s="43" t="s">
        <v>170</v>
      </c>
      <c r="D14" s="54"/>
      <c r="E14" s="54"/>
      <c r="F14" s="43"/>
    </row>
    <row r="15" ht="29.25" customHeight="1">
      <c r="A15" s="43" t="s">
        <v>28</v>
      </c>
      <c r="B15" s="43" t="s">
        <v>64</v>
      </c>
      <c r="C15" s="43" t="s">
        <v>171</v>
      </c>
      <c r="D15" s="43">
        <v>2078848.0</v>
      </c>
      <c r="E15" s="43" t="s">
        <v>266</v>
      </c>
      <c r="F15" s="43" t="s">
        <v>137</v>
      </c>
    </row>
    <row r="16" ht="29.25" customHeight="1">
      <c r="A16" s="43" t="s">
        <v>28</v>
      </c>
      <c r="B16" s="43" t="s">
        <v>89</v>
      </c>
      <c r="C16" s="43" t="s">
        <v>174</v>
      </c>
      <c r="D16" s="43">
        <v>2078341.0</v>
      </c>
      <c r="E16" s="43" t="s">
        <v>275</v>
      </c>
      <c r="F16" s="43" t="s">
        <v>174</v>
      </c>
    </row>
    <row r="17" ht="29.25" customHeight="1">
      <c r="A17" s="43" t="s">
        <v>28</v>
      </c>
      <c r="B17" s="43" t="s">
        <v>89</v>
      </c>
      <c r="C17" s="43" t="s">
        <v>178</v>
      </c>
      <c r="D17" s="43">
        <v>2023709.0</v>
      </c>
      <c r="E17" s="43" t="s">
        <v>274</v>
      </c>
      <c r="F17" s="43" t="s">
        <v>162</v>
      </c>
    </row>
    <row r="18" ht="29.25" customHeight="1">
      <c r="A18" s="43" t="s">
        <v>28</v>
      </c>
      <c r="B18" s="43" t="s">
        <v>89</v>
      </c>
      <c r="C18" s="43" t="s">
        <v>179</v>
      </c>
      <c r="D18" s="43">
        <v>2058308.0</v>
      </c>
      <c r="E18" s="43" t="s">
        <v>276</v>
      </c>
      <c r="F18" s="55" t="s">
        <v>179</v>
      </c>
    </row>
    <row r="19" ht="29.25" customHeight="1">
      <c r="A19" s="43" t="s">
        <v>28</v>
      </c>
      <c r="B19" s="43" t="s">
        <v>89</v>
      </c>
      <c r="C19" s="43" t="s">
        <v>183</v>
      </c>
      <c r="D19" s="43">
        <v>2051059.0</v>
      </c>
      <c r="E19" s="43" t="s">
        <v>277</v>
      </c>
      <c r="F19" s="43" t="s">
        <v>183</v>
      </c>
    </row>
    <row r="20" ht="29.25" customHeight="1">
      <c r="A20" s="43" t="s">
        <v>28</v>
      </c>
      <c r="B20" s="43" t="s">
        <v>89</v>
      </c>
      <c r="C20" s="43" t="s">
        <v>187</v>
      </c>
      <c r="D20" s="43">
        <v>2023474.0</v>
      </c>
      <c r="E20" s="43" t="s">
        <v>271</v>
      </c>
      <c r="F20" s="53" t="s">
        <v>166</v>
      </c>
    </row>
    <row r="21" ht="29.25" customHeight="1">
      <c r="A21" s="43" t="s">
        <v>28</v>
      </c>
      <c r="B21" s="43" t="s">
        <v>89</v>
      </c>
      <c r="C21" s="43" t="s">
        <v>189</v>
      </c>
      <c r="D21" s="43">
        <v>2079232.0</v>
      </c>
      <c r="E21" s="43" t="s">
        <v>278</v>
      </c>
      <c r="F21" s="53" t="s">
        <v>192</v>
      </c>
    </row>
    <row r="22" ht="29.25" customHeight="1">
      <c r="A22" s="43" t="s">
        <v>28</v>
      </c>
      <c r="B22" s="43" t="s">
        <v>89</v>
      </c>
      <c r="C22" s="43" t="s">
        <v>194</v>
      </c>
      <c r="D22" s="43">
        <v>2078848.0</v>
      </c>
      <c r="E22" s="43" t="s">
        <v>266</v>
      </c>
      <c r="F22" s="43" t="s">
        <v>137</v>
      </c>
    </row>
    <row r="23" ht="29.25" customHeight="1">
      <c r="A23" s="43" t="s">
        <v>28</v>
      </c>
      <c r="B23" s="43" t="s">
        <v>64</v>
      </c>
      <c r="C23" s="43" t="s">
        <v>197</v>
      </c>
      <c r="D23" s="43">
        <v>2081393.0</v>
      </c>
      <c r="E23" s="43" t="s">
        <v>279</v>
      </c>
      <c r="F23" s="43" t="s">
        <v>197</v>
      </c>
    </row>
    <row r="24" ht="29.25" customHeight="1">
      <c r="A24" s="43" t="s">
        <v>28</v>
      </c>
      <c r="B24" s="43" t="s">
        <v>89</v>
      </c>
      <c r="C24" s="43" t="s">
        <v>181</v>
      </c>
      <c r="D24" s="43">
        <v>2083981.0</v>
      </c>
      <c r="E24" s="43" t="s">
        <v>242</v>
      </c>
      <c r="F24" s="43" t="s">
        <v>181</v>
      </c>
    </row>
    <row r="25" ht="29.25" customHeight="1">
      <c r="A25" s="43" t="s">
        <v>28</v>
      </c>
      <c r="B25" s="43" t="s">
        <v>89</v>
      </c>
      <c r="C25" s="43" t="s">
        <v>202</v>
      </c>
      <c r="D25" s="43">
        <v>2097877.0</v>
      </c>
      <c r="E25" s="43" t="s">
        <v>280</v>
      </c>
      <c r="F25" s="43" t="s">
        <v>202</v>
      </c>
    </row>
    <row r="26" ht="29.25" customHeight="1">
      <c r="A26" s="43" t="s">
        <v>28</v>
      </c>
      <c r="B26" s="43" t="s">
        <v>89</v>
      </c>
      <c r="C26" s="43" t="s">
        <v>206</v>
      </c>
      <c r="D26" s="43">
        <v>2699915.0</v>
      </c>
      <c r="E26" s="43" t="s">
        <v>281</v>
      </c>
      <c r="F26" s="43" t="s">
        <v>206</v>
      </c>
    </row>
    <row r="27" ht="14.25" customHeight="1">
      <c r="A27" s="45" t="s">
        <v>217</v>
      </c>
      <c r="B27" s="45" t="s">
        <v>83</v>
      </c>
      <c r="C27" s="45" t="s">
        <v>218</v>
      </c>
      <c r="D27" s="45">
        <v>2084228.0</v>
      </c>
      <c r="E27" s="45" t="s">
        <v>282</v>
      </c>
      <c r="F27" s="45" t="s">
        <v>217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5" t="s">
        <v>217</v>
      </c>
      <c r="B28" s="45" t="s">
        <v>83</v>
      </c>
      <c r="C28" s="45" t="s">
        <v>219</v>
      </c>
      <c r="D28" s="45">
        <v>2084228.0</v>
      </c>
      <c r="E28" s="45" t="s">
        <v>282</v>
      </c>
      <c r="F28" s="45" t="s">
        <v>217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5" t="s">
        <v>217</v>
      </c>
      <c r="B29" s="45" t="s">
        <v>91</v>
      </c>
      <c r="C29" s="45" t="s">
        <v>220</v>
      </c>
      <c r="D29" s="45">
        <v>2080923.0</v>
      </c>
      <c r="E29" s="45" t="s">
        <v>283</v>
      </c>
      <c r="F29" s="45" t="s">
        <v>233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5" t="s">
        <v>217</v>
      </c>
      <c r="B30" s="45" t="s">
        <v>91</v>
      </c>
      <c r="C30" s="45" t="s">
        <v>222</v>
      </c>
      <c r="D30" s="45">
        <v>2705222.0</v>
      </c>
      <c r="E30" s="45" t="s">
        <v>284</v>
      </c>
      <c r="F30" s="45" t="s">
        <v>228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5" t="s">
        <v>217</v>
      </c>
      <c r="B31" s="45" t="s">
        <v>91</v>
      </c>
      <c r="C31" s="45" t="s">
        <v>223</v>
      </c>
      <c r="D31" s="45">
        <v>2080923.0</v>
      </c>
      <c r="E31" s="45" t="s">
        <v>283</v>
      </c>
      <c r="F31" s="45" t="s">
        <v>233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5" t="s">
        <v>217</v>
      </c>
      <c r="B32" s="45" t="s">
        <v>83</v>
      </c>
      <c r="C32" s="45" t="s">
        <v>224</v>
      </c>
      <c r="D32" s="45">
        <v>2751623.0</v>
      </c>
      <c r="E32" s="45" t="s">
        <v>285</v>
      </c>
      <c r="F32" s="45" t="s">
        <v>224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5" t="s">
        <v>217</v>
      </c>
      <c r="B33" s="45" t="s">
        <v>47</v>
      </c>
      <c r="C33" s="45" t="s">
        <v>225</v>
      </c>
      <c r="D33" s="45">
        <v>2096463.0</v>
      </c>
      <c r="E33" s="45" t="s">
        <v>286</v>
      </c>
      <c r="F33" s="45" t="s">
        <v>229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5" t="s">
        <v>217</v>
      </c>
      <c r="B34" s="45" t="s">
        <v>47</v>
      </c>
      <c r="C34" s="45" t="s">
        <v>226</v>
      </c>
      <c r="D34" s="45">
        <v>2081091.0</v>
      </c>
      <c r="E34" s="45" t="s">
        <v>287</v>
      </c>
      <c r="F34" s="45" t="s">
        <v>226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5" t="s">
        <v>217</v>
      </c>
      <c r="B35" s="45" t="s">
        <v>91</v>
      </c>
      <c r="C35" s="45" t="s">
        <v>227</v>
      </c>
      <c r="D35" s="45">
        <v>2080923.0</v>
      </c>
      <c r="E35" s="45" t="s">
        <v>283</v>
      </c>
      <c r="F35" s="45" t="s">
        <v>233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5" t="s">
        <v>217</v>
      </c>
      <c r="B36" s="45" t="s">
        <v>91</v>
      </c>
      <c r="C36" s="45" t="s">
        <v>228</v>
      </c>
      <c r="D36" s="45">
        <v>2705222.0</v>
      </c>
      <c r="E36" s="45" t="s">
        <v>284</v>
      </c>
      <c r="F36" s="45" t="s">
        <v>228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5" t="s">
        <v>217</v>
      </c>
      <c r="B37" s="45" t="s">
        <v>47</v>
      </c>
      <c r="C37" s="45" t="s">
        <v>229</v>
      </c>
      <c r="D37" s="45">
        <v>2096463.0</v>
      </c>
      <c r="E37" s="45" t="s">
        <v>286</v>
      </c>
      <c r="F37" s="45" t="s">
        <v>229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5" t="s">
        <v>217</v>
      </c>
      <c r="B38" s="45" t="s">
        <v>47</v>
      </c>
      <c r="C38" s="45" t="s">
        <v>230</v>
      </c>
      <c r="D38" s="45">
        <v>2088193.0</v>
      </c>
      <c r="E38" s="45" t="s">
        <v>288</v>
      </c>
      <c r="F38" s="45" t="s">
        <v>230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5" t="s">
        <v>217</v>
      </c>
      <c r="B39" s="45" t="s">
        <v>83</v>
      </c>
      <c r="C39" s="45" t="s">
        <v>231</v>
      </c>
      <c r="D39" s="45">
        <v>2080745.0</v>
      </c>
      <c r="E39" s="45" t="s">
        <v>289</v>
      </c>
      <c r="F39" s="45" t="s">
        <v>231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5" t="s">
        <v>217</v>
      </c>
      <c r="B40" s="45" t="s">
        <v>83</v>
      </c>
      <c r="C40" s="45" t="s">
        <v>232</v>
      </c>
      <c r="D40" s="45">
        <v>2751623.0</v>
      </c>
      <c r="E40" s="45" t="s">
        <v>285</v>
      </c>
      <c r="F40" s="45" t="s">
        <v>224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5" t="s">
        <v>217</v>
      </c>
      <c r="B41" s="45" t="s">
        <v>83</v>
      </c>
      <c r="C41" s="45" t="s">
        <v>217</v>
      </c>
      <c r="D41" s="45">
        <v>2084228.0</v>
      </c>
      <c r="E41" s="45" t="s">
        <v>282</v>
      </c>
      <c r="F41" s="45" t="s">
        <v>217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5" t="s">
        <v>217</v>
      </c>
      <c r="B42" s="45" t="s">
        <v>91</v>
      </c>
      <c r="C42" s="45" t="s">
        <v>233</v>
      </c>
      <c r="D42" s="45">
        <v>2080923.0</v>
      </c>
      <c r="E42" s="45" t="s">
        <v>283</v>
      </c>
      <c r="F42" s="45" t="s">
        <v>233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5" t="s">
        <v>217</v>
      </c>
      <c r="B43" s="45" t="s">
        <v>91</v>
      </c>
      <c r="C43" s="45" t="s">
        <v>234</v>
      </c>
      <c r="D43" s="45">
        <v>2705222.0</v>
      </c>
      <c r="E43" s="45" t="s">
        <v>284</v>
      </c>
      <c r="F43" s="45" t="s">
        <v>228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5" t="s">
        <v>217</v>
      </c>
      <c r="B44" s="45" t="s">
        <v>83</v>
      </c>
      <c r="C44" s="45" t="s">
        <v>235</v>
      </c>
      <c r="D44" s="45">
        <v>2749149.0</v>
      </c>
      <c r="E44" s="45" t="s">
        <v>290</v>
      </c>
      <c r="F44" s="45" t="s">
        <v>235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5" t="s">
        <v>217</v>
      </c>
      <c r="B45" s="45" t="s">
        <v>91</v>
      </c>
      <c r="C45" s="45" t="s">
        <v>236</v>
      </c>
      <c r="D45" s="45">
        <v>2705222.0</v>
      </c>
      <c r="E45" s="45" t="s">
        <v>284</v>
      </c>
      <c r="F45" s="45" t="s">
        <v>228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5" t="s">
        <v>217</v>
      </c>
      <c r="B46" s="45" t="s">
        <v>83</v>
      </c>
      <c r="C46" s="45" t="s">
        <v>237</v>
      </c>
      <c r="D46" s="45">
        <v>2081903.0</v>
      </c>
      <c r="E46" s="45" t="s">
        <v>291</v>
      </c>
      <c r="F46" s="45" t="s">
        <v>237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8"/>
      <c r="B47" s="48"/>
      <c r="C47" s="48"/>
      <c r="D47" s="48"/>
      <c r="E47" s="48"/>
      <c r="F47" s="48"/>
    </row>
    <row r="48" ht="14.25" customHeight="1">
      <c r="A48" s="48"/>
      <c r="B48" s="48"/>
      <c r="C48" s="48"/>
      <c r="D48" s="48"/>
      <c r="E48" s="48"/>
      <c r="F48" s="48"/>
    </row>
    <row r="49" ht="14.25" customHeight="1">
      <c r="A49" s="48"/>
      <c r="B49" s="48"/>
      <c r="C49" s="48"/>
      <c r="D49" s="48"/>
      <c r="E49" s="48"/>
      <c r="F49" s="48"/>
    </row>
    <row r="50" ht="14.25" customHeight="1">
      <c r="A50" s="48"/>
      <c r="B50" s="48"/>
      <c r="C50" s="48"/>
      <c r="D50" s="48"/>
      <c r="E50" s="48"/>
      <c r="F50" s="48"/>
    </row>
    <row r="51" ht="14.25" customHeight="1">
      <c r="A51" s="48"/>
      <c r="B51" s="48"/>
      <c r="C51" s="48"/>
      <c r="D51" s="48"/>
      <c r="E51" s="48"/>
      <c r="F51" s="48"/>
    </row>
    <row r="52" ht="14.25" customHeight="1">
      <c r="A52" s="48"/>
      <c r="B52" s="48"/>
      <c r="C52" s="48"/>
      <c r="D52" s="48"/>
      <c r="E52" s="48"/>
      <c r="F52" s="48"/>
    </row>
    <row r="53" ht="14.25" customHeight="1">
      <c r="A53" s="48"/>
      <c r="B53" s="48"/>
      <c r="C53" s="48"/>
      <c r="D53" s="48"/>
      <c r="E53" s="48"/>
      <c r="F53" s="48"/>
    </row>
    <row r="54" ht="14.25" customHeight="1">
      <c r="A54" s="48"/>
      <c r="B54" s="48"/>
      <c r="C54" s="48"/>
      <c r="D54" s="48"/>
      <c r="E54" s="48"/>
      <c r="F54" s="48"/>
    </row>
    <row r="55" ht="14.25" customHeight="1">
      <c r="A55" s="48"/>
      <c r="B55" s="48"/>
      <c r="C55" s="48"/>
      <c r="D55" s="48"/>
      <c r="E55" s="48"/>
      <c r="F55" s="48"/>
    </row>
    <row r="56" ht="14.25" customHeight="1">
      <c r="A56" s="48"/>
      <c r="B56" s="48"/>
      <c r="C56" s="48"/>
      <c r="D56" s="48"/>
      <c r="E56" s="48"/>
      <c r="F56" s="48"/>
    </row>
    <row r="57" ht="14.25" customHeight="1">
      <c r="A57" s="48"/>
      <c r="B57" s="48"/>
      <c r="C57" s="48"/>
      <c r="D57" s="48"/>
      <c r="E57" s="48"/>
      <c r="F57" s="48"/>
    </row>
    <row r="58" ht="14.25" customHeight="1">
      <c r="A58" s="48"/>
      <c r="B58" s="48"/>
      <c r="C58" s="48"/>
      <c r="D58" s="48"/>
      <c r="E58" s="48"/>
      <c r="F58" s="48"/>
    </row>
    <row r="59" ht="14.25" customHeight="1">
      <c r="A59" s="48"/>
      <c r="B59" s="48"/>
      <c r="C59" s="48"/>
      <c r="D59" s="48"/>
      <c r="E59" s="48"/>
      <c r="F59" s="48"/>
    </row>
    <row r="60" ht="14.25" customHeight="1">
      <c r="A60" s="48"/>
      <c r="B60" s="48"/>
      <c r="C60" s="48"/>
      <c r="D60" s="48"/>
      <c r="E60" s="48"/>
      <c r="F60" s="48"/>
    </row>
    <row r="61" ht="14.25" customHeight="1">
      <c r="A61" s="48"/>
      <c r="B61" s="48"/>
      <c r="C61" s="48"/>
      <c r="D61" s="48"/>
      <c r="E61" s="48"/>
      <c r="F61" s="48"/>
    </row>
    <row r="62" ht="14.25" customHeight="1">
      <c r="A62" s="48"/>
      <c r="B62" s="48"/>
      <c r="C62" s="48"/>
      <c r="D62" s="48"/>
      <c r="E62" s="48"/>
      <c r="F62" s="48"/>
    </row>
    <row r="63" ht="14.25" customHeight="1">
      <c r="A63" s="48"/>
      <c r="B63" s="48"/>
      <c r="C63" s="48"/>
      <c r="D63" s="48"/>
      <c r="E63" s="48"/>
      <c r="F63" s="48"/>
    </row>
    <row r="64" ht="14.25" customHeight="1">
      <c r="A64" s="48"/>
      <c r="B64" s="48"/>
      <c r="C64" s="48"/>
      <c r="D64" s="48"/>
      <c r="E64" s="48"/>
      <c r="F64" s="48"/>
    </row>
    <row r="65" ht="14.25" customHeight="1">
      <c r="A65" s="48"/>
      <c r="B65" s="48"/>
      <c r="C65" s="48"/>
      <c r="D65" s="48"/>
      <c r="E65" s="48"/>
      <c r="F65" s="48"/>
    </row>
    <row r="66" ht="14.25" customHeight="1">
      <c r="A66" s="48"/>
      <c r="B66" s="48"/>
      <c r="C66" s="48"/>
      <c r="D66" s="48"/>
      <c r="E66" s="48"/>
      <c r="F66" s="48"/>
    </row>
    <row r="67" ht="14.25" customHeight="1">
      <c r="A67" s="48"/>
      <c r="B67" s="48"/>
      <c r="C67" s="48"/>
      <c r="D67" s="48"/>
      <c r="E67" s="48"/>
      <c r="F67" s="48"/>
    </row>
    <row r="68" ht="14.25" customHeight="1">
      <c r="A68" s="48"/>
      <c r="B68" s="48"/>
      <c r="C68" s="48"/>
      <c r="D68" s="48"/>
      <c r="E68" s="48"/>
      <c r="F68" s="48"/>
    </row>
    <row r="69" ht="14.25" customHeight="1">
      <c r="A69" s="48"/>
      <c r="B69" s="48"/>
      <c r="C69" s="48"/>
      <c r="D69" s="48"/>
      <c r="E69" s="48"/>
      <c r="F69" s="48"/>
    </row>
    <row r="70" ht="14.25" customHeight="1">
      <c r="A70" s="48"/>
      <c r="B70" s="48"/>
      <c r="C70" s="48"/>
      <c r="D70" s="48"/>
      <c r="E70" s="48"/>
      <c r="F70" s="48"/>
    </row>
    <row r="71" ht="14.25" customHeight="1">
      <c r="A71" s="48"/>
      <c r="B71" s="48"/>
      <c r="C71" s="48"/>
      <c r="D71" s="48"/>
      <c r="E71" s="48"/>
      <c r="F71" s="48"/>
    </row>
    <row r="72" ht="14.25" customHeight="1">
      <c r="A72" s="48"/>
      <c r="B72" s="48"/>
      <c r="C72" s="48"/>
      <c r="D72" s="48"/>
      <c r="E72" s="48"/>
      <c r="F72" s="48"/>
    </row>
    <row r="73" ht="14.25" customHeight="1">
      <c r="A73" s="48"/>
      <c r="B73" s="48"/>
      <c r="C73" s="48"/>
      <c r="D73" s="48"/>
      <c r="E73" s="48"/>
      <c r="F73" s="48"/>
    </row>
    <row r="74" ht="14.25" customHeight="1">
      <c r="A74" s="48"/>
      <c r="B74" s="48"/>
      <c r="C74" s="48"/>
      <c r="D74" s="48"/>
      <c r="E74" s="48"/>
      <c r="F74" s="48"/>
    </row>
    <row r="75" ht="14.25" customHeight="1">
      <c r="A75" s="48"/>
      <c r="B75" s="48"/>
      <c r="C75" s="48"/>
      <c r="D75" s="48"/>
      <c r="E75" s="48"/>
      <c r="F75" s="48"/>
    </row>
    <row r="76" ht="14.25" customHeight="1">
      <c r="A76" s="48"/>
      <c r="B76" s="48"/>
      <c r="C76" s="48"/>
      <c r="D76" s="48"/>
      <c r="E76" s="48"/>
      <c r="F76" s="48"/>
    </row>
    <row r="77" ht="14.25" customHeight="1">
      <c r="A77" s="48"/>
      <c r="B77" s="48"/>
      <c r="C77" s="48"/>
      <c r="D77" s="48"/>
      <c r="E77" s="48"/>
      <c r="F77" s="48"/>
    </row>
    <row r="78" ht="14.25" customHeight="1">
      <c r="A78" s="48"/>
      <c r="B78" s="48"/>
      <c r="C78" s="48"/>
      <c r="D78" s="48"/>
      <c r="E78" s="48"/>
      <c r="F78" s="48"/>
    </row>
    <row r="79" ht="14.25" customHeight="1">
      <c r="A79" s="48"/>
      <c r="B79" s="48"/>
      <c r="C79" s="48"/>
      <c r="D79" s="48"/>
      <c r="E79" s="48"/>
      <c r="F79" s="48"/>
    </row>
    <row r="80" ht="14.25" customHeight="1">
      <c r="A80" s="48"/>
      <c r="B80" s="48"/>
      <c r="C80" s="48"/>
      <c r="D80" s="48"/>
      <c r="E80" s="48"/>
      <c r="F80" s="48"/>
    </row>
    <row r="81" ht="14.25" customHeight="1">
      <c r="A81" s="48"/>
      <c r="B81" s="48"/>
      <c r="C81" s="48"/>
      <c r="D81" s="48"/>
      <c r="E81" s="48"/>
      <c r="F81" s="48"/>
    </row>
    <row r="82" ht="14.25" customHeight="1">
      <c r="A82" s="48"/>
      <c r="B82" s="48"/>
      <c r="C82" s="48"/>
      <c r="D82" s="48"/>
      <c r="E82" s="48"/>
      <c r="F82" s="48"/>
    </row>
    <row r="83" ht="14.25" customHeight="1">
      <c r="A83" s="48"/>
      <c r="B83" s="48"/>
      <c r="C83" s="48"/>
      <c r="D83" s="48"/>
      <c r="E83" s="48"/>
      <c r="F83" s="48"/>
    </row>
    <row r="84" ht="14.25" customHeight="1">
      <c r="A84" s="48"/>
      <c r="B84" s="48"/>
      <c r="C84" s="48"/>
      <c r="D84" s="48"/>
      <c r="E84" s="48"/>
      <c r="F84" s="48"/>
    </row>
    <row r="85" ht="14.25" customHeight="1">
      <c r="A85" s="48"/>
      <c r="B85" s="48"/>
      <c r="C85" s="48"/>
      <c r="D85" s="48"/>
      <c r="E85" s="48"/>
      <c r="F85" s="48"/>
    </row>
    <row r="86" ht="14.25" customHeight="1">
      <c r="A86" s="48"/>
      <c r="B86" s="48"/>
      <c r="C86" s="48"/>
      <c r="D86" s="48"/>
      <c r="E86" s="48"/>
      <c r="F86" s="48"/>
    </row>
    <row r="87" ht="14.25" customHeight="1">
      <c r="A87" s="48"/>
      <c r="B87" s="48"/>
      <c r="C87" s="48"/>
      <c r="D87" s="48"/>
      <c r="E87" s="48"/>
      <c r="F87" s="48"/>
    </row>
    <row r="88" ht="14.25" customHeight="1">
      <c r="A88" s="48"/>
      <c r="B88" s="48"/>
      <c r="C88" s="48"/>
      <c r="D88" s="48"/>
      <c r="E88" s="48"/>
      <c r="F88" s="48"/>
    </row>
    <row r="89" ht="14.25" customHeight="1">
      <c r="A89" s="48"/>
      <c r="B89" s="48"/>
      <c r="C89" s="48"/>
      <c r="D89" s="48"/>
      <c r="E89" s="48"/>
      <c r="F89" s="48"/>
    </row>
    <row r="90" ht="14.25" customHeight="1">
      <c r="A90" s="48"/>
      <c r="B90" s="48"/>
      <c r="C90" s="48"/>
      <c r="D90" s="48"/>
      <c r="E90" s="48"/>
      <c r="F90" s="48"/>
    </row>
    <row r="91" ht="14.25" customHeight="1">
      <c r="A91" s="48"/>
      <c r="B91" s="48"/>
      <c r="C91" s="48"/>
      <c r="D91" s="48"/>
      <c r="E91" s="48"/>
      <c r="F91" s="48"/>
    </row>
    <row r="92" ht="14.25" customHeight="1">
      <c r="A92" s="48"/>
      <c r="B92" s="48"/>
      <c r="C92" s="48"/>
      <c r="D92" s="48"/>
      <c r="E92" s="48"/>
      <c r="F92" s="48"/>
    </row>
    <row r="93" ht="14.25" customHeight="1">
      <c r="A93" s="48"/>
      <c r="B93" s="48"/>
      <c r="C93" s="48"/>
      <c r="D93" s="48"/>
      <c r="E93" s="48"/>
      <c r="F93" s="48"/>
    </row>
    <row r="94" ht="14.25" customHeight="1">
      <c r="A94" s="48"/>
      <c r="B94" s="48"/>
      <c r="C94" s="48"/>
      <c r="D94" s="48"/>
      <c r="E94" s="48"/>
      <c r="F94" s="48"/>
    </row>
    <row r="95" ht="14.25" customHeight="1">
      <c r="A95" s="48"/>
      <c r="B95" s="48"/>
      <c r="C95" s="48"/>
      <c r="D95" s="48"/>
      <c r="E95" s="48"/>
      <c r="F95" s="48"/>
    </row>
    <row r="96" ht="14.25" customHeight="1">
      <c r="A96" s="48"/>
      <c r="B96" s="48"/>
      <c r="C96" s="48"/>
      <c r="D96" s="48"/>
      <c r="E96" s="48"/>
      <c r="F96" s="48"/>
    </row>
    <row r="97" ht="14.25" customHeight="1">
      <c r="A97" s="48"/>
      <c r="B97" s="48"/>
      <c r="C97" s="48"/>
      <c r="D97" s="48"/>
      <c r="E97" s="48"/>
      <c r="F97" s="48"/>
    </row>
    <row r="98" ht="14.25" customHeight="1">
      <c r="A98" s="48"/>
      <c r="B98" s="48"/>
      <c r="C98" s="48"/>
      <c r="D98" s="48"/>
      <c r="E98" s="48"/>
      <c r="F98" s="48"/>
    </row>
    <row r="99" ht="14.25" customHeight="1">
      <c r="A99" s="48"/>
      <c r="B99" s="48"/>
      <c r="C99" s="48"/>
      <c r="D99" s="48"/>
      <c r="E99" s="48"/>
      <c r="F99" s="48"/>
    </row>
    <row r="100" ht="14.25" customHeight="1">
      <c r="A100" s="48"/>
      <c r="B100" s="48"/>
      <c r="C100" s="48"/>
      <c r="D100" s="48"/>
      <c r="E100" s="48"/>
      <c r="F100" s="48"/>
    </row>
    <row r="101" ht="14.25" customHeight="1">
      <c r="A101" s="48"/>
      <c r="B101" s="48"/>
      <c r="C101" s="48"/>
      <c r="D101" s="48"/>
      <c r="E101" s="48"/>
      <c r="F101" s="48"/>
    </row>
    <row r="102" ht="14.25" customHeight="1">
      <c r="A102" s="48"/>
      <c r="B102" s="48"/>
      <c r="C102" s="48"/>
      <c r="D102" s="48"/>
      <c r="E102" s="48"/>
      <c r="F102" s="48"/>
    </row>
    <row r="103" ht="14.25" customHeight="1">
      <c r="A103" s="48"/>
      <c r="B103" s="48"/>
      <c r="C103" s="48"/>
      <c r="D103" s="48"/>
      <c r="E103" s="48"/>
      <c r="F103" s="48"/>
    </row>
    <row r="104" ht="14.25" customHeight="1">
      <c r="A104" s="48"/>
      <c r="B104" s="48"/>
      <c r="C104" s="48"/>
      <c r="D104" s="48"/>
      <c r="E104" s="48"/>
      <c r="F104" s="48"/>
    </row>
    <row r="105" ht="14.25" customHeight="1">
      <c r="A105" s="48"/>
      <c r="B105" s="48"/>
      <c r="C105" s="48"/>
      <c r="D105" s="48"/>
      <c r="E105" s="48"/>
      <c r="F105" s="48"/>
    </row>
    <row r="106" ht="14.25" customHeight="1">
      <c r="A106" s="48"/>
      <c r="B106" s="48"/>
      <c r="C106" s="48"/>
      <c r="D106" s="48"/>
      <c r="E106" s="48"/>
      <c r="F106" s="48"/>
    </row>
    <row r="107" ht="14.25" customHeight="1">
      <c r="A107" s="48"/>
      <c r="B107" s="48"/>
      <c r="C107" s="48"/>
      <c r="D107" s="48"/>
      <c r="E107" s="48"/>
      <c r="F107" s="48"/>
    </row>
    <row r="108" ht="14.25" customHeight="1">
      <c r="A108" s="48"/>
      <c r="B108" s="48"/>
      <c r="C108" s="48"/>
      <c r="D108" s="48"/>
      <c r="E108" s="48"/>
      <c r="F108" s="48"/>
    </row>
    <row r="109" ht="14.25" customHeight="1">
      <c r="A109" s="48"/>
      <c r="B109" s="48"/>
      <c r="C109" s="48"/>
      <c r="D109" s="48"/>
      <c r="E109" s="48"/>
      <c r="F109" s="48"/>
    </row>
    <row r="110" ht="14.25" customHeight="1">
      <c r="A110" s="48"/>
      <c r="B110" s="48"/>
      <c r="C110" s="48"/>
      <c r="D110" s="48"/>
      <c r="E110" s="48"/>
      <c r="F110" s="48"/>
    </row>
    <row r="111" ht="14.25" customHeight="1">
      <c r="A111" s="48"/>
      <c r="B111" s="48"/>
      <c r="C111" s="48"/>
      <c r="D111" s="48"/>
      <c r="E111" s="48"/>
      <c r="F111" s="48"/>
    </row>
    <row r="112" ht="14.25" customHeight="1">
      <c r="A112" s="48"/>
      <c r="B112" s="48"/>
      <c r="C112" s="48"/>
      <c r="D112" s="48"/>
      <c r="E112" s="48"/>
      <c r="F112" s="48"/>
    </row>
    <row r="113" ht="14.25" customHeight="1">
      <c r="A113" s="48"/>
      <c r="B113" s="48"/>
      <c r="C113" s="48"/>
      <c r="D113" s="48"/>
      <c r="E113" s="48"/>
      <c r="F113" s="48"/>
    </row>
    <row r="114" ht="14.25" customHeight="1">
      <c r="A114" s="48"/>
      <c r="B114" s="48"/>
      <c r="C114" s="48"/>
      <c r="D114" s="48"/>
      <c r="E114" s="48"/>
      <c r="F114" s="48"/>
    </row>
    <row r="115" ht="14.25" customHeight="1">
      <c r="A115" s="48"/>
      <c r="B115" s="48"/>
      <c r="C115" s="48"/>
      <c r="D115" s="48"/>
      <c r="E115" s="48"/>
      <c r="F115" s="48"/>
    </row>
    <row r="116" ht="14.25" customHeight="1">
      <c r="A116" s="48"/>
      <c r="B116" s="48"/>
      <c r="C116" s="48"/>
      <c r="D116" s="48"/>
      <c r="E116" s="48"/>
      <c r="F116" s="48"/>
    </row>
    <row r="117" ht="14.25" customHeight="1">
      <c r="A117" s="48"/>
      <c r="B117" s="48"/>
      <c r="C117" s="48"/>
      <c r="D117" s="48"/>
      <c r="E117" s="48"/>
      <c r="F117" s="48"/>
    </row>
    <row r="118" ht="14.25" customHeight="1">
      <c r="A118" s="48"/>
      <c r="B118" s="48"/>
      <c r="C118" s="48"/>
      <c r="D118" s="48"/>
      <c r="E118" s="48"/>
      <c r="F118" s="48"/>
    </row>
    <row r="119" ht="14.25" customHeight="1">
      <c r="A119" s="48"/>
      <c r="B119" s="48"/>
      <c r="C119" s="48"/>
      <c r="D119" s="48"/>
      <c r="E119" s="48"/>
      <c r="F119" s="48"/>
    </row>
    <row r="120" ht="14.25" customHeight="1">
      <c r="A120" s="48"/>
      <c r="B120" s="48"/>
      <c r="C120" s="48"/>
      <c r="D120" s="48"/>
      <c r="E120" s="48"/>
      <c r="F120" s="48"/>
    </row>
    <row r="121" ht="14.25" customHeight="1">
      <c r="A121" s="48"/>
      <c r="B121" s="48"/>
      <c r="C121" s="48"/>
      <c r="D121" s="48"/>
      <c r="E121" s="48"/>
      <c r="F121" s="48"/>
    </row>
    <row r="122" ht="14.25" customHeight="1">
      <c r="A122" s="48"/>
      <c r="B122" s="48"/>
      <c r="C122" s="48"/>
      <c r="D122" s="48"/>
      <c r="E122" s="48"/>
      <c r="F122" s="48"/>
    </row>
    <row r="123" ht="14.25" customHeight="1">
      <c r="A123" s="48"/>
      <c r="B123" s="48"/>
      <c r="C123" s="48"/>
      <c r="D123" s="48"/>
      <c r="E123" s="48"/>
      <c r="F123" s="48"/>
    </row>
    <row r="124" ht="14.25" customHeight="1">
      <c r="A124" s="48"/>
      <c r="B124" s="48"/>
      <c r="C124" s="48"/>
      <c r="D124" s="48"/>
      <c r="E124" s="48"/>
      <c r="F124" s="48"/>
    </row>
    <row r="125" ht="14.25" customHeight="1">
      <c r="A125" s="48"/>
      <c r="B125" s="48"/>
      <c r="C125" s="48"/>
      <c r="D125" s="48"/>
      <c r="E125" s="48"/>
      <c r="F125" s="48"/>
    </row>
    <row r="126" ht="14.25" customHeight="1">
      <c r="A126" s="48"/>
      <c r="B126" s="48"/>
      <c r="C126" s="48"/>
      <c r="D126" s="48"/>
      <c r="E126" s="48"/>
      <c r="F126" s="48"/>
    </row>
    <row r="127" ht="14.25" customHeight="1">
      <c r="A127" s="48"/>
      <c r="B127" s="48"/>
      <c r="C127" s="48"/>
      <c r="D127" s="48"/>
      <c r="E127" s="48"/>
      <c r="F127" s="48"/>
    </row>
    <row r="128" ht="14.25" customHeight="1">
      <c r="A128" s="48"/>
      <c r="B128" s="48"/>
      <c r="C128" s="48"/>
      <c r="D128" s="48"/>
      <c r="E128" s="48"/>
      <c r="F128" s="48"/>
    </row>
    <row r="129" ht="14.25" customHeight="1">
      <c r="A129" s="48"/>
      <c r="B129" s="48"/>
      <c r="C129" s="48"/>
      <c r="D129" s="48"/>
      <c r="E129" s="48"/>
      <c r="F129" s="48"/>
    </row>
    <row r="130" ht="14.25" customHeight="1">
      <c r="A130" s="48"/>
      <c r="B130" s="48"/>
      <c r="C130" s="48"/>
      <c r="D130" s="48"/>
      <c r="E130" s="48"/>
      <c r="F130" s="48"/>
    </row>
    <row r="131" ht="14.25" customHeight="1">
      <c r="A131" s="48"/>
      <c r="B131" s="48"/>
      <c r="C131" s="48"/>
      <c r="D131" s="48"/>
      <c r="E131" s="48"/>
      <c r="F131" s="48"/>
    </row>
    <row r="132" ht="14.25" customHeight="1">
      <c r="A132" s="48"/>
      <c r="B132" s="48"/>
      <c r="C132" s="48"/>
      <c r="D132" s="48"/>
      <c r="E132" s="48"/>
      <c r="F132" s="48"/>
    </row>
    <row r="133" ht="14.25" customHeight="1">
      <c r="A133" s="48"/>
      <c r="B133" s="48"/>
      <c r="C133" s="48"/>
      <c r="D133" s="48"/>
      <c r="E133" s="48"/>
      <c r="F133" s="48"/>
    </row>
    <row r="134" ht="14.25" customHeight="1">
      <c r="A134" s="48"/>
      <c r="B134" s="48"/>
      <c r="C134" s="48"/>
      <c r="D134" s="48"/>
      <c r="E134" s="48"/>
      <c r="F134" s="48"/>
    </row>
    <row r="135" ht="14.25" customHeight="1">
      <c r="A135" s="48"/>
      <c r="B135" s="48"/>
      <c r="C135" s="48"/>
      <c r="D135" s="48"/>
      <c r="E135" s="48"/>
      <c r="F135" s="48"/>
    </row>
    <row r="136" ht="14.25" customHeight="1">
      <c r="A136" s="48"/>
      <c r="B136" s="48"/>
      <c r="C136" s="48"/>
      <c r="D136" s="48"/>
      <c r="E136" s="48"/>
      <c r="F136" s="48"/>
    </row>
    <row r="137" ht="14.25" customHeight="1">
      <c r="A137" s="48"/>
      <c r="B137" s="48"/>
      <c r="C137" s="48"/>
      <c r="D137" s="48"/>
      <c r="E137" s="48"/>
      <c r="F137" s="48"/>
    </row>
    <row r="138" ht="14.25" customHeight="1">
      <c r="A138" s="48"/>
      <c r="B138" s="48"/>
      <c r="C138" s="48"/>
      <c r="D138" s="48"/>
      <c r="E138" s="48"/>
      <c r="F138" s="48"/>
    </row>
    <row r="139" ht="14.25" customHeight="1">
      <c r="A139" s="48"/>
      <c r="B139" s="48"/>
      <c r="C139" s="48"/>
      <c r="D139" s="48"/>
      <c r="E139" s="48"/>
      <c r="F139" s="48"/>
    </row>
    <row r="140" ht="14.25" customHeight="1">
      <c r="A140" s="48"/>
      <c r="B140" s="48"/>
      <c r="C140" s="48"/>
      <c r="D140" s="48"/>
      <c r="E140" s="48"/>
      <c r="F140" s="48"/>
    </row>
    <row r="141" ht="14.25" customHeight="1">
      <c r="A141" s="48"/>
      <c r="B141" s="48"/>
      <c r="C141" s="48"/>
      <c r="D141" s="48"/>
      <c r="E141" s="48"/>
      <c r="F141" s="48"/>
    </row>
    <row r="142" ht="14.25" customHeight="1">
      <c r="A142" s="48"/>
      <c r="B142" s="48"/>
      <c r="C142" s="48"/>
      <c r="D142" s="48"/>
      <c r="E142" s="48"/>
      <c r="F142" s="48"/>
    </row>
    <row r="143" ht="14.25" customHeight="1">
      <c r="A143" s="48"/>
      <c r="B143" s="48"/>
      <c r="C143" s="48"/>
      <c r="D143" s="48"/>
      <c r="E143" s="48"/>
      <c r="F143" s="48"/>
    </row>
    <row r="144" ht="14.25" customHeight="1">
      <c r="A144" s="48"/>
      <c r="B144" s="48"/>
      <c r="C144" s="48"/>
      <c r="D144" s="48"/>
      <c r="E144" s="48"/>
      <c r="F144" s="48"/>
    </row>
    <row r="145" ht="14.25" customHeight="1">
      <c r="A145" s="48"/>
      <c r="B145" s="48"/>
      <c r="C145" s="48"/>
      <c r="D145" s="48"/>
      <c r="E145" s="48"/>
      <c r="F145" s="48"/>
    </row>
    <row r="146" ht="14.25" customHeight="1">
      <c r="A146" s="48"/>
      <c r="B146" s="48"/>
      <c r="C146" s="48"/>
      <c r="D146" s="48"/>
      <c r="E146" s="48"/>
      <c r="F146" s="48"/>
    </row>
    <row r="147" ht="14.25" customHeight="1">
      <c r="A147" s="48"/>
      <c r="B147" s="48"/>
      <c r="C147" s="48"/>
      <c r="D147" s="48"/>
      <c r="E147" s="48"/>
      <c r="F147" s="48"/>
    </row>
    <row r="148" ht="14.25" customHeight="1">
      <c r="A148" s="48"/>
      <c r="B148" s="48"/>
      <c r="C148" s="48"/>
      <c r="D148" s="48"/>
      <c r="E148" s="48"/>
      <c r="F148" s="48"/>
    </row>
    <row r="149" ht="14.25" customHeight="1">
      <c r="A149" s="48"/>
      <c r="B149" s="48"/>
      <c r="C149" s="48"/>
      <c r="D149" s="48"/>
      <c r="E149" s="48"/>
      <c r="F149" s="48"/>
    </row>
    <row r="150" ht="14.25" customHeight="1">
      <c r="A150" s="48"/>
      <c r="B150" s="48"/>
      <c r="C150" s="48"/>
      <c r="D150" s="48"/>
      <c r="E150" s="48"/>
      <c r="F150" s="48"/>
    </row>
    <row r="151" ht="14.25" customHeight="1">
      <c r="A151" s="48"/>
      <c r="B151" s="48"/>
      <c r="C151" s="48"/>
      <c r="D151" s="48"/>
      <c r="E151" s="48"/>
      <c r="F151" s="48"/>
    </row>
    <row r="152" ht="14.25" customHeight="1">
      <c r="A152" s="48"/>
      <c r="B152" s="48"/>
      <c r="C152" s="48"/>
      <c r="D152" s="48"/>
      <c r="E152" s="48"/>
      <c r="F152" s="48"/>
    </row>
    <row r="153" ht="14.25" customHeight="1">
      <c r="A153" s="48"/>
      <c r="B153" s="48"/>
      <c r="C153" s="48"/>
      <c r="D153" s="48"/>
      <c r="E153" s="48"/>
      <c r="F153" s="48"/>
    </row>
    <row r="154" ht="14.25" customHeight="1">
      <c r="A154" s="48"/>
      <c r="B154" s="48"/>
      <c r="C154" s="48"/>
      <c r="D154" s="48"/>
      <c r="E154" s="48"/>
      <c r="F154" s="48"/>
    </row>
    <row r="155" ht="14.25" customHeight="1">
      <c r="A155" s="48"/>
      <c r="B155" s="48"/>
      <c r="C155" s="48"/>
      <c r="D155" s="48"/>
      <c r="E155" s="48"/>
      <c r="F155" s="48"/>
    </row>
    <row r="156" ht="14.25" customHeight="1">
      <c r="A156" s="48"/>
      <c r="B156" s="48"/>
      <c r="C156" s="48"/>
      <c r="D156" s="48"/>
      <c r="E156" s="48"/>
      <c r="F156" s="48"/>
    </row>
    <row r="157" ht="14.25" customHeight="1">
      <c r="A157" s="48"/>
      <c r="B157" s="48"/>
      <c r="C157" s="48"/>
      <c r="D157" s="48"/>
      <c r="E157" s="48"/>
      <c r="F157" s="48"/>
    </row>
    <row r="158" ht="14.25" customHeight="1">
      <c r="A158" s="48"/>
      <c r="B158" s="48"/>
      <c r="C158" s="48"/>
      <c r="D158" s="48"/>
      <c r="E158" s="48"/>
      <c r="F158" s="48"/>
    </row>
    <row r="159" ht="14.25" customHeight="1">
      <c r="A159" s="48"/>
      <c r="B159" s="48"/>
      <c r="C159" s="48"/>
      <c r="D159" s="48"/>
      <c r="E159" s="48"/>
      <c r="F159" s="48"/>
    </row>
    <row r="160" ht="14.25" customHeight="1">
      <c r="A160" s="48"/>
      <c r="B160" s="48"/>
      <c r="C160" s="48"/>
      <c r="D160" s="48"/>
      <c r="E160" s="48"/>
      <c r="F160" s="48"/>
    </row>
    <row r="161" ht="14.25" customHeight="1">
      <c r="A161" s="48"/>
      <c r="B161" s="48"/>
      <c r="C161" s="48"/>
      <c r="D161" s="48"/>
      <c r="E161" s="48"/>
      <c r="F161" s="48"/>
    </row>
    <row r="162" ht="14.25" customHeight="1">
      <c r="A162" s="48"/>
      <c r="B162" s="48"/>
      <c r="C162" s="48"/>
      <c r="D162" s="48"/>
      <c r="E162" s="48"/>
      <c r="F162" s="48"/>
    </row>
    <row r="163" ht="14.25" customHeight="1">
      <c r="A163" s="48"/>
      <c r="B163" s="48"/>
      <c r="C163" s="48"/>
      <c r="D163" s="48"/>
      <c r="E163" s="48"/>
      <c r="F163" s="48"/>
    </row>
    <row r="164" ht="14.25" customHeight="1">
      <c r="A164" s="48"/>
      <c r="B164" s="48"/>
      <c r="C164" s="48"/>
      <c r="D164" s="48"/>
      <c r="E164" s="48"/>
      <c r="F164" s="48"/>
    </row>
    <row r="165" ht="14.25" customHeight="1">
      <c r="A165" s="48"/>
      <c r="B165" s="48"/>
      <c r="C165" s="48"/>
      <c r="D165" s="48"/>
      <c r="E165" s="48"/>
      <c r="F165" s="48"/>
    </row>
    <row r="166" ht="14.25" customHeight="1">
      <c r="A166" s="48"/>
      <c r="B166" s="48"/>
      <c r="C166" s="48"/>
      <c r="D166" s="48"/>
      <c r="E166" s="48"/>
      <c r="F166" s="48"/>
    </row>
    <row r="167" ht="14.25" customHeight="1">
      <c r="A167" s="48"/>
      <c r="B167" s="48"/>
      <c r="C167" s="48"/>
      <c r="D167" s="48"/>
      <c r="E167" s="48"/>
      <c r="F167" s="48"/>
    </row>
    <row r="168" ht="14.25" customHeight="1">
      <c r="A168" s="48"/>
      <c r="B168" s="48"/>
      <c r="C168" s="48"/>
      <c r="D168" s="48"/>
      <c r="E168" s="48"/>
      <c r="F168" s="48"/>
    </row>
    <row r="169" ht="14.25" customHeight="1">
      <c r="A169" s="48"/>
      <c r="B169" s="48"/>
      <c r="C169" s="48"/>
      <c r="D169" s="48"/>
      <c r="E169" s="48"/>
      <c r="F169" s="48"/>
    </row>
    <row r="170" ht="14.25" customHeight="1">
      <c r="A170" s="48"/>
      <c r="B170" s="48"/>
      <c r="C170" s="48"/>
      <c r="D170" s="48"/>
      <c r="E170" s="48"/>
      <c r="F170" s="48"/>
    </row>
    <row r="171" ht="14.25" customHeight="1">
      <c r="A171" s="48"/>
      <c r="B171" s="48"/>
      <c r="C171" s="48"/>
      <c r="D171" s="48"/>
      <c r="E171" s="48"/>
      <c r="F171" s="48"/>
    </row>
    <row r="172" ht="14.25" customHeight="1">
      <c r="A172" s="48"/>
      <c r="B172" s="48"/>
      <c r="C172" s="48"/>
      <c r="D172" s="48"/>
      <c r="E172" s="48"/>
      <c r="F172" s="48"/>
    </row>
    <row r="173" ht="14.25" customHeight="1">
      <c r="A173" s="48"/>
      <c r="B173" s="48"/>
      <c r="C173" s="48"/>
      <c r="D173" s="48"/>
      <c r="E173" s="48"/>
      <c r="F173" s="48"/>
    </row>
    <row r="174" ht="14.25" customHeight="1">
      <c r="A174" s="48"/>
      <c r="B174" s="48"/>
      <c r="C174" s="48"/>
      <c r="D174" s="48"/>
      <c r="E174" s="48"/>
      <c r="F174" s="48"/>
    </row>
    <row r="175" ht="14.25" customHeight="1">
      <c r="A175" s="48"/>
      <c r="B175" s="48"/>
      <c r="C175" s="48"/>
      <c r="D175" s="48"/>
      <c r="E175" s="48"/>
      <c r="F175" s="48"/>
    </row>
    <row r="176" ht="14.25" customHeight="1">
      <c r="A176" s="48"/>
      <c r="B176" s="48"/>
      <c r="C176" s="48"/>
      <c r="D176" s="48"/>
      <c r="E176" s="48"/>
      <c r="F176" s="48"/>
    </row>
    <row r="177" ht="14.25" customHeight="1">
      <c r="A177" s="48"/>
      <c r="B177" s="48"/>
      <c r="C177" s="48"/>
      <c r="D177" s="48"/>
      <c r="E177" s="48"/>
      <c r="F177" s="48"/>
    </row>
    <row r="178" ht="14.25" customHeight="1">
      <c r="A178" s="48"/>
      <c r="B178" s="48"/>
      <c r="C178" s="48"/>
      <c r="D178" s="48"/>
      <c r="E178" s="48"/>
      <c r="F178" s="48"/>
    </row>
    <row r="179" ht="14.25" customHeight="1">
      <c r="A179" s="48"/>
      <c r="B179" s="48"/>
      <c r="C179" s="48"/>
      <c r="D179" s="48"/>
      <c r="E179" s="48"/>
      <c r="F179" s="48"/>
    </row>
    <row r="180" ht="14.25" customHeight="1">
      <c r="A180" s="48"/>
      <c r="B180" s="48"/>
      <c r="C180" s="48"/>
      <c r="D180" s="48"/>
      <c r="E180" s="48"/>
      <c r="F180" s="48"/>
    </row>
    <row r="181" ht="14.25" customHeight="1">
      <c r="A181" s="48"/>
      <c r="B181" s="48"/>
      <c r="C181" s="48"/>
      <c r="D181" s="48"/>
      <c r="E181" s="48"/>
      <c r="F181" s="48"/>
    </row>
    <row r="182" ht="14.25" customHeight="1">
      <c r="A182" s="48"/>
      <c r="B182" s="48"/>
      <c r="C182" s="48"/>
      <c r="D182" s="48"/>
      <c r="E182" s="48"/>
      <c r="F182" s="48"/>
    </row>
    <row r="183" ht="14.25" customHeight="1">
      <c r="A183" s="48"/>
      <c r="B183" s="48"/>
      <c r="C183" s="48"/>
      <c r="D183" s="48"/>
      <c r="E183" s="48"/>
      <c r="F183" s="48"/>
    </row>
    <row r="184" ht="14.25" customHeight="1">
      <c r="A184" s="48"/>
      <c r="B184" s="48"/>
      <c r="C184" s="48"/>
      <c r="D184" s="48"/>
      <c r="E184" s="48"/>
      <c r="F184" s="48"/>
    </row>
    <row r="185" ht="14.25" customHeight="1">
      <c r="A185" s="48"/>
      <c r="B185" s="48"/>
      <c r="C185" s="48"/>
      <c r="D185" s="48"/>
      <c r="E185" s="48"/>
      <c r="F185" s="48"/>
    </row>
    <row r="186" ht="14.25" customHeight="1">
      <c r="A186" s="48"/>
      <c r="B186" s="48"/>
      <c r="C186" s="48"/>
      <c r="D186" s="48"/>
      <c r="E186" s="48"/>
      <c r="F186" s="48"/>
    </row>
    <row r="187" ht="14.25" customHeight="1">
      <c r="A187" s="48"/>
      <c r="B187" s="48"/>
      <c r="C187" s="48"/>
      <c r="D187" s="48"/>
      <c r="E187" s="48"/>
      <c r="F187" s="48"/>
    </row>
    <row r="188" ht="14.25" customHeight="1">
      <c r="A188" s="48"/>
      <c r="B188" s="48"/>
      <c r="C188" s="48"/>
      <c r="D188" s="48"/>
      <c r="E188" s="48"/>
      <c r="F188" s="48"/>
    </row>
    <row r="189" ht="14.25" customHeight="1">
      <c r="A189" s="48"/>
      <c r="B189" s="48"/>
      <c r="C189" s="48"/>
      <c r="D189" s="48"/>
      <c r="E189" s="48"/>
      <c r="F189" s="48"/>
    </row>
    <row r="190" ht="14.25" customHeight="1">
      <c r="A190" s="48"/>
      <c r="B190" s="48"/>
      <c r="C190" s="48"/>
      <c r="D190" s="48"/>
      <c r="E190" s="48"/>
      <c r="F190" s="48"/>
    </row>
    <row r="191" ht="14.25" customHeight="1">
      <c r="A191" s="48"/>
      <c r="B191" s="48"/>
      <c r="C191" s="48"/>
      <c r="D191" s="48"/>
      <c r="E191" s="48"/>
      <c r="F191" s="48"/>
    </row>
    <row r="192" ht="14.25" customHeight="1">
      <c r="A192" s="48"/>
      <c r="B192" s="48"/>
      <c r="C192" s="48"/>
      <c r="D192" s="48"/>
      <c r="E192" s="48"/>
      <c r="F192" s="48"/>
    </row>
    <row r="193" ht="14.25" customHeight="1">
      <c r="A193" s="48"/>
      <c r="B193" s="48"/>
      <c r="C193" s="48"/>
      <c r="D193" s="48"/>
      <c r="E193" s="48"/>
      <c r="F193" s="48"/>
    </row>
    <row r="194" ht="14.25" customHeight="1">
      <c r="A194" s="48"/>
      <c r="B194" s="48"/>
      <c r="C194" s="48"/>
      <c r="D194" s="48"/>
      <c r="E194" s="48"/>
      <c r="F194" s="48"/>
    </row>
    <row r="195" ht="14.25" customHeight="1">
      <c r="A195" s="48"/>
      <c r="B195" s="48"/>
      <c r="C195" s="48"/>
      <c r="D195" s="48"/>
      <c r="E195" s="48"/>
      <c r="F195" s="48"/>
    </row>
    <row r="196" ht="14.25" customHeight="1">
      <c r="A196" s="48"/>
      <c r="B196" s="48"/>
      <c r="C196" s="48"/>
      <c r="D196" s="48"/>
      <c r="E196" s="48"/>
      <c r="F196" s="48"/>
    </row>
    <row r="197" ht="14.25" customHeight="1">
      <c r="A197" s="48"/>
      <c r="B197" s="48"/>
      <c r="C197" s="48"/>
      <c r="D197" s="48"/>
      <c r="E197" s="48"/>
      <c r="F197" s="48"/>
    </row>
    <row r="198" ht="14.25" customHeight="1">
      <c r="A198" s="48"/>
      <c r="B198" s="48"/>
      <c r="C198" s="48"/>
      <c r="D198" s="48"/>
      <c r="E198" s="48"/>
      <c r="F198" s="48"/>
    </row>
    <row r="199" ht="14.25" customHeight="1">
      <c r="A199" s="48"/>
      <c r="B199" s="48"/>
      <c r="C199" s="48"/>
      <c r="D199" s="48"/>
      <c r="E199" s="48"/>
      <c r="F199" s="48"/>
    </row>
    <row r="200" ht="14.25" customHeight="1">
      <c r="A200" s="48"/>
      <c r="B200" s="48"/>
      <c r="C200" s="48"/>
      <c r="D200" s="48"/>
      <c r="E200" s="48"/>
      <c r="F200" s="48"/>
    </row>
    <row r="201" ht="14.25" customHeight="1">
      <c r="A201" s="48"/>
      <c r="B201" s="48"/>
      <c r="C201" s="48"/>
      <c r="D201" s="48"/>
      <c r="E201" s="48"/>
      <c r="F201" s="48"/>
    </row>
    <row r="202" ht="14.25" customHeight="1">
      <c r="A202" s="48"/>
      <c r="B202" s="48"/>
      <c r="C202" s="48"/>
      <c r="D202" s="48"/>
      <c r="E202" s="48"/>
      <c r="F202" s="48"/>
    </row>
    <row r="203" ht="14.25" customHeight="1">
      <c r="A203" s="48"/>
      <c r="B203" s="48"/>
      <c r="C203" s="48"/>
      <c r="D203" s="48"/>
      <c r="E203" s="48"/>
      <c r="F203" s="48"/>
    </row>
    <row r="204" ht="14.25" customHeight="1">
      <c r="A204" s="48"/>
      <c r="B204" s="48"/>
      <c r="C204" s="48"/>
      <c r="D204" s="48"/>
      <c r="E204" s="48"/>
      <c r="F204" s="48"/>
    </row>
    <row r="205" ht="14.25" customHeight="1">
      <c r="A205" s="48"/>
      <c r="B205" s="48"/>
      <c r="C205" s="48"/>
      <c r="D205" s="48"/>
      <c r="E205" s="48"/>
      <c r="F205" s="48"/>
    </row>
    <row r="206" ht="14.25" customHeight="1">
      <c r="A206" s="48"/>
      <c r="B206" s="48"/>
      <c r="C206" s="48"/>
      <c r="D206" s="48"/>
      <c r="E206" s="48"/>
      <c r="F206" s="48"/>
    </row>
    <row r="207" ht="14.25" customHeight="1">
      <c r="A207" s="48"/>
      <c r="B207" s="48"/>
      <c r="C207" s="48"/>
      <c r="D207" s="48"/>
      <c r="E207" s="48"/>
      <c r="F207" s="48"/>
    </row>
    <row r="208" ht="14.25" customHeight="1">
      <c r="A208" s="48"/>
      <c r="B208" s="48"/>
      <c r="C208" s="48"/>
      <c r="D208" s="48"/>
      <c r="E208" s="48"/>
      <c r="F208" s="48"/>
    </row>
    <row r="209" ht="14.25" customHeight="1">
      <c r="A209" s="48"/>
      <c r="B209" s="48"/>
      <c r="C209" s="48"/>
      <c r="D209" s="48"/>
      <c r="E209" s="48"/>
      <c r="F209" s="48"/>
    </row>
    <row r="210" ht="14.25" customHeight="1">
      <c r="A210" s="48"/>
      <c r="B210" s="48"/>
      <c r="C210" s="48"/>
      <c r="D210" s="48"/>
      <c r="E210" s="48"/>
      <c r="F210" s="48"/>
    </row>
    <row r="211" ht="14.25" customHeight="1">
      <c r="A211" s="48"/>
      <c r="B211" s="48"/>
      <c r="C211" s="48"/>
      <c r="D211" s="48"/>
      <c r="E211" s="48"/>
      <c r="F211" s="48"/>
    </row>
    <row r="212" ht="14.25" customHeight="1">
      <c r="A212" s="48"/>
      <c r="B212" s="48"/>
      <c r="C212" s="48"/>
      <c r="D212" s="48"/>
      <c r="E212" s="48"/>
      <c r="F212" s="48"/>
    </row>
    <row r="213" ht="14.25" customHeight="1">
      <c r="A213" s="48"/>
      <c r="B213" s="48"/>
      <c r="C213" s="48"/>
      <c r="D213" s="48"/>
      <c r="E213" s="48"/>
      <c r="F213" s="48"/>
    </row>
    <row r="214" ht="14.25" customHeight="1">
      <c r="A214" s="48"/>
      <c r="B214" s="48"/>
      <c r="C214" s="48"/>
      <c r="D214" s="48"/>
      <c r="E214" s="48"/>
      <c r="F214" s="48"/>
    </row>
    <row r="215" ht="14.25" customHeight="1">
      <c r="A215" s="48"/>
      <c r="B215" s="48"/>
      <c r="C215" s="48"/>
      <c r="D215" s="48"/>
      <c r="E215" s="48"/>
      <c r="F215" s="48"/>
    </row>
    <row r="216" ht="14.25" customHeight="1">
      <c r="A216" s="48"/>
      <c r="B216" s="48"/>
      <c r="C216" s="48"/>
      <c r="D216" s="48"/>
      <c r="E216" s="48"/>
      <c r="F216" s="48"/>
    </row>
    <row r="217" ht="14.25" customHeight="1">
      <c r="A217" s="48"/>
      <c r="B217" s="48"/>
      <c r="C217" s="48"/>
      <c r="D217" s="48"/>
      <c r="E217" s="48"/>
      <c r="F217" s="48"/>
    </row>
    <row r="218" ht="14.25" customHeight="1">
      <c r="A218" s="48"/>
      <c r="B218" s="48"/>
      <c r="C218" s="48"/>
      <c r="D218" s="48"/>
      <c r="E218" s="48"/>
      <c r="F218" s="48"/>
    </row>
    <row r="219" ht="14.25" customHeight="1">
      <c r="A219" s="48"/>
      <c r="B219" s="48"/>
      <c r="C219" s="48"/>
      <c r="D219" s="48"/>
      <c r="E219" s="48"/>
      <c r="F219" s="48"/>
    </row>
    <row r="220" ht="14.25" customHeight="1">
      <c r="A220" s="48"/>
      <c r="B220" s="48"/>
      <c r="C220" s="48"/>
      <c r="D220" s="48"/>
      <c r="E220" s="48"/>
      <c r="F220" s="48"/>
    </row>
    <row r="221" ht="14.25" customHeight="1">
      <c r="A221" s="48"/>
      <c r="B221" s="48"/>
      <c r="C221" s="48"/>
      <c r="D221" s="48"/>
      <c r="E221" s="48"/>
      <c r="F221" s="48"/>
    </row>
    <row r="222" ht="14.25" customHeight="1">
      <c r="A222" s="48"/>
      <c r="B222" s="48"/>
      <c r="C222" s="48"/>
      <c r="D222" s="48"/>
      <c r="E222" s="48"/>
      <c r="F222" s="48"/>
    </row>
    <row r="223" ht="14.25" customHeight="1">
      <c r="A223" s="48"/>
      <c r="B223" s="48"/>
      <c r="C223" s="48"/>
      <c r="D223" s="48"/>
      <c r="E223" s="48"/>
      <c r="F223" s="48"/>
    </row>
    <row r="224" ht="14.25" customHeight="1">
      <c r="A224" s="48"/>
      <c r="B224" s="48"/>
      <c r="C224" s="48"/>
      <c r="D224" s="48"/>
      <c r="E224" s="48"/>
      <c r="F224" s="48"/>
    </row>
    <row r="225" ht="14.25" customHeight="1">
      <c r="A225" s="48"/>
      <c r="B225" s="48"/>
      <c r="C225" s="48"/>
      <c r="D225" s="48"/>
      <c r="E225" s="48"/>
      <c r="F225" s="48"/>
    </row>
    <row r="226" ht="14.25" customHeight="1">
      <c r="A226" s="48"/>
      <c r="B226" s="48"/>
      <c r="C226" s="48"/>
      <c r="D226" s="48"/>
      <c r="E226" s="48"/>
      <c r="F226" s="48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27:B46">
      <formula1>#REF!</formula1>
    </dataValidation>
    <dataValidation type="list" allowBlank="1" showErrorMessage="1" sqref="B2:B26">
      <formula1>'listas de opções'!$E$2:$E$64</formula1>
    </dataValidation>
    <dataValidation type="list" allowBlank="1" showErrorMessage="1" sqref="A2:A26">
      <formula1>'listas de opções'!$C$2:$C$18</formula1>
    </dataValidation>
    <dataValidation type="list" allowBlank="1" showErrorMessage="1" sqref="A27:A46">
      <formula1>#REF!</formula1>
    </dataValidation>
  </dataValidations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26" t="s">
        <v>1</v>
      </c>
      <c r="B1" s="27" t="s">
        <v>119</v>
      </c>
      <c r="C1" s="28" t="s">
        <v>120</v>
      </c>
    </row>
    <row r="2">
      <c r="A2" s="32" t="s">
        <v>51</v>
      </c>
      <c r="B2" s="32" t="s">
        <v>83</v>
      </c>
      <c r="C2" s="32" t="s">
        <v>218</v>
      </c>
    </row>
    <row r="3">
      <c r="A3" s="32" t="s">
        <v>51</v>
      </c>
      <c r="B3" s="32" t="s">
        <v>83</v>
      </c>
      <c r="C3" s="32" t="s">
        <v>219</v>
      </c>
    </row>
    <row r="4">
      <c r="A4" s="32" t="s">
        <v>28</v>
      </c>
      <c r="B4" s="32" t="s">
        <v>64</v>
      </c>
      <c r="C4" s="32" t="s">
        <v>130</v>
      </c>
    </row>
    <row r="5">
      <c r="A5" s="32" t="s">
        <v>28</v>
      </c>
      <c r="B5" s="32" t="s">
        <v>89</v>
      </c>
      <c r="C5" s="32" t="s">
        <v>133</v>
      </c>
    </row>
    <row r="6">
      <c r="A6" s="32" t="s">
        <v>28</v>
      </c>
      <c r="B6" s="32" t="s">
        <v>64</v>
      </c>
      <c r="C6" s="32" t="s">
        <v>137</v>
      </c>
    </row>
    <row r="7">
      <c r="A7" s="32" t="s">
        <v>28</v>
      </c>
      <c r="B7" s="32" t="s">
        <v>89</v>
      </c>
      <c r="C7" s="32" t="s">
        <v>140</v>
      </c>
    </row>
    <row r="8">
      <c r="A8" s="32" t="s">
        <v>51</v>
      </c>
      <c r="B8" s="32" t="s">
        <v>91</v>
      </c>
      <c r="C8" s="32" t="s">
        <v>220</v>
      </c>
    </row>
    <row r="9">
      <c r="A9" s="32" t="s">
        <v>28</v>
      </c>
      <c r="B9" s="32" t="s">
        <v>89</v>
      </c>
      <c r="C9" s="32" t="s">
        <v>28</v>
      </c>
    </row>
    <row r="10">
      <c r="A10" s="32" t="s">
        <v>51</v>
      </c>
      <c r="B10" s="32" t="s">
        <v>91</v>
      </c>
      <c r="C10" s="32" t="s">
        <v>222</v>
      </c>
    </row>
    <row r="11">
      <c r="A11" s="32" t="s">
        <v>28</v>
      </c>
      <c r="B11" s="32" t="s">
        <v>89</v>
      </c>
      <c r="C11" s="32" t="s">
        <v>146</v>
      </c>
    </row>
    <row r="12">
      <c r="A12" s="32" t="s">
        <v>51</v>
      </c>
      <c r="B12" s="32" t="s">
        <v>91</v>
      </c>
      <c r="C12" s="32" t="s">
        <v>223</v>
      </c>
    </row>
    <row r="13">
      <c r="A13" s="32" t="s">
        <v>51</v>
      </c>
      <c r="B13" s="32" t="s">
        <v>83</v>
      </c>
      <c r="C13" s="32" t="s">
        <v>224</v>
      </c>
    </row>
    <row r="14">
      <c r="A14" s="32" t="s">
        <v>51</v>
      </c>
      <c r="B14" s="32" t="s">
        <v>47</v>
      </c>
      <c r="C14" s="32" t="s">
        <v>225</v>
      </c>
    </row>
    <row r="15">
      <c r="A15" s="32" t="s">
        <v>28</v>
      </c>
      <c r="B15" s="32" t="s">
        <v>89</v>
      </c>
      <c r="C15" s="32" t="s">
        <v>149</v>
      </c>
    </row>
    <row r="16">
      <c r="A16" s="32" t="s">
        <v>28</v>
      </c>
      <c r="B16" s="32" t="s">
        <v>89</v>
      </c>
      <c r="C16" s="32" t="s">
        <v>153</v>
      </c>
    </row>
    <row r="17">
      <c r="A17" s="32" t="s">
        <v>28</v>
      </c>
      <c r="B17" s="32" t="s">
        <v>89</v>
      </c>
      <c r="C17" s="32" t="s">
        <v>159</v>
      </c>
    </row>
    <row r="18">
      <c r="A18" s="32" t="s">
        <v>51</v>
      </c>
      <c r="B18" s="32" t="s">
        <v>47</v>
      </c>
      <c r="C18" s="32" t="s">
        <v>226</v>
      </c>
    </row>
    <row r="19">
      <c r="A19" s="32" t="s">
        <v>28</v>
      </c>
      <c r="B19" s="32" t="s">
        <v>89</v>
      </c>
      <c r="C19" s="32" t="s">
        <v>162</v>
      </c>
    </row>
    <row r="20">
      <c r="A20" s="32" t="s">
        <v>51</v>
      </c>
      <c r="B20" s="32" t="s">
        <v>91</v>
      </c>
      <c r="C20" s="32" t="s">
        <v>227</v>
      </c>
    </row>
    <row r="21" ht="15.75" customHeight="1">
      <c r="A21" s="32" t="s">
        <v>28</v>
      </c>
      <c r="B21" s="32" t="s">
        <v>89</v>
      </c>
      <c r="C21" s="32" t="s">
        <v>166</v>
      </c>
    </row>
    <row r="22" ht="15.75" customHeight="1">
      <c r="A22" s="32" t="s">
        <v>28</v>
      </c>
      <c r="B22" s="32" t="s">
        <v>64</v>
      </c>
      <c r="C22" s="32" t="s">
        <v>170</v>
      </c>
    </row>
    <row r="23" ht="15.75" customHeight="1">
      <c r="A23" s="32" t="s">
        <v>51</v>
      </c>
      <c r="B23" s="32" t="s">
        <v>91</v>
      </c>
      <c r="C23" s="32" t="s">
        <v>228</v>
      </c>
    </row>
    <row r="24" ht="15.75" customHeight="1">
      <c r="A24" s="32" t="s">
        <v>51</v>
      </c>
      <c r="B24" s="32" t="s">
        <v>47</v>
      </c>
      <c r="C24" s="32" t="s">
        <v>229</v>
      </c>
    </row>
    <row r="25" ht="15.75" customHeight="1">
      <c r="A25" s="32" t="s">
        <v>51</v>
      </c>
      <c r="B25" s="32" t="s">
        <v>47</v>
      </c>
      <c r="C25" s="32" t="s">
        <v>230</v>
      </c>
    </row>
    <row r="26" ht="15.75" customHeight="1">
      <c r="A26" s="32" t="s">
        <v>28</v>
      </c>
      <c r="B26" s="32" t="s">
        <v>64</v>
      </c>
      <c r="C26" s="32" t="s">
        <v>171</v>
      </c>
    </row>
    <row r="27" ht="15.75" customHeight="1">
      <c r="A27" s="32" t="s">
        <v>28</v>
      </c>
      <c r="B27" s="32" t="s">
        <v>89</v>
      </c>
      <c r="C27" s="32" t="s">
        <v>174</v>
      </c>
    </row>
    <row r="28" ht="15.75" customHeight="1">
      <c r="A28" s="32" t="s">
        <v>28</v>
      </c>
      <c r="B28" s="32" t="s">
        <v>89</v>
      </c>
      <c r="C28" s="32" t="s">
        <v>178</v>
      </c>
    </row>
    <row r="29" ht="15.75" customHeight="1">
      <c r="A29" s="32" t="s">
        <v>28</v>
      </c>
      <c r="B29" s="32" t="s">
        <v>89</v>
      </c>
      <c r="C29" s="32" t="s">
        <v>179</v>
      </c>
    </row>
    <row r="30" ht="15.75" customHeight="1">
      <c r="A30" s="32" t="s">
        <v>28</v>
      </c>
      <c r="B30" s="32" t="s">
        <v>89</v>
      </c>
      <c r="C30" s="32" t="s">
        <v>183</v>
      </c>
    </row>
    <row r="31" ht="15.75" customHeight="1">
      <c r="A31" s="32" t="s">
        <v>28</v>
      </c>
      <c r="B31" s="32" t="s">
        <v>89</v>
      </c>
      <c r="C31" s="32" t="s">
        <v>187</v>
      </c>
    </row>
    <row r="32" ht="15.75" customHeight="1">
      <c r="A32" s="32" t="s">
        <v>28</v>
      </c>
      <c r="B32" s="32" t="s">
        <v>89</v>
      </c>
      <c r="C32" s="32" t="s">
        <v>189</v>
      </c>
    </row>
    <row r="33" ht="15.75" customHeight="1">
      <c r="A33" s="32" t="s">
        <v>51</v>
      </c>
      <c r="B33" s="32" t="s">
        <v>83</v>
      </c>
      <c r="C33" s="32" t="s">
        <v>231</v>
      </c>
    </row>
    <row r="34" ht="15.75" customHeight="1">
      <c r="A34" s="32" t="s">
        <v>28</v>
      </c>
      <c r="B34" s="32" t="s">
        <v>89</v>
      </c>
      <c r="C34" s="32" t="s">
        <v>194</v>
      </c>
    </row>
    <row r="35" ht="15.75" customHeight="1">
      <c r="A35" s="32" t="s">
        <v>51</v>
      </c>
      <c r="B35" s="32" t="s">
        <v>83</v>
      </c>
      <c r="C35" s="32" t="s">
        <v>232</v>
      </c>
    </row>
    <row r="36" ht="15.75" customHeight="1">
      <c r="A36" s="32" t="s">
        <v>51</v>
      </c>
      <c r="B36" s="32" t="s">
        <v>83</v>
      </c>
      <c r="C36" s="32" t="s">
        <v>217</v>
      </c>
    </row>
    <row r="37" ht="15.75" customHeight="1">
      <c r="A37" s="32" t="s">
        <v>51</v>
      </c>
      <c r="B37" s="32" t="s">
        <v>91</v>
      </c>
      <c r="C37" s="32" t="s">
        <v>233</v>
      </c>
    </row>
    <row r="38" ht="15.75" customHeight="1">
      <c r="A38" s="32" t="s">
        <v>51</v>
      </c>
      <c r="B38" s="32" t="s">
        <v>91</v>
      </c>
      <c r="C38" s="32" t="s">
        <v>234</v>
      </c>
    </row>
    <row r="39" ht="15.75" customHeight="1">
      <c r="A39" s="32" t="s">
        <v>28</v>
      </c>
      <c r="B39" s="32" t="s">
        <v>64</v>
      </c>
      <c r="C39" s="32" t="s">
        <v>197</v>
      </c>
    </row>
    <row r="40" ht="15.75" customHeight="1">
      <c r="A40" s="32" t="s">
        <v>28</v>
      </c>
      <c r="B40" s="32" t="s">
        <v>89</v>
      </c>
      <c r="C40" s="32" t="s">
        <v>181</v>
      </c>
    </row>
    <row r="41" ht="15.75" customHeight="1">
      <c r="A41" s="32" t="s">
        <v>51</v>
      </c>
      <c r="B41" s="32" t="s">
        <v>83</v>
      </c>
      <c r="C41" s="32" t="s">
        <v>235</v>
      </c>
    </row>
    <row r="42" ht="15.75" customHeight="1">
      <c r="A42" s="32" t="s">
        <v>51</v>
      </c>
      <c r="B42" s="32" t="s">
        <v>91</v>
      </c>
      <c r="C42" s="32" t="s">
        <v>236</v>
      </c>
    </row>
    <row r="43" ht="15.75" customHeight="1">
      <c r="A43" s="32" t="s">
        <v>28</v>
      </c>
      <c r="B43" s="32" t="s">
        <v>89</v>
      </c>
      <c r="C43" s="32" t="s">
        <v>202</v>
      </c>
    </row>
    <row r="44" ht="15.75" customHeight="1">
      <c r="A44" s="32" t="s">
        <v>51</v>
      </c>
      <c r="B44" s="32" t="s">
        <v>83</v>
      </c>
      <c r="C44" s="32" t="s">
        <v>237</v>
      </c>
    </row>
    <row r="45" ht="15.75" customHeight="1">
      <c r="A45" s="32" t="s">
        <v>28</v>
      </c>
      <c r="B45" s="32" t="s">
        <v>89</v>
      </c>
      <c r="C45" s="32" t="s">
        <v>206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5">
      <formula1>'listas de opções'!$E$2:$E$64</formula1>
    </dataValidation>
    <dataValidation type="list" allowBlank="1" showErrorMessage="1" sqref="A2:A45">
      <formula1>'listas de opções'!$C$2:$C$18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3" t="s">
        <v>103</v>
      </c>
      <c r="B1" s="56" t="str">
        <f>'Tabela 1 APS - Descr.'!B1</f>
        <v>RRAS 15</v>
      </c>
    </row>
    <row r="2" ht="14.25" customHeight="1"/>
    <row r="3" ht="14.25" customHeight="1"/>
    <row r="4" ht="14.25" customHeight="1">
      <c r="A4" s="57" t="s">
        <v>292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</row>
    <row r="5" ht="14.25" customHeight="1"/>
    <row r="6" ht="14.25" customHeight="1">
      <c r="A6" s="60" t="s">
        <v>293</v>
      </c>
      <c r="B6" s="7"/>
      <c r="C6" s="7"/>
      <c r="D6" s="7"/>
      <c r="E6" s="7"/>
      <c r="F6" s="7"/>
      <c r="G6" s="7"/>
      <c r="H6" s="8"/>
    </row>
    <row r="7" ht="14.25" customHeight="1">
      <c r="A7" s="61" t="s">
        <v>294</v>
      </c>
      <c r="H7" s="62"/>
    </row>
    <row r="8" ht="14.25" customHeight="1">
      <c r="A8" s="63" t="s">
        <v>295</v>
      </c>
      <c r="H8" s="10"/>
    </row>
    <row r="9" ht="14.25" customHeight="1">
      <c r="A9" s="64" t="s">
        <v>296</v>
      </c>
      <c r="H9" s="10"/>
    </row>
    <row r="10" ht="14.25" customHeight="1">
      <c r="A10" s="65" t="s">
        <v>297</v>
      </c>
      <c r="H10" s="10"/>
    </row>
    <row r="11" ht="14.25" customHeight="1">
      <c r="A11" s="66" t="s">
        <v>298</v>
      </c>
      <c r="B11" s="67"/>
      <c r="C11" s="67"/>
      <c r="D11" s="67"/>
      <c r="E11" s="67"/>
      <c r="F11" s="67"/>
      <c r="G11" s="67"/>
      <c r="H11" s="68"/>
    </row>
    <row r="12" ht="14.25" customHeight="1"/>
    <row r="13" ht="14.25" customHeight="1"/>
    <row r="14" ht="14.25" customHeight="1">
      <c r="A14" s="69" t="s">
        <v>299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ht="14.25" customHeight="1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2"/>
    </row>
    <row r="16" ht="14.25" customHeight="1">
      <c r="A16" s="73" t="s">
        <v>1</v>
      </c>
      <c r="B16" s="73" t="s">
        <v>119</v>
      </c>
      <c r="C16" s="73" t="s">
        <v>120</v>
      </c>
      <c r="D16" s="74" t="s">
        <v>300</v>
      </c>
      <c r="E16" s="75" t="s">
        <v>301</v>
      </c>
      <c r="F16" s="76" t="s">
        <v>302</v>
      </c>
      <c r="G16" s="73" t="s">
        <v>303</v>
      </c>
      <c r="H16" s="73" t="s">
        <v>304</v>
      </c>
      <c r="I16" s="73" t="s">
        <v>305</v>
      </c>
      <c r="J16" s="73" t="s">
        <v>306</v>
      </c>
      <c r="K16" s="73" t="s">
        <v>307</v>
      </c>
      <c r="L16" s="73" t="s">
        <v>308</v>
      </c>
      <c r="M16" s="77" t="s">
        <v>120</v>
      </c>
    </row>
    <row r="17" ht="14.25" customHeight="1">
      <c r="A17" s="32" t="s">
        <v>51</v>
      </c>
      <c r="B17" s="32" t="s">
        <v>83</v>
      </c>
      <c r="C17" s="32" t="s">
        <v>218</v>
      </c>
      <c r="D17" s="40" t="str">
        <f t="shared" ref="D17:D18" si="1">#REF!</f>
        <v>#REF!</v>
      </c>
      <c r="E17" s="78" t="str">
        <f t="shared" ref="E17:E167" si="2">D17*15/100</f>
        <v>#REF!</v>
      </c>
      <c r="F17" s="78" t="str">
        <f t="shared" ref="F17:F167" si="3">E17*12</f>
        <v>#REF!</v>
      </c>
      <c r="G17" s="32" t="s">
        <v>309</v>
      </c>
      <c r="H17" s="32" t="s">
        <v>310</v>
      </c>
      <c r="I17" s="32" t="s">
        <v>311</v>
      </c>
      <c r="J17" s="32" t="s">
        <v>312</v>
      </c>
      <c r="K17" s="32" t="s">
        <v>313</v>
      </c>
      <c r="L17" s="32" t="s">
        <v>314</v>
      </c>
      <c r="M17" s="79" t="s">
        <v>315</v>
      </c>
    </row>
    <row r="18" ht="14.25" customHeight="1">
      <c r="A18" s="32" t="s">
        <v>51</v>
      </c>
      <c r="B18" s="32" t="s">
        <v>83</v>
      </c>
      <c r="C18" s="32" t="s">
        <v>219</v>
      </c>
      <c r="D18" s="40" t="str">
        <f t="shared" si="1"/>
        <v>#REF!</v>
      </c>
      <c r="E18" s="78" t="str">
        <f t="shared" si="2"/>
        <v>#REF!</v>
      </c>
      <c r="F18" s="78" t="str">
        <f t="shared" si="3"/>
        <v>#REF!</v>
      </c>
      <c r="G18" s="32" t="s">
        <v>131</v>
      </c>
      <c r="H18" s="32" t="s">
        <v>316</v>
      </c>
      <c r="I18" s="32" t="s">
        <v>317</v>
      </c>
      <c r="J18" s="32" t="s">
        <v>312</v>
      </c>
      <c r="K18" s="32" t="s">
        <v>313</v>
      </c>
      <c r="L18" s="32" t="s">
        <v>314</v>
      </c>
      <c r="M18" s="79" t="s">
        <v>315</v>
      </c>
    </row>
    <row r="19" ht="14.25" customHeight="1">
      <c r="A19" s="32" t="s">
        <v>28</v>
      </c>
      <c r="B19" s="32" t="s">
        <v>64</v>
      </c>
      <c r="C19" s="40" t="s">
        <v>130</v>
      </c>
      <c r="D19" s="40">
        <f>'Tabela 1 APS - Descr.'!I24</f>
        <v>204.73882</v>
      </c>
      <c r="E19" s="78">
        <f t="shared" si="2"/>
        <v>30.710823</v>
      </c>
      <c r="F19" s="78">
        <f t="shared" si="3"/>
        <v>368.529876</v>
      </c>
      <c r="G19" s="32" t="s">
        <v>131</v>
      </c>
      <c r="H19" s="80" t="s">
        <v>318</v>
      </c>
      <c r="I19" s="32" t="s">
        <v>317</v>
      </c>
      <c r="J19" s="40"/>
      <c r="K19" s="32" t="s">
        <v>313</v>
      </c>
      <c r="L19" s="80"/>
      <c r="M19" s="32" t="s">
        <v>319</v>
      </c>
    </row>
    <row r="20" ht="14.25" customHeight="1">
      <c r="A20" s="39" t="s">
        <v>28</v>
      </c>
      <c r="B20" s="32" t="s">
        <v>89</v>
      </c>
      <c r="C20" s="32" t="s">
        <v>133</v>
      </c>
      <c r="D20" s="40">
        <f>'Tabela 1 APS - Descr.'!I25</f>
        <v>1161.23128</v>
      </c>
      <c r="E20" s="78">
        <f t="shared" si="2"/>
        <v>174.184692</v>
      </c>
      <c r="F20" s="78">
        <f t="shared" si="3"/>
        <v>2090.216304</v>
      </c>
      <c r="G20" s="32" t="s">
        <v>135</v>
      </c>
      <c r="H20" s="32" t="s">
        <v>320</v>
      </c>
      <c r="I20" s="32" t="s">
        <v>321</v>
      </c>
      <c r="J20" s="32"/>
      <c r="K20" s="32"/>
      <c r="L20" s="32" t="s">
        <v>322</v>
      </c>
      <c r="M20" s="79"/>
    </row>
    <row r="21" ht="14.25" customHeight="1">
      <c r="A21" s="32" t="s">
        <v>28</v>
      </c>
      <c r="B21" s="32" t="s">
        <v>64</v>
      </c>
      <c r="C21" s="32" t="s">
        <v>137</v>
      </c>
      <c r="D21" s="40">
        <f>'Tabela 1 APS - Descr.'!I26</f>
        <v>414.7913</v>
      </c>
      <c r="E21" s="78">
        <f t="shared" si="2"/>
        <v>62.218695</v>
      </c>
      <c r="F21" s="78">
        <f t="shared" si="3"/>
        <v>746.62434</v>
      </c>
      <c r="G21" s="32" t="s">
        <v>138</v>
      </c>
      <c r="H21" s="32" t="s">
        <v>318</v>
      </c>
      <c r="I21" s="32" t="s">
        <v>317</v>
      </c>
      <c r="J21" s="32"/>
      <c r="K21" s="32" t="s">
        <v>313</v>
      </c>
      <c r="L21" s="32" t="s">
        <v>323</v>
      </c>
      <c r="M21" s="79" t="s">
        <v>324</v>
      </c>
    </row>
    <row r="22" ht="14.25" customHeight="1">
      <c r="A22" s="32" t="s">
        <v>28</v>
      </c>
      <c r="B22" s="32" t="s">
        <v>89</v>
      </c>
      <c r="C22" s="40" t="s">
        <v>140</v>
      </c>
      <c r="D22" s="40">
        <f>'Tabela 1 APS - Descr.'!I27</f>
        <v>484.7502</v>
      </c>
      <c r="E22" s="78">
        <f t="shared" si="2"/>
        <v>72.71253</v>
      </c>
      <c r="F22" s="78">
        <f t="shared" si="3"/>
        <v>872.55036</v>
      </c>
      <c r="G22" s="32" t="s">
        <v>131</v>
      </c>
      <c r="H22" s="32" t="s">
        <v>318</v>
      </c>
      <c r="I22" s="32" t="s">
        <v>317</v>
      </c>
      <c r="J22" s="40"/>
      <c r="K22" s="40"/>
      <c r="L22" s="80" t="s">
        <v>323</v>
      </c>
      <c r="M22" s="40" t="s">
        <v>324</v>
      </c>
    </row>
    <row r="23" ht="14.25" customHeight="1">
      <c r="A23" s="32" t="s">
        <v>51</v>
      </c>
      <c r="B23" s="32" t="s">
        <v>91</v>
      </c>
      <c r="C23" s="32" t="s">
        <v>220</v>
      </c>
      <c r="D23" s="40" t="str">
        <f>#REF!</f>
        <v>#REF!</v>
      </c>
      <c r="E23" s="78" t="str">
        <f t="shared" si="2"/>
        <v>#REF!</v>
      </c>
      <c r="F23" s="78" t="str">
        <f t="shared" si="3"/>
        <v>#REF!</v>
      </c>
      <c r="G23" s="32" t="s">
        <v>131</v>
      </c>
      <c r="H23" s="32" t="s">
        <v>325</v>
      </c>
      <c r="I23" s="32" t="s">
        <v>317</v>
      </c>
      <c r="J23" s="32"/>
      <c r="K23" s="32" t="s">
        <v>313</v>
      </c>
      <c r="L23" s="32" t="s">
        <v>314</v>
      </c>
      <c r="M23" s="79" t="s">
        <v>315</v>
      </c>
    </row>
    <row r="24" ht="14.25" customHeight="1">
      <c r="A24" s="32" t="s">
        <v>28</v>
      </c>
      <c r="B24" s="32" t="s">
        <v>89</v>
      </c>
      <c r="C24" s="32" t="s">
        <v>28</v>
      </c>
      <c r="D24" s="40">
        <f>'Tabela 1 APS - Descr.'!I28</f>
        <v>6617.30916</v>
      </c>
      <c r="E24" s="78">
        <f t="shared" si="2"/>
        <v>992.596374</v>
      </c>
      <c r="F24" s="78">
        <f t="shared" si="3"/>
        <v>11911.15649</v>
      </c>
      <c r="G24" s="32" t="s">
        <v>144</v>
      </c>
      <c r="H24" s="32" t="s">
        <v>326</v>
      </c>
      <c r="I24" s="32" t="s">
        <v>321</v>
      </c>
      <c r="J24" s="32"/>
      <c r="K24" s="32" t="s">
        <v>313</v>
      </c>
      <c r="L24" s="32" t="s">
        <v>327</v>
      </c>
      <c r="M24" s="79" t="s">
        <v>324</v>
      </c>
    </row>
    <row r="25" ht="14.25" customHeight="1">
      <c r="A25" s="32" t="s">
        <v>51</v>
      </c>
      <c r="B25" s="32" t="s">
        <v>91</v>
      </c>
      <c r="C25" s="40" t="s">
        <v>222</v>
      </c>
      <c r="D25" s="40" t="str">
        <f>#REF!</f>
        <v>#REF!</v>
      </c>
      <c r="E25" s="78" t="str">
        <f t="shared" si="2"/>
        <v>#REF!</v>
      </c>
      <c r="F25" s="78" t="str">
        <f t="shared" si="3"/>
        <v>#REF!</v>
      </c>
      <c r="G25" s="32" t="s">
        <v>131</v>
      </c>
      <c r="H25" s="40" t="s">
        <v>328</v>
      </c>
      <c r="I25" s="40" t="s">
        <v>311</v>
      </c>
      <c r="J25" s="40"/>
      <c r="K25" s="40" t="s">
        <v>313</v>
      </c>
      <c r="L25" s="40" t="s">
        <v>314</v>
      </c>
      <c r="M25" s="40" t="s">
        <v>329</v>
      </c>
    </row>
    <row r="26" ht="14.25" customHeight="1">
      <c r="A26" s="32" t="s">
        <v>28</v>
      </c>
      <c r="B26" s="32" t="s">
        <v>89</v>
      </c>
      <c r="C26" s="32" t="s">
        <v>146</v>
      </c>
      <c r="D26" s="40">
        <f>'Tabela 1 APS - Descr.'!I29</f>
        <v>424.0467</v>
      </c>
      <c r="E26" s="78">
        <f t="shared" si="2"/>
        <v>63.607005</v>
      </c>
      <c r="F26" s="78">
        <f t="shared" si="3"/>
        <v>763.28406</v>
      </c>
      <c r="G26" s="32" t="s">
        <v>131</v>
      </c>
      <c r="H26" s="39" t="s">
        <v>330</v>
      </c>
      <c r="I26" s="32" t="s">
        <v>317</v>
      </c>
      <c r="J26" s="32"/>
      <c r="K26" s="32"/>
      <c r="L26" s="39" t="s">
        <v>331</v>
      </c>
      <c r="M26" s="79" t="s">
        <v>324</v>
      </c>
    </row>
    <row r="27" ht="14.25" customHeight="1">
      <c r="A27" s="32" t="s">
        <v>51</v>
      </c>
      <c r="B27" s="32" t="s">
        <v>91</v>
      </c>
      <c r="C27" s="32" t="s">
        <v>223</v>
      </c>
      <c r="D27" s="40" t="str">
        <f t="shared" ref="D27:D29" si="4">#REF!</f>
        <v>#REF!</v>
      </c>
      <c r="E27" s="78" t="str">
        <f t="shared" si="2"/>
        <v>#REF!</v>
      </c>
      <c r="F27" s="78" t="str">
        <f t="shared" si="3"/>
        <v>#REF!</v>
      </c>
      <c r="G27" s="32" t="s">
        <v>131</v>
      </c>
      <c r="H27" s="32" t="s">
        <v>332</v>
      </c>
      <c r="I27" s="32" t="s">
        <v>317</v>
      </c>
      <c r="J27" s="32"/>
      <c r="K27" s="32" t="s">
        <v>313</v>
      </c>
      <c r="L27" s="32" t="s">
        <v>314</v>
      </c>
      <c r="M27" s="79" t="s">
        <v>315</v>
      </c>
    </row>
    <row r="28" ht="14.25" customHeight="1">
      <c r="A28" s="32" t="s">
        <v>51</v>
      </c>
      <c r="B28" s="32" t="s">
        <v>83</v>
      </c>
      <c r="C28" s="40" t="s">
        <v>224</v>
      </c>
      <c r="D28" s="40" t="str">
        <f t="shared" si="4"/>
        <v>#REF!</v>
      </c>
      <c r="E28" s="78" t="str">
        <f t="shared" si="2"/>
        <v>#REF!</v>
      </c>
      <c r="F28" s="78" t="str">
        <f t="shared" si="3"/>
        <v>#REF!</v>
      </c>
      <c r="G28" s="32" t="s">
        <v>333</v>
      </c>
      <c r="H28" s="40" t="s">
        <v>334</v>
      </c>
      <c r="I28" s="40" t="s">
        <v>311</v>
      </c>
      <c r="J28" s="40"/>
      <c r="K28" s="40" t="s">
        <v>313</v>
      </c>
      <c r="L28" s="40" t="s">
        <v>314</v>
      </c>
      <c r="M28" s="79" t="s">
        <v>315</v>
      </c>
    </row>
    <row r="29" ht="14.25" customHeight="1">
      <c r="A29" s="32" t="s">
        <v>51</v>
      </c>
      <c r="B29" s="32" t="s">
        <v>47</v>
      </c>
      <c r="C29" s="32" t="s">
        <v>225</v>
      </c>
      <c r="D29" s="40" t="str">
        <f t="shared" si="4"/>
        <v>#REF!</v>
      </c>
      <c r="E29" s="78" t="str">
        <f t="shared" si="2"/>
        <v>#REF!</v>
      </c>
      <c r="F29" s="78" t="str">
        <f t="shared" si="3"/>
        <v>#REF!</v>
      </c>
      <c r="G29" s="32" t="s">
        <v>335</v>
      </c>
      <c r="H29" s="32" t="s">
        <v>336</v>
      </c>
      <c r="I29" s="32" t="s">
        <v>311</v>
      </c>
      <c r="J29" s="32" t="s">
        <v>312</v>
      </c>
      <c r="K29" s="32" t="s">
        <v>313</v>
      </c>
      <c r="L29" s="32" t="s">
        <v>314</v>
      </c>
      <c r="M29" s="79" t="s">
        <v>315</v>
      </c>
    </row>
    <row r="30" ht="14.25" customHeight="1">
      <c r="A30" s="32" t="s">
        <v>28</v>
      </c>
      <c r="B30" s="32" t="s">
        <v>89</v>
      </c>
      <c r="C30" s="32" t="s">
        <v>149</v>
      </c>
      <c r="D30" s="40">
        <f>'Tabela 1 APS - Descr.'!I30</f>
        <v>163.68165</v>
      </c>
      <c r="E30" s="78">
        <f t="shared" si="2"/>
        <v>24.5522475</v>
      </c>
      <c r="F30" s="78">
        <f t="shared" si="3"/>
        <v>294.62697</v>
      </c>
      <c r="G30" s="32" t="s">
        <v>131</v>
      </c>
      <c r="H30" s="32"/>
      <c r="I30" s="32" t="s">
        <v>317</v>
      </c>
      <c r="J30" s="32"/>
      <c r="K30" s="32"/>
      <c r="L30" s="39" t="s">
        <v>337</v>
      </c>
      <c r="M30" s="79"/>
    </row>
    <row r="31" ht="14.25" customHeight="1">
      <c r="A31" s="32" t="s">
        <v>28</v>
      </c>
      <c r="B31" s="32" t="s">
        <v>89</v>
      </c>
      <c r="C31" s="40" t="s">
        <v>153</v>
      </c>
      <c r="D31" s="40">
        <f>'Tabela 1 APS - Descr.'!I31</f>
        <v>2148.41682</v>
      </c>
      <c r="E31" s="78">
        <f t="shared" si="2"/>
        <v>322.262523</v>
      </c>
      <c r="F31" s="78">
        <f t="shared" si="3"/>
        <v>3867.150276</v>
      </c>
      <c r="G31" s="32" t="s">
        <v>155</v>
      </c>
      <c r="H31" s="32" t="s">
        <v>338</v>
      </c>
      <c r="I31" s="40" t="s">
        <v>317</v>
      </c>
      <c r="J31" s="40"/>
      <c r="K31" s="39"/>
      <c r="L31" s="40" t="s">
        <v>339</v>
      </c>
      <c r="M31" s="40"/>
    </row>
    <row r="32" ht="14.25" customHeight="1">
      <c r="A32" s="32" t="s">
        <v>28</v>
      </c>
      <c r="B32" s="32" t="s">
        <v>89</v>
      </c>
      <c r="C32" s="32" t="s">
        <v>159</v>
      </c>
      <c r="D32" s="40">
        <f>'Tabela 1 APS - Descr.'!I32</f>
        <v>1907.64288</v>
      </c>
      <c r="E32" s="78">
        <f t="shared" si="2"/>
        <v>286.146432</v>
      </c>
      <c r="F32" s="78">
        <f t="shared" si="3"/>
        <v>3433.757184</v>
      </c>
      <c r="G32" s="32" t="s">
        <v>160</v>
      </c>
      <c r="H32" s="32" t="s">
        <v>340</v>
      </c>
      <c r="I32" s="32" t="s">
        <v>321</v>
      </c>
      <c r="J32" s="32"/>
      <c r="K32" s="32"/>
      <c r="L32" s="39" t="s">
        <v>337</v>
      </c>
      <c r="M32" s="79"/>
    </row>
    <row r="33" ht="14.25" customHeight="1">
      <c r="A33" s="32" t="s">
        <v>51</v>
      </c>
      <c r="B33" s="32" t="s">
        <v>47</v>
      </c>
      <c r="C33" s="32" t="s">
        <v>226</v>
      </c>
      <c r="D33" s="40" t="str">
        <f>#REF!</f>
        <v>#REF!</v>
      </c>
      <c r="E33" s="78" t="str">
        <f t="shared" si="2"/>
        <v>#REF!</v>
      </c>
      <c r="F33" s="78" t="str">
        <f t="shared" si="3"/>
        <v>#REF!</v>
      </c>
      <c r="G33" s="32" t="s">
        <v>341</v>
      </c>
      <c r="H33" s="32" t="s">
        <v>342</v>
      </c>
      <c r="I33" s="32" t="s">
        <v>311</v>
      </c>
      <c r="J33" s="32" t="s">
        <v>312</v>
      </c>
      <c r="K33" s="32" t="s">
        <v>313</v>
      </c>
      <c r="L33" s="32" t="s">
        <v>314</v>
      </c>
      <c r="M33" s="79" t="s">
        <v>315</v>
      </c>
    </row>
    <row r="34" ht="14.25" customHeight="1">
      <c r="A34" s="32" t="s">
        <v>51</v>
      </c>
      <c r="B34" s="32" t="s">
        <v>89</v>
      </c>
      <c r="C34" s="32" t="s">
        <v>162</v>
      </c>
      <c r="D34" s="40">
        <f>'Tabela 1 APS - Descr.'!I33</f>
        <v>984.90249</v>
      </c>
      <c r="E34" s="78">
        <f t="shared" si="2"/>
        <v>147.7353735</v>
      </c>
      <c r="F34" s="78">
        <f t="shared" si="3"/>
        <v>1772.824482</v>
      </c>
      <c r="G34" s="32" t="s">
        <v>164</v>
      </c>
      <c r="H34" s="32" t="s">
        <v>343</v>
      </c>
      <c r="I34" s="32" t="s">
        <v>344</v>
      </c>
      <c r="J34" s="32"/>
      <c r="K34" s="32"/>
      <c r="L34" s="32" t="s">
        <v>345</v>
      </c>
      <c r="M34" s="79"/>
    </row>
    <row r="35" ht="14.25" customHeight="1">
      <c r="A35" s="32" t="s">
        <v>51</v>
      </c>
      <c r="B35" s="32" t="s">
        <v>91</v>
      </c>
      <c r="C35" s="32" t="s">
        <v>227</v>
      </c>
      <c r="D35" s="40" t="str">
        <f>#REF!</f>
        <v>#REF!</v>
      </c>
      <c r="E35" s="78" t="str">
        <f t="shared" si="2"/>
        <v>#REF!</v>
      </c>
      <c r="F35" s="78" t="str">
        <f t="shared" si="3"/>
        <v>#REF!</v>
      </c>
      <c r="G35" s="32" t="s">
        <v>131</v>
      </c>
      <c r="H35" s="32" t="s">
        <v>346</v>
      </c>
      <c r="I35" s="32"/>
      <c r="J35" s="32" t="s">
        <v>312</v>
      </c>
      <c r="K35" s="32" t="s">
        <v>313</v>
      </c>
      <c r="L35" s="32" t="s">
        <v>314</v>
      </c>
      <c r="M35" s="79" t="s">
        <v>315</v>
      </c>
    </row>
    <row r="36" ht="14.25" customHeight="1">
      <c r="A36" s="32" t="s">
        <v>28</v>
      </c>
      <c r="B36" s="32" t="s">
        <v>89</v>
      </c>
      <c r="C36" s="32" t="s">
        <v>166</v>
      </c>
      <c r="D36" s="40">
        <f>'Tabela 1 APS - Descr.'!I34</f>
        <v>527.24595</v>
      </c>
      <c r="E36" s="78">
        <f t="shared" si="2"/>
        <v>79.0868925</v>
      </c>
      <c r="F36" s="78">
        <f t="shared" si="3"/>
        <v>949.04271</v>
      </c>
      <c r="G36" s="32" t="s">
        <v>131</v>
      </c>
      <c r="H36" s="39" t="s">
        <v>330</v>
      </c>
      <c r="I36" s="32" t="s">
        <v>317</v>
      </c>
      <c r="J36" s="32"/>
      <c r="K36" s="32"/>
      <c r="L36" s="32" t="s">
        <v>347</v>
      </c>
      <c r="M36" s="79" t="s">
        <v>169</v>
      </c>
    </row>
    <row r="37" ht="14.25" customHeight="1">
      <c r="A37" s="32" t="s">
        <v>28</v>
      </c>
      <c r="B37" s="32" t="s">
        <v>64</v>
      </c>
      <c r="C37" s="40" t="s">
        <v>170</v>
      </c>
      <c r="D37" s="40">
        <f>'Tabela 1 APS - Descr.'!I35</f>
        <v>65.70355</v>
      </c>
      <c r="E37" s="78">
        <f t="shared" si="2"/>
        <v>9.8555325</v>
      </c>
      <c r="F37" s="78">
        <f t="shared" si="3"/>
        <v>118.26639</v>
      </c>
      <c r="G37" s="32" t="s">
        <v>131</v>
      </c>
      <c r="H37" s="39" t="s">
        <v>330</v>
      </c>
      <c r="I37" s="32" t="s">
        <v>317</v>
      </c>
      <c r="J37" s="40"/>
      <c r="K37" s="40"/>
      <c r="L37" s="39" t="s">
        <v>337</v>
      </c>
      <c r="M37" s="40"/>
    </row>
    <row r="38" ht="14.25" customHeight="1">
      <c r="A38" s="32" t="s">
        <v>51</v>
      </c>
      <c r="B38" s="32" t="s">
        <v>91</v>
      </c>
      <c r="C38" s="32" t="s">
        <v>228</v>
      </c>
      <c r="D38" s="40" t="str">
        <f t="shared" ref="D38:D40" si="5">#REF!</f>
        <v>#REF!</v>
      </c>
      <c r="E38" s="78" t="str">
        <f t="shared" si="2"/>
        <v>#REF!</v>
      </c>
      <c r="F38" s="78" t="str">
        <f t="shared" si="3"/>
        <v>#REF!</v>
      </c>
      <c r="G38" s="32" t="s">
        <v>348</v>
      </c>
      <c r="H38" s="32" t="s">
        <v>349</v>
      </c>
      <c r="I38" s="32" t="s">
        <v>311</v>
      </c>
      <c r="J38" s="32" t="s">
        <v>312</v>
      </c>
      <c r="K38" s="32" t="s">
        <v>313</v>
      </c>
      <c r="L38" s="32" t="s">
        <v>314</v>
      </c>
      <c r="M38" s="79" t="s">
        <v>315</v>
      </c>
    </row>
    <row r="39" ht="14.25" customHeight="1">
      <c r="A39" s="32" t="s">
        <v>51</v>
      </c>
      <c r="B39" s="32" t="s">
        <v>47</v>
      </c>
      <c r="C39" s="32" t="s">
        <v>229</v>
      </c>
      <c r="D39" s="40" t="str">
        <f t="shared" si="5"/>
        <v>#REF!</v>
      </c>
      <c r="E39" s="78" t="str">
        <f t="shared" si="2"/>
        <v>#REF!</v>
      </c>
      <c r="F39" s="78" t="str">
        <f t="shared" si="3"/>
        <v>#REF!</v>
      </c>
      <c r="G39" s="32" t="s">
        <v>335</v>
      </c>
      <c r="H39" s="32" t="s">
        <v>350</v>
      </c>
      <c r="I39" s="32" t="s">
        <v>311</v>
      </c>
      <c r="J39" s="32"/>
      <c r="K39" s="32" t="s">
        <v>313</v>
      </c>
      <c r="L39" s="32" t="s">
        <v>351</v>
      </c>
      <c r="M39" s="79" t="s">
        <v>329</v>
      </c>
    </row>
    <row r="40" ht="14.25" customHeight="1">
      <c r="A40" s="32" t="s">
        <v>51</v>
      </c>
      <c r="B40" s="32" t="s">
        <v>47</v>
      </c>
      <c r="C40" s="40" t="s">
        <v>230</v>
      </c>
      <c r="D40" s="40" t="str">
        <f t="shared" si="5"/>
        <v>#REF!</v>
      </c>
      <c r="E40" s="78" t="str">
        <f t="shared" si="2"/>
        <v>#REF!</v>
      </c>
      <c r="F40" s="78" t="str">
        <f t="shared" si="3"/>
        <v>#REF!</v>
      </c>
      <c r="G40" s="32" t="s">
        <v>352</v>
      </c>
      <c r="H40" s="40" t="s">
        <v>353</v>
      </c>
      <c r="I40" s="40" t="s">
        <v>311</v>
      </c>
      <c r="J40" s="40"/>
      <c r="K40" s="40" t="s">
        <v>313</v>
      </c>
      <c r="L40" s="40" t="s">
        <v>354</v>
      </c>
      <c r="M40" s="40" t="s">
        <v>355</v>
      </c>
    </row>
    <row r="41" ht="14.25" customHeight="1">
      <c r="A41" s="32" t="s">
        <v>28</v>
      </c>
      <c r="B41" s="32" t="s">
        <v>64</v>
      </c>
      <c r="C41" s="32" t="s">
        <v>171</v>
      </c>
      <c r="D41" s="40">
        <f>'Tabela 1 APS - Descr.'!I36</f>
        <v>42.9429</v>
      </c>
      <c r="E41" s="78">
        <f t="shared" si="2"/>
        <v>6.441435</v>
      </c>
      <c r="F41" s="78">
        <f t="shared" si="3"/>
        <v>77.29722</v>
      </c>
      <c r="G41" s="32" t="s">
        <v>131</v>
      </c>
      <c r="H41" s="39" t="s">
        <v>330</v>
      </c>
      <c r="I41" s="32" t="s">
        <v>317</v>
      </c>
      <c r="J41" s="32"/>
      <c r="K41" s="32" t="s">
        <v>356</v>
      </c>
      <c r="L41" s="39" t="s">
        <v>337</v>
      </c>
      <c r="M41" s="79"/>
    </row>
    <row r="42" ht="14.25" customHeight="1">
      <c r="A42" s="32" t="s">
        <v>28</v>
      </c>
      <c r="B42" s="32" t="s">
        <v>89</v>
      </c>
      <c r="C42" s="32" t="s">
        <v>174</v>
      </c>
      <c r="D42" s="40">
        <f>'Tabela 1 APS - Descr.'!I37</f>
        <v>626.3488</v>
      </c>
      <c r="E42" s="78">
        <f t="shared" si="2"/>
        <v>93.95232</v>
      </c>
      <c r="F42" s="78">
        <f t="shared" si="3"/>
        <v>1127.42784</v>
      </c>
      <c r="G42" s="32" t="s">
        <v>176</v>
      </c>
      <c r="H42" s="39" t="s">
        <v>320</v>
      </c>
      <c r="I42" s="32" t="s">
        <v>317</v>
      </c>
      <c r="J42" s="32"/>
      <c r="K42" s="32" t="s">
        <v>356</v>
      </c>
      <c r="L42" s="39" t="s">
        <v>357</v>
      </c>
      <c r="M42" s="79"/>
    </row>
    <row r="43" ht="14.25" customHeight="1">
      <c r="A43" s="32" t="s">
        <v>28</v>
      </c>
      <c r="B43" s="32" t="s">
        <v>89</v>
      </c>
      <c r="C43" s="40" t="s">
        <v>178</v>
      </c>
      <c r="D43" s="40">
        <f>'Tabela 1 APS - Descr.'!I38</f>
        <v>143.67793</v>
      </c>
      <c r="E43" s="78">
        <f t="shared" si="2"/>
        <v>21.5516895</v>
      </c>
      <c r="F43" s="78">
        <f t="shared" si="3"/>
        <v>258.620274</v>
      </c>
      <c r="G43" s="32" t="s">
        <v>358</v>
      </c>
      <c r="H43" s="39" t="s">
        <v>359</v>
      </c>
      <c r="I43" s="32" t="s">
        <v>360</v>
      </c>
      <c r="J43" s="40"/>
      <c r="K43" s="40" t="s">
        <v>356</v>
      </c>
      <c r="L43" s="39" t="s">
        <v>361</v>
      </c>
      <c r="M43" s="40"/>
    </row>
    <row r="44" ht="14.25" customHeight="1">
      <c r="A44" s="32" t="s">
        <v>28</v>
      </c>
      <c r="B44" s="32" t="s">
        <v>89</v>
      </c>
      <c r="C44" s="32" t="s">
        <v>179</v>
      </c>
      <c r="D44" s="40">
        <f>'Tabela 1 APS - Descr.'!I39</f>
        <v>399.9468</v>
      </c>
      <c r="E44" s="78">
        <f t="shared" si="2"/>
        <v>59.99202</v>
      </c>
      <c r="F44" s="78">
        <f t="shared" si="3"/>
        <v>719.90424</v>
      </c>
      <c r="G44" s="32" t="s">
        <v>176</v>
      </c>
      <c r="H44" s="39" t="s">
        <v>320</v>
      </c>
      <c r="I44" s="32" t="s">
        <v>317</v>
      </c>
      <c r="J44" s="32"/>
      <c r="K44" s="32" t="s">
        <v>356</v>
      </c>
      <c r="L44" s="32" t="s">
        <v>176</v>
      </c>
      <c r="M44" s="79"/>
    </row>
    <row r="45" ht="14.25" customHeight="1">
      <c r="A45" s="32" t="s">
        <v>28</v>
      </c>
      <c r="B45" s="32" t="s">
        <v>89</v>
      </c>
      <c r="C45" s="32" t="s">
        <v>183</v>
      </c>
      <c r="D45" s="40">
        <f>'Tabela 1 APS - Descr.'!I40</f>
        <v>782.012</v>
      </c>
      <c r="E45" s="78">
        <f t="shared" si="2"/>
        <v>117.3018</v>
      </c>
      <c r="F45" s="78">
        <f t="shared" si="3"/>
        <v>1407.6216</v>
      </c>
      <c r="G45" s="32" t="s">
        <v>131</v>
      </c>
      <c r="H45" s="39" t="s">
        <v>330</v>
      </c>
      <c r="I45" s="32" t="s">
        <v>317</v>
      </c>
      <c r="J45" s="32"/>
      <c r="K45" s="32" t="s">
        <v>313</v>
      </c>
      <c r="L45" s="39" t="s">
        <v>337</v>
      </c>
      <c r="M45" s="79"/>
    </row>
    <row r="46" ht="14.25" customHeight="1">
      <c r="A46" s="32" t="s">
        <v>28</v>
      </c>
      <c r="B46" s="32" t="s">
        <v>89</v>
      </c>
      <c r="C46" s="40" t="s">
        <v>187</v>
      </c>
      <c r="D46" s="40">
        <f>'Tabela 1 APS - Descr.'!I41</f>
        <v>377.55795</v>
      </c>
      <c r="E46" s="78">
        <f t="shared" si="2"/>
        <v>56.6336925</v>
      </c>
      <c r="F46" s="78">
        <f t="shared" si="3"/>
        <v>679.60431</v>
      </c>
      <c r="G46" s="32" t="s">
        <v>131</v>
      </c>
      <c r="H46" s="39" t="s">
        <v>330</v>
      </c>
      <c r="I46" s="32" t="s">
        <v>317</v>
      </c>
      <c r="J46" s="40"/>
      <c r="K46" s="32" t="s">
        <v>313</v>
      </c>
      <c r="L46" s="39" t="s">
        <v>337</v>
      </c>
      <c r="M46" s="40"/>
    </row>
    <row r="47" ht="14.25" customHeight="1">
      <c r="A47" s="32" t="s">
        <v>28</v>
      </c>
      <c r="B47" s="32" t="s">
        <v>89</v>
      </c>
      <c r="C47" s="32" t="s">
        <v>189</v>
      </c>
      <c r="D47" s="40">
        <f>'Tabela 1 APS - Descr.'!I42</f>
        <v>1192.67181</v>
      </c>
      <c r="E47" s="78">
        <f t="shared" si="2"/>
        <v>178.9007715</v>
      </c>
      <c r="F47" s="78">
        <f t="shared" si="3"/>
        <v>2146.809258</v>
      </c>
      <c r="G47" s="38" t="s">
        <v>191</v>
      </c>
      <c r="H47" s="39" t="s">
        <v>362</v>
      </c>
      <c r="I47" s="32" t="s">
        <v>344</v>
      </c>
      <c r="J47" s="32"/>
      <c r="K47" s="32" t="s">
        <v>313</v>
      </c>
      <c r="L47" s="81" t="s">
        <v>363</v>
      </c>
      <c r="M47" s="79"/>
    </row>
    <row r="48" ht="14.25" customHeight="1">
      <c r="A48" s="32" t="s">
        <v>51</v>
      </c>
      <c r="B48" s="32" t="s">
        <v>83</v>
      </c>
      <c r="C48" s="32" t="s">
        <v>231</v>
      </c>
      <c r="D48" s="40" t="str">
        <f>#REF!</f>
        <v>#REF!</v>
      </c>
      <c r="E48" s="78" t="str">
        <f t="shared" si="2"/>
        <v>#REF!</v>
      </c>
      <c r="F48" s="78" t="str">
        <f t="shared" si="3"/>
        <v>#REF!</v>
      </c>
      <c r="G48" s="32" t="s">
        <v>364</v>
      </c>
      <c r="H48" s="32" t="s">
        <v>365</v>
      </c>
      <c r="I48" s="32" t="s">
        <v>311</v>
      </c>
      <c r="J48" s="32"/>
      <c r="K48" s="32"/>
      <c r="L48" s="32" t="s">
        <v>314</v>
      </c>
      <c r="M48" s="79" t="s">
        <v>315</v>
      </c>
    </row>
    <row r="49" ht="14.25" customHeight="1">
      <c r="A49" s="32" t="s">
        <v>28</v>
      </c>
      <c r="B49" s="32" t="s">
        <v>89</v>
      </c>
      <c r="C49" s="40" t="s">
        <v>194</v>
      </c>
      <c r="D49" s="40">
        <f>'Tabela 1 APS - Descr.'!I43</f>
        <v>234.36512</v>
      </c>
      <c r="E49" s="78">
        <f t="shared" si="2"/>
        <v>35.154768</v>
      </c>
      <c r="F49" s="78">
        <f t="shared" si="3"/>
        <v>421.857216</v>
      </c>
      <c r="G49" s="32" t="s">
        <v>131</v>
      </c>
      <c r="H49" s="39" t="s">
        <v>330</v>
      </c>
      <c r="I49" s="32" t="s">
        <v>317</v>
      </c>
      <c r="J49" s="40"/>
      <c r="K49" s="40"/>
      <c r="L49" s="39" t="s">
        <v>337</v>
      </c>
      <c r="M49" s="40"/>
    </row>
    <row r="50" ht="14.25" customHeight="1">
      <c r="A50" s="32" t="s">
        <v>51</v>
      </c>
      <c r="B50" s="32" t="s">
        <v>83</v>
      </c>
      <c r="C50" s="32" t="s">
        <v>232</v>
      </c>
      <c r="D50" s="40" t="str">
        <f t="shared" ref="D50:D53" si="6">#REF!</f>
        <v>#REF!</v>
      </c>
      <c r="E50" s="78" t="str">
        <f t="shared" si="2"/>
        <v>#REF!</v>
      </c>
      <c r="F50" s="78" t="str">
        <f t="shared" si="3"/>
        <v>#REF!</v>
      </c>
      <c r="G50" s="32" t="s">
        <v>131</v>
      </c>
      <c r="H50" s="32" t="s">
        <v>366</v>
      </c>
      <c r="I50" s="32" t="s">
        <v>317</v>
      </c>
      <c r="J50" s="32"/>
      <c r="K50" s="32" t="s">
        <v>313</v>
      </c>
      <c r="L50" s="32" t="s">
        <v>314</v>
      </c>
      <c r="M50" s="79" t="s">
        <v>315</v>
      </c>
    </row>
    <row r="51" ht="14.25" customHeight="1">
      <c r="A51" s="32" t="s">
        <v>51</v>
      </c>
      <c r="B51" s="32" t="s">
        <v>83</v>
      </c>
      <c r="C51" s="32" t="s">
        <v>217</v>
      </c>
      <c r="D51" s="40" t="str">
        <f t="shared" si="6"/>
        <v>#REF!</v>
      </c>
      <c r="E51" s="78" t="str">
        <f t="shared" si="2"/>
        <v>#REF!</v>
      </c>
      <c r="F51" s="78" t="str">
        <f t="shared" si="3"/>
        <v>#REF!</v>
      </c>
      <c r="G51" s="32" t="s">
        <v>367</v>
      </c>
      <c r="H51" s="32" t="s">
        <v>368</v>
      </c>
      <c r="I51" s="32" t="s">
        <v>311</v>
      </c>
      <c r="J51" s="32"/>
      <c r="K51" s="32" t="s">
        <v>313</v>
      </c>
      <c r="L51" s="32" t="s">
        <v>314</v>
      </c>
      <c r="M51" s="79" t="s">
        <v>315</v>
      </c>
    </row>
    <row r="52" ht="14.25" customHeight="1">
      <c r="A52" s="32" t="s">
        <v>51</v>
      </c>
      <c r="B52" s="32" t="s">
        <v>91</v>
      </c>
      <c r="C52" s="40" t="s">
        <v>233</v>
      </c>
      <c r="D52" s="40" t="str">
        <f t="shared" si="6"/>
        <v>#REF!</v>
      </c>
      <c r="E52" s="78" t="str">
        <f t="shared" si="2"/>
        <v>#REF!</v>
      </c>
      <c r="F52" s="78" t="str">
        <f t="shared" si="3"/>
        <v>#REF!</v>
      </c>
      <c r="G52" s="32" t="s">
        <v>369</v>
      </c>
      <c r="H52" s="40" t="s">
        <v>370</v>
      </c>
      <c r="I52" s="40" t="s">
        <v>311</v>
      </c>
      <c r="J52" s="40"/>
      <c r="K52" s="40" t="s">
        <v>313</v>
      </c>
      <c r="L52" s="40" t="s">
        <v>314</v>
      </c>
      <c r="M52" s="79" t="s">
        <v>315</v>
      </c>
    </row>
    <row r="53" ht="14.25" customHeight="1">
      <c r="A53" s="32" t="s">
        <v>51</v>
      </c>
      <c r="B53" s="32" t="s">
        <v>91</v>
      </c>
      <c r="C53" s="32" t="s">
        <v>234</v>
      </c>
      <c r="D53" s="40" t="str">
        <f t="shared" si="6"/>
        <v>#REF!</v>
      </c>
      <c r="E53" s="78" t="str">
        <f t="shared" si="2"/>
        <v>#REF!</v>
      </c>
      <c r="F53" s="78" t="str">
        <f t="shared" si="3"/>
        <v>#REF!</v>
      </c>
      <c r="G53" s="32" t="s">
        <v>131</v>
      </c>
      <c r="H53" s="32" t="s">
        <v>371</v>
      </c>
      <c r="I53" s="32" t="s">
        <v>317</v>
      </c>
      <c r="J53" s="32"/>
      <c r="K53" s="32" t="s">
        <v>313</v>
      </c>
      <c r="L53" s="32" t="s">
        <v>314</v>
      </c>
      <c r="M53" s="79" t="s">
        <v>315</v>
      </c>
    </row>
    <row r="54" ht="14.25" customHeight="1">
      <c r="A54" s="32" t="s">
        <v>28</v>
      </c>
      <c r="B54" s="32" t="s">
        <v>64</v>
      </c>
      <c r="C54" s="32" t="s">
        <v>197</v>
      </c>
      <c r="D54" s="40">
        <f>'Tabela 1 APS - Descr.'!I44</f>
        <v>223.77146</v>
      </c>
      <c r="E54" s="78">
        <f t="shared" si="2"/>
        <v>33.565719</v>
      </c>
      <c r="F54" s="78">
        <f t="shared" si="3"/>
        <v>402.788628</v>
      </c>
      <c r="G54" s="39" t="s">
        <v>131</v>
      </c>
      <c r="H54" s="39" t="s">
        <v>330</v>
      </c>
      <c r="I54" s="32" t="s">
        <v>317</v>
      </c>
      <c r="J54" s="32"/>
      <c r="K54" s="32"/>
      <c r="L54" s="39" t="s">
        <v>337</v>
      </c>
      <c r="M54" s="79"/>
    </row>
    <row r="55" ht="14.25" customHeight="1">
      <c r="A55" s="32" t="s">
        <v>28</v>
      </c>
      <c r="B55" s="32" t="s">
        <v>89</v>
      </c>
      <c r="C55" s="40" t="s">
        <v>181</v>
      </c>
      <c r="D55" s="40">
        <f>'Tabela 1 APS - Descr.'!I45</f>
        <v>2261.22325</v>
      </c>
      <c r="E55" s="78">
        <f t="shared" si="2"/>
        <v>339.1834875</v>
      </c>
      <c r="F55" s="78">
        <f t="shared" si="3"/>
        <v>4070.20185</v>
      </c>
      <c r="G55" s="39" t="s">
        <v>372</v>
      </c>
      <c r="H55" s="39" t="s">
        <v>373</v>
      </c>
      <c r="I55" s="40" t="s">
        <v>317</v>
      </c>
      <c r="J55" s="40"/>
      <c r="K55" s="40" t="s">
        <v>313</v>
      </c>
      <c r="L55" s="40" t="s">
        <v>176</v>
      </c>
      <c r="M55" s="40"/>
    </row>
    <row r="56" ht="14.25" customHeight="1">
      <c r="A56" s="32" t="s">
        <v>51</v>
      </c>
      <c r="B56" s="32" t="s">
        <v>83</v>
      </c>
      <c r="C56" s="32" t="s">
        <v>235</v>
      </c>
      <c r="D56" s="40" t="str">
        <f t="shared" ref="D56:D57" si="7">#REF!</f>
        <v>#REF!</v>
      </c>
      <c r="E56" s="78" t="str">
        <f t="shared" si="2"/>
        <v>#REF!</v>
      </c>
      <c r="F56" s="78" t="str">
        <f t="shared" si="3"/>
        <v>#REF!</v>
      </c>
      <c r="G56" s="32" t="s">
        <v>374</v>
      </c>
      <c r="H56" s="32" t="s">
        <v>375</v>
      </c>
      <c r="I56" s="32" t="s">
        <v>311</v>
      </c>
      <c r="J56" s="32"/>
      <c r="K56" s="32" t="s">
        <v>313</v>
      </c>
      <c r="L56" s="32" t="s">
        <v>314</v>
      </c>
      <c r="M56" s="79" t="s">
        <v>315</v>
      </c>
    </row>
    <row r="57" ht="14.25" customHeight="1">
      <c r="A57" s="32" t="s">
        <v>51</v>
      </c>
      <c r="B57" s="32" t="s">
        <v>91</v>
      </c>
      <c r="C57" s="32" t="s">
        <v>236</v>
      </c>
      <c r="D57" s="40" t="str">
        <f t="shared" si="7"/>
        <v>#REF!</v>
      </c>
      <c r="E57" s="78" t="str">
        <f t="shared" si="2"/>
        <v>#REF!</v>
      </c>
      <c r="F57" s="78" t="str">
        <f t="shared" si="3"/>
        <v>#REF!</v>
      </c>
      <c r="G57" s="32" t="s">
        <v>376</v>
      </c>
      <c r="H57" s="32" t="s">
        <v>377</v>
      </c>
      <c r="I57" s="32" t="s">
        <v>317</v>
      </c>
      <c r="J57" s="32"/>
      <c r="K57" s="32" t="s">
        <v>313</v>
      </c>
      <c r="L57" s="32" t="s">
        <v>314</v>
      </c>
      <c r="M57" s="79" t="s">
        <v>315</v>
      </c>
    </row>
    <row r="58" ht="14.25" customHeight="1">
      <c r="A58" s="32" t="s">
        <v>28</v>
      </c>
      <c r="B58" s="32" t="s">
        <v>89</v>
      </c>
      <c r="C58" s="40" t="s">
        <v>202</v>
      </c>
      <c r="D58" s="40">
        <f>'Tabela 1 APS - Descr.'!I46</f>
        <v>615.80475</v>
      </c>
      <c r="E58" s="78">
        <f t="shared" si="2"/>
        <v>92.3707125</v>
      </c>
      <c r="F58" s="78">
        <f t="shared" si="3"/>
        <v>1108.44855</v>
      </c>
      <c r="G58" s="32" t="s">
        <v>204</v>
      </c>
      <c r="H58" s="32" t="s">
        <v>378</v>
      </c>
      <c r="I58" s="32" t="s">
        <v>317</v>
      </c>
      <c r="J58" s="40"/>
      <c r="K58" s="40" t="s">
        <v>313</v>
      </c>
      <c r="L58" s="40" t="s">
        <v>379</v>
      </c>
      <c r="M58" s="40"/>
    </row>
    <row r="59" ht="14.25" customHeight="1">
      <c r="A59" s="32" t="s">
        <v>51</v>
      </c>
      <c r="B59" s="32" t="s">
        <v>83</v>
      </c>
      <c r="C59" s="32" t="s">
        <v>237</v>
      </c>
      <c r="D59" s="40" t="str">
        <f>#REF!</f>
        <v>#REF!</v>
      </c>
      <c r="E59" s="78" t="str">
        <f t="shared" si="2"/>
        <v>#REF!</v>
      </c>
      <c r="F59" s="78" t="str">
        <f t="shared" si="3"/>
        <v>#REF!</v>
      </c>
      <c r="G59" s="32" t="s">
        <v>380</v>
      </c>
      <c r="H59" s="32" t="s">
        <v>381</v>
      </c>
      <c r="I59" s="32" t="s">
        <v>311</v>
      </c>
      <c r="J59" s="32"/>
      <c r="K59" s="32" t="s">
        <v>313</v>
      </c>
      <c r="L59" s="32" t="s">
        <v>314</v>
      </c>
      <c r="M59" s="79" t="s">
        <v>315</v>
      </c>
    </row>
    <row r="60" ht="14.25" customHeight="1">
      <c r="A60" s="32" t="s">
        <v>28</v>
      </c>
      <c r="B60" s="32" t="s">
        <v>89</v>
      </c>
      <c r="C60" s="32" t="s">
        <v>206</v>
      </c>
      <c r="D60" s="40">
        <f>'Tabela 1 APS - Descr.'!I47</f>
        <v>404.54161</v>
      </c>
      <c r="E60" s="78">
        <f t="shared" si="2"/>
        <v>60.6812415</v>
      </c>
      <c r="F60" s="78">
        <f t="shared" si="3"/>
        <v>728.174898</v>
      </c>
      <c r="G60" s="32" t="s">
        <v>207</v>
      </c>
      <c r="H60" s="32" t="s">
        <v>382</v>
      </c>
      <c r="I60" s="32" t="s">
        <v>317</v>
      </c>
      <c r="J60" s="32"/>
      <c r="K60" s="32" t="s">
        <v>313</v>
      </c>
      <c r="L60" s="32" t="s">
        <v>383</v>
      </c>
      <c r="M60" s="79" t="s">
        <v>324</v>
      </c>
    </row>
    <row r="61" ht="14.25" customHeight="1">
      <c r="A61" s="32" t="s">
        <v>28</v>
      </c>
      <c r="B61" s="32" t="s">
        <v>89</v>
      </c>
      <c r="C61" s="40" t="s">
        <v>384</v>
      </c>
      <c r="D61" s="40">
        <v>37.787</v>
      </c>
      <c r="E61" s="78">
        <f t="shared" si="2"/>
        <v>5.66805</v>
      </c>
      <c r="F61" s="78">
        <f t="shared" si="3"/>
        <v>68.0166</v>
      </c>
      <c r="G61" s="40" t="s">
        <v>131</v>
      </c>
      <c r="H61" s="39" t="s">
        <v>330</v>
      </c>
      <c r="I61" s="40" t="s">
        <v>317</v>
      </c>
      <c r="J61" s="40"/>
      <c r="K61" s="40" t="s">
        <v>313</v>
      </c>
      <c r="L61" s="32" t="s">
        <v>383</v>
      </c>
      <c r="M61" s="79" t="s">
        <v>324</v>
      </c>
    </row>
    <row r="62" ht="14.25" customHeight="1">
      <c r="A62" s="32" t="s">
        <v>51</v>
      </c>
      <c r="B62" s="32" t="s">
        <v>47</v>
      </c>
      <c r="C62" s="32" t="s">
        <v>385</v>
      </c>
      <c r="D62" s="40" t="str">
        <f>D29+D33+D39+D40</f>
        <v>#REF!</v>
      </c>
      <c r="E62" s="78" t="str">
        <f t="shared" si="2"/>
        <v>#REF!</v>
      </c>
      <c r="F62" s="78" t="str">
        <f t="shared" si="3"/>
        <v>#REF!</v>
      </c>
      <c r="G62" s="32"/>
      <c r="H62" s="32"/>
      <c r="I62" s="32"/>
      <c r="J62" s="32"/>
      <c r="K62" s="32"/>
      <c r="L62" s="32"/>
      <c r="M62" s="79"/>
    </row>
    <row r="63" ht="14.25" customHeight="1">
      <c r="A63" s="32" t="s">
        <v>51</v>
      </c>
      <c r="B63" s="32" t="s">
        <v>83</v>
      </c>
      <c r="C63" s="32" t="s">
        <v>385</v>
      </c>
      <c r="D63" s="40" t="str">
        <f>D17+D18+D28+D48+D50+D51+D56+D59</f>
        <v>#REF!</v>
      </c>
      <c r="E63" s="78" t="str">
        <f t="shared" si="2"/>
        <v>#REF!</v>
      </c>
      <c r="F63" s="78" t="str">
        <f t="shared" si="3"/>
        <v>#REF!</v>
      </c>
      <c r="G63" s="40" t="s">
        <v>131</v>
      </c>
      <c r="H63" s="39" t="s">
        <v>330</v>
      </c>
      <c r="I63" s="40" t="s">
        <v>317</v>
      </c>
      <c r="J63" s="32"/>
      <c r="K63" s="32" t="s">
        <v>313</v>
      </c>
      <c r="L63" s="32" t="s">
        <v>383</v>
      </c>
      <c r="M63" s="79" t="s">
        <v>324</v>
      </c>
    </row>
    <row r="64" ht="14.25" customHeight="1">
      <c r="A64" s="32" t="s">
        <v>51</v>
      </c>
      <c r="B64" s="32" t="s">
        <v>91</v>
      </c>
      <c r="C64" s="40" t="s">
        <v>385</v>
      </c>
      <c r="D64" s="40" t="str">
        <f>D23+D25+D27+D35+D38+D52+D53+D57</f>
        <v>#REF!</v>
      </c>
      <c r="E64" s="78" t="str">
        <f t="shared" si="2"/>
        <v>#REF!</v>
      </c>
      <c r="F64" s="78" t="str">
        <f t="shared" si="3"/>
        <v>#REF!</v>
      </c>
      <c r="G64" s="40"/>
      <c r="H64" s="40"/>
      <c r="I64" s="40"/>
      <c r="J64" s="40"/>
      <c r="K64" s="40"/>
      <c r="L64" s="40"/>
      <c r="M64" s="40"/>
    </row>
    <row r="65" ht="14.25" customHeight="1">
      <c r="A65" s="32"/>
      <c r="B65" s="32"/>
      <c r="C65" s="32"/>
      <c r="D65" s="40"/>
      <c r="E65" s="78">
        <f t="shared" si="2"/>
        <v>0</v>
      </c>
      <c r="F65" s="78">
        <f t="shared" si="3"/>
        <v>0</v>
      </c>
      <c r="G65" s="32"/>
      <c r="H65" s="32"/>
      <c r="I65" s="32"/>
      <c r="J65" s="32"/>
      <c r="K65" s="32"/>
      <c r="L65" s="32"/>
      <c r="M65" s="79"/>
    </row>
    <row r="66" ht="14.25" customHeight="1">
      <c r="A66" s="32"/>
      <c r="B66" s="32"/>
      <c r="C66" s="32"/>
      <c r="D66" s="40"/>
      <c r="E66" s="78">
        <f t="shared" si="2"/>
        <v>0</v>
      </c>
      <c r="F66" s="78">
        <f t="shared" si="3"/>
        <v>0</v>
      </c>
      <c r="G66" s="32"/>
      <c r="H66" s="32"/>
      <c r="I66" s="32"/>
      <c r="J66" s="32"/>
      <c r="K66" s="32"/>
      <c r="L66" s="32"/>
      <c r="M66" s="79"/>
    </row>
    <row r="67" ht="14.25" customHeight="1">
      <c r="A67" s="32"/>
      <c r="B67" s="32"/>
      <c r="C67" s="40"/>
      <c r="D67" s="40"/>
      <c r="E67" s="78">
        <f t="shared" si="2"/>
        <v>0</v>
      </c>
      <c r="F67" s="78">
        <f t="shared" si="3"/>
        <v>0</v>
      </c>
      <c r="G67" s="40"/>
      <c r="H67" s="40"/>
      <c r="I67" s="40"/>
      <c r="J67" s="40"/>
      <c r="K67" s="40"/>
      <c r="L67" s="40"/>
      <c r="M67" s="40"/>
    </row>
    <row r="68" ht="14.25" customHeight="1">
      <c r="A68" s="32"/>
      <c r="B68" s="32"/>
      <c r="C68" s="32"/>
      <c r="D68" s="40"/>
      <c r="E68" s="78">
        <f t="shared" si="2"/>
        <v>0</v>
      </c>
      <c r="F68" s="78">
        <f t="shared" si="3"/>
        <v>0</v>
      </c>
      <c r="G68" s="32"/>
      <c r="H68" s="32"/>
      <c r="I68" s="32"/>
      <c r="J68" s="32"/>
      <c r="K68" s="32"/>
      <c r="L68" s="32"/>
      <c r="M68" s="79"/>
    </row>
    <row r="69" ht="14.25" customHeight="1">
      <c r="A69" s="32"/>
      <c r="B69" s="32"/>
      <c r="C69" s="32"/>
      <c r="D69" s="40"/>
      <c r="E69" s="78">
        <f t="shared" si="2"/>
        <v>0</v>
      </c>
      <c r="F69" s="78">
        <f t="shared" si="3"/>
        <v>0</v>
      </c>
      <c r="G69" s="32"/>
      <c r="H69" s="32"/>
      <c r="I69" s="32"/>
      <c r="J69" s="32"/>
      <c r="K69" s="32"/>
      <c r="L69" s="32"/>
      <c r="M69" s="79"/>
    </row>
    <row r="70" ht="14.25" customHeight="1">
      <c r="A70" s="32"/>
      <c r="B70" s="32"/>
      <c r="C70" s="40"/>
      <c r="D70" s="40"/>
      <c r="E70" s="78">
        <f t="shared" si="2"/>
        <v>0</v>
      </c>
      <c r="F70" s="78">
        <f t="shared" si="3"/>
        <v>0</v>
      </c>
      <c r="G70" s="40"/>
      <c r="H70" s="40"/>
      <c r="I70" s="40"/>
      <c r="J70" s="40"/>
      <c r="K70" s="40"/>
      <c r="L70" s="40"/>
      <c r="M70" s="40"/>
    </row>
    <row r="71" ht="14.25" customHeight="1">
      <c r="A71" s="32"/>
      <c r="B71" s="32"/>
      <c r="C71" s="32"/>
      <c r="D71" s="40"/>
      <c r="E71" s="78">
        <f t="shared" si="2"/>
        <v>0</v>
      </c>
      <c r="F71" s="78">
        <f t="shared" si="3"/>
        <v>0</v>
      </c>
      <c r="G71" s="32"/>
      <c r="H71" s="32"/>
      <c r="I71" s="32"/>
      <c r="J71" s="32"/>
      <c r="K71" s="32"/>
      <c r="L71" s="32"/>
      <c r="M71" s="79"/>
    </row>
    <row r="72" ht="14.25" customHeight="1">
      <c r="A72" s="32"/>
      <c r="B72" s="32"/>
      <c r="C72" s="32"/>
      <c r="D72" s="40"/>
      <c r="E72" s="78">
        <f t="shared" si="2"/>
        <v>0</v>
      </c>
      <c r="F72" s="78">
        <f t="shared" si="3"/>
        <v>0</v>
      </c>
      <c r="G72" s="32"/>
      <c r="H72" s="32"/>
      <c r="I72" s="32"/>
      <c r="J72" s="32"/>
      <c r="K72" s="32"/>
      <c r="L72" s="32"/>
      <c r="M72" s="79"/>
    </row>
    <row r="73" ht="14.25" customHeight="1">
      <c r="A73" s="32"/>
      <c r="B73" s="32"/>
      <c r="C73" s="40"/>
      <c r="D73" s="40"/>
      <c r="E73" s="78">
        <f t="shared" si="2"/>
        <v>0</v>
      </c>
      <c r="F73" s="78">
        <f t="shared" si="3"/>
        <v>0</v>
      </c>
      <c r="G73" s="40"/>
      <c r="H73" s="40"/>
      <c r="I73" s="40"/>
      <c r="J73" s="40"/>
      <c r="K73" s="40"/>
      <c r="L73" s="40"/>
      <c r="M73" s="40"/>
    </row>
    <row r="74" ht="14.25" customHeight="1">
      <c r="A74" s="32"/>
      <c r="B74" s="32"/>
      <c r="C74" s="32"/>
      <c r="D74" s="40"/>
      <c r="E74" s="78">
        <f t="shared" si="2"/>
        <v>0</v>
      </c>
      <c r="F74" s="78">
        <f t="shared" si="3"/>
        <v>0</v>
      </c>
      <c r="G74" s="32"/>
      <c r="H74" s="32"/>
      <c r="I74" s="32"/>
      <c r="J74" s="32"/>
      <c r="K74" s="32"/>
      <c r="L74" s="32"/>
      <c r="M74" s="79"/>
    </row>
    <row r="75" ht="14.25" customHeight="1">
      <c r="A75" s="32"/>
      <c r="B75" s="32"/>
      <c r="C75" s="32"/>
      <c r="D75" s="40"/>
      <c r="E75" s="78">
        <f t="shared" si="2"/>
        <v>0</v>
      </c>
      <c r="F75" s="78">
        <f t="shared" si="3"/>
        <v>0</v>
      </c>
      <c r="G75" s="32"/>
      <c r="H75" s="32"/>
      <c r="I75" s="32"/>
      <c r="J75" s="32"/>
      <c r="K75" s="32"/>
      <c r="L75" s="32"/>
      <c r="M75" s="79"/>
    </row>
    <row r="76" ht="14.25" customHeight="1">
      <c r="A76" s="32"/>
      <c r="B76" s="32"/>
      <c r="C76" s="40"/>
      <c r="D76" s="40"/>
      <c r="E76" s="78">
        <f t="shared" si="2"/>
        <v>0</v>
      </c>
      <c r="F76" s="78">
        <f t="shared" si="3"/>
        <v>0</v>
      </c>
      <c r="G76" s="40"/>
      <c r="H76" s="40"/>
      <c r="I76" s="40"/>
      <c r="J76" s="40"/>
      <c r="K76" s="40"/>
      <c r="L76" s="40"/>
      <c r="M76" s="40"/>
    </row>
    <row r="77" ht="14.25" customHeight="1">
      <c r="A77" s="32"/>
      <c r="B77" s="32"/>
      <c r="C77" s="32"/>
      <c r="D77" s="40"/>
      <c r="E77" s="78">
        <f t="shared" si="2"/>
        <v>0</v>
      </c>
      <c r="F77" s="78">
        <f t="shared" si="3"/>
        <v>0</v>
      </c>
      <c r="G77" s="32"/>
      <c r="H77" s="32"/>
      <c r="I77" s="32"/>
      <c r="J77" s="32"/>
      <c r="K77" s="32"/>
      <c r="L77" s="32"/>
      <c r="M77" s="79"/>
    </row>
    <row r="78" ht="14.25" customHeight="1">
      <c r="A78" s="32"/>
      <c r="B78" s="32"/>
      <c r="C78" s="32"/>
      <c r="D78" s="40"/>
      <c r="E78" s="78">
        <f t="shared" si="2"/>
        <v>0</v>
      </c>
      <c r="F78" s="78">
        <f t="shared" si="3"/>
        <v>0</v>
      </c>
      <c r="G78" s="32"/>
      <c r="H78" s="32"/>
      <c r="I78" s="32"/>
      <c r="J78" s="32"/>
      <c r="K78" s="32"/>
      <c r="L78" s="32"/>
      <c r="M78" s="79"/>
    </row>
    <row r="79" ht="14.25" customHeight="1">
      <c r="A79" s="32"/>
      <c r="B79" s="32"/>
      <c r="C79" s="40"/>
      <c r="D79" s="40"/>
      <c r="E79" s="78">
        <f t="shared" si="2"/>
        <v>0</v>
      </c>
      <c r="F79" s="78">
        <f t="shared" si="3"/>
        <v>0</v>
      </c>
      <c r="G79" s="40"/>
      <c r="H79" s="40"/>
      <c r="I79" s="40"/>
      <c r="J79" s="40"/>
      <c r="K79" s="40"/>
      <c r="L79" s="40"/>
      <c r="M79" s="40"/>
    </row>
    <row r="80" ht="14.25" customHeight="1">
      <c r="A80" s="32"/>
      <c r="B80" s="32"/>
      <c r="C80" s="32"/>
      <c r="D80" s="40"/>
      <c r="E80" s="78">
        <f t="shared" si="2"/>
        <v>0</v>
      </c>
      <c r="F80" s="78">
        <f t="shared" si="3"/>
        <v>0</v>
      </c>
      <c r="G80" s="32"/>
      <c r="H80" s="32"/>
      <c r="I80" s="32"/>
      <c r="J80" s="32"/>
      <c r="K80" s="32"/>
      <c r="L80" s="32"/>
      <c r="M80" s="79"/>
    </row>
    <row r="81" ht="14.25" customHeight="1">
      <c r="A81" s="32"/>
      <c r="B81" s="32"/>
      <c r="C81" s="32"/>
      <c r="D81" s="40"/>
      <c r="E81" s="78">
        <f t="shared" si="2"/>
        <v>0</v>
      </c>
      <c r="F81" s="78">
        <f t="shared" si="3"/>
        <v>0</v>
      </c>
      <c r="G81" s="32"/>
      <c r="H81" s="32"/>
      <c r="I81" s="32"/>
      <c r="J81" s="32"/>
      <c r="K81" s="32"/>
      <c r="L81" s="32"/>
      <c r="M81" s="79"/>
    </row>
    <row r="82" ht="14.25" customHeight="1">
      <c r="A82" s="32"/>
      <c r="B82" s="32"/>
      <c r="C82" s="32"/>
      <c r="D82" s="40"/>
      <c r="E82" s="78">
        <f t="shared" si="2"/>
        <v>0</v>
      </c>
      <c r="F82" s="78">
        <f t="shared" si="3"/>
        <v>0</v>
      </c>
      <c r="G82" s="32"/>
      <c r="H82" s="32"/>
      <c r="I82" s="32"/>
      <c r="J82" s="32"/>
      <c r="K82" s="32"/>
      <c r="L82" s="32"/>
      <c r="M82" s="79"/>
    </row>
    <row r="83" ht="14.25" customHeight="1">
      <c r="A83" s="32"/>
      <c r="B83" s="32"/>
      <c r="C83" s="32"/>
      <c r="D83" s="40"/>
      <c r="E83" s="78">
        <f t="shared" si="2"/>
        <v>0</v>
      </c>
      <c r="F83" s="78">
        <f t="shared" si="3"/>
        <v>0</v>
      </c>
      <c r="G83" s="32"/>
      <c r="H83" s="32"/>
      <c r="I83" s="32"/>
      <c r="J83" s="32"/>
      <c r="K83" s="32"/>
      <c r="L83" s="32"/>
      <c r="M83" s="79"/>
    </row>
    <row r="84" ht="14.25" customHeight="1">
      <c r="A84" s="32"/>
      <c r="B84" s="32"/>
      <c r="C84" s="40"/>
      <c r="D84" s="40"/>
      <c r="E84" s="78">
        <f t="shared" si="2"/>
        <v>0</v>
      </c>
      <c r="F84" s="78">
        <f t="shared" si="3"/>
        <v>0</v>
      </c>
      <c r="G84" s="40"/>
      <c r="H84" s="40"/>
      <c r="I84" s="40"/>
      <c r="J84" s="40"/>
      <c r="K84" s="40"/>
      <c r="L84" s="40"/>
      <c r="M84" s="40"/>
    </row>
    <row r="85" ht="14.25" customHeight="1">
      <c r="A85" s="32"/>
      <c r="B85" s="32"/>
      <c r="C85" s="32"/>
      <c r="D85" s="40"/>
      <c r="E85" s="78">
        <f t="shared" si="2"/>
        <v>0</v>
      </c>
      <c r="F85" s="78">
        <f t="shared" si="3"/>
        <v>0</v>
      </c>
      <c r="G85" s="32"/>
      <c r="H85" s="32"/>
      <c r="I85" s="32"/>
      <c r="J85" s="32"/>
      <c r="K85" s="32"/>
      <c r="L85" s="32"/>
      <c r="M85" s="79"/>
    </row>
    <row r="86" ht="14.25" customHeight="1">
      <c r="A86" s="32"/>
      <c r="B86" s="32"/>
      <c r="C86" s="32"/>
      <c r="D86" s="40"/>
      <c r="E86" s="78">
        <f t="shared" si="2"/>
        <v>0</v>
      </c>
      <c r="F86" s="78">
        <f t="shared" si="3"/>
        <v>0</v>
      </c>
      <c r="G86" s="32"/>
      <c r="H86" s="32"/>
      <c r="I86" s="32"/>
      <c r="J86" s="32"/>
      <c r="K86" s="32"/>
      <c r="L86" s="32"/>
      <c r="M86" s="79"/>
    </row>
    <row r="87" ht="14.25" customHeight="1">
      <c r="A87" s="32"/>
      <c r="B87" s="32"/>
      <c r="C87" s="40"/>
      <c r="D87" s="40"/>
      <c r="E87" s="78">
        <f t="shared" si="2"/>
        <v>0</v>
      </c>
      <c r="F87" s="78">
        <f t="shared" si="3"/>
        <v>0</v>
      </c>
      <c r="G87" s="40"/>
      <c r="H87" s="40"/>
      <c r="I87" s="40"/>
      <c r="J87" s="40"/>
      <c r="K87" s="40"/>
      <c r="L87" s="40"/>
      <c r="M87" s="40"/>
    </row>
    <row r="88" ht="14.25" customHeight="1">
      <c r="A88" s="32"/>
      <c r="B88" s="32"/>
      <c r="C88" s="32"/>
      <c r="D88" s="40"/>
      <c r="E88" s="78">
        <f t="shared" si="2"/>
        <v>0</v>
      </c>
      <c r="F88" s="78">
        <f t="shared" si="3"/>
        <v>0</v>
      </c>
      <c r="G88" s="32"/>
      <c r="H88" s="32"/>
      <c r="I88" s="32"/>
      <c r="J88" s="32"/>
      <c r="K88" s="32"/>
      <c r="L88" s="32"/>
      <c r="M88" s="79"/>
    </row>
    <row r="89" ht="14.25" customHeight="1">
      <c r="A89" s="32"/>
      <c r="B89" s="32"/>
      <c r="C89" s="32"/>
      <c r="D89" s="40"/>
      <c r="E89" s="78">
        <f t="shared" si="2"/>
        <v>0</v>
      </c>
      <c r="F89" s="78">
        <f t="shared" si="3"/>
        <v>0</v>
      </c>
      <c r="G89" s="32"/>
      <c r="H89" s="32"/>
      <c r="I89" s="32"/>
      <c r="J89" s="32"/>
      <c r="K89" s="32"/>
      <c r="L89" s="32"/>
      <c r="M89" s="79"/>
    </row>
    <row r="90" ht="14.25" customHeight="1">
      <c r="A90" s="32"/>
      <c r="B90" s="32"/>
      <c r="C90" s="40"/>
      <c r="D90" s="40"/>
      <c r="E90" s="78">
        <f t="shared" si="2"/>
        <v>0</v>
      </c>
      <c r="F90" s="78">
        <f t="shared" si="3"/>
        <v>0</v>
      </c>
      <c r="G90" s="40"/>
      <c r="H90" s="40"/>
      <c r="I90" s="40"/>
      <c r="J90" s="40"/>
      <c r="K90" s="40"/>
      <c r="L90" s="40"/>
      <c r="M90" s="40"/>
    </row>
    <row r="91" ht="14.25" customHeight="1">
      <c r="A91" s="32"/>
      <c r="B91" s="32"/>
      <c r="C91" s="32"/>
      <c r="D91" s="40"/>
      <c r="E91" s="78">
        <f t="shared" si="2"/>
        <v>0</v>
      </c>
      <c r="F91" s="78">
        <f t="shared" si="3"/>
        <v>0</v>
      </c>
      <c r="G91" s="32"/>
      <c r="H91" s="32"/>
      <c r="I91" s="32"/>
      <c r="J91" s="32"/>
      <c r="K91" s="32"/>
      <c r="L91" s="32"/>
      <c r="M91" s="79"/>
    </row>
    <row r="92" ht="14.25" customHeight="1">
      <c r="A92" s="32"/>
      <c r="B92" s="32"/>
      <c r="C92" s="32"/>
      <c r="D92" s="40"/>
      <c r="E92" s="78">
        <f t="shared" si="2"/>
        <v>0</v>
      </c>
      <c r="F92" s="78">
        <f t="shared" si="3"/>
        <v>0</v>
      </c>
      <c r="G92" s="32"/>
      <c r="H92" s="32"/>
      <c r="I92" s="32"/>
      <c r="J92" s="32"/>
      <c r="K92" s="32"/>
      <c r="L92" s="32"/>
      <c r="M92" s="79"/>
    </row>
    <row r="93" ht="14.25" customHeight="1">
      <c r="A93" s="32"/>
      <c r="B93" s="32"/>
      <c r="C93" s="40"/>
      <c r="D93" s="40"/>
      <c r="E93" s="78">
        <f t="shared" si="2"/>
        <v>0</v>
      </c>
      <c r="F93" s="78">
        <f t="shared" si="3"/>
        <v>0</v>
      </c>
      <c r="G93" s="40"/>
      <c r="H93" s="40"/>
      <c r="I93" s="40"/>
      <c r="J93" s="40"/>
      <c r="K93" s="40"/>
      <c r="L93" s="40"/>
      <c r="M93" s="40"/>
    </row>
    <row r="94" ht="14.25" customHeight="1">
      <c r="A94" s="32"/>
      <c r="B94" s="32"/>
      <c r="C94" s="32"/>
      <c r="D94" s="40"/>
      <c r="E94" s="78">
        <f t="shared" si="2"/>
        <v>0</v>
      </c>
      <c r="F94" s="78">
        <f t="shared" si="3"/>
        <v>0</v>
      </c>
      <c r="G94" s="32"/>
      <c r="H94" s="32"/>
      <c r="I94" s="32"/>
      <c r="J94" s="32"/>
      <c r="K94" s="32"/>
      <c r="L94" s="32"/>
      <c r="M94" s="79"/>
    </row>
    <row r="95" ht="14.25" customHeight="1">
      <c r="A95" s="32"/>
      <c r="B95" s="32"/>
      <c r="C95" s="32"/>
      <c r="D95" s="40"/>
      <c r="E95" s="78">
        <f t="shared" si="2"/>
        <v>0</v>
      </c>
      <c r="F95" s="78">
        <f t="shared" si="3"/>
        <v>0</v>
      </c>
      <c r="G95" s="32"/>
      <c r="H95" s="32"/>
      <c r="I95" s="32"/>
      <c r="J95" s="32"/>
      <c r="K95" s="32"/>
      <c r="L95" s="32"/>
      <c r="M95" s="79"/>
    </row>
    <row r="96" ht="14.25" customHeight="1">
      <c r="A96" s="32"/>
      <c r="B96" s="32"/>
      <c r="C96" s="40"/>
      <c r="D96" s="40"/>
      <c r="E96" s="78">
        <f t="shared" si="2"/>
        <v>0</v>
      </c>
      <c r="F96" s="78">
        <f t="shared" si="3"/>
        <v>0</v>
      </c>
      <c r="G96" s="40"/>
      <c r="H96" s="40"/>
      <c r="I96" s="40"/>
      <c r="J96" s="40"/>
      <c r="K96" s="40"/>
      <c r="L96" s="40"/>
      <c r="M96" s="40"/>
    </row>
    <row r="97" ht="14.25" customHeight="1">
      <c r="A97" s="32"/>
      <c r="B97" s="32"/>
      <c r="C97" s="32"/>
      <c r="D97" s="40"/>
      <c r="E97" s="78">
        <f t="shared" si="2"/>
        <v>0</v>
      </c>
      <c r="F97" s="78">
        <f t="shared" si="3"/>
        <v>0</v>
      </c>
      <c r="G97" s="32"/>
      <c r="H97" s="32"/>
      <c r="I97" s="32"/>
      <c r="J97" s="32"/>
      <c r="K97" s="32"/>
      <c r="L97" s="32"/>
      <c r="M97" s="79"/>
    </row>
    <row r="98" ht="14.25" customHeight="1">
      <c r="A98" s="32"/>
      <c r="B98" s="32"/>
      <c r="C98" s="32"/>
      <c r="D98" s="40"/>
      <c r="E98" s="78">
        <f t="shared" si="2"/>
        <v>0</v>
      </c>
      <c r="F98" s="78">
        <f t="shared" si="3"/>
        <v>0</v>
      </c>
      <c r="G98" s="32"/>
      <c r="H98" s="32"/>
      <c r="I98" s="32"/>
      <c r="J98" s="32"/>
      <c r="K98" s="32"/>
      <c r="L98" s="32"/>
      <c r="M98" s="79"/>
    </row>
    <row r="99" ht="14.25" customHeight="1">
      <c r="A99" s="32"/>
      <c r="B99" s="32"/>
      <c r="C99" s="40"/>
      <c r="D99" s="40"/>
      <c r="E99" s="78">
        <f t="shared" si="2"/>
        <v>0</v>
      </c>
      <c r="F99" s="78">
        <f t="shared" si="3"/>
        <v>0</v>
      </c>
      <c r="G99" s="40"/>
      <c r="H99" s="40"/>
      <c r="I99" s="40"/>
      <c r="J99" s="40"/>
      <c r="K99" s="40"/>
      <c r="L99" s="40"/>
      <c r="M99" s="40"/>
    </row>
    <row r="100" ht="14.25" customHeight="1">
      <c r="A100" s="32"/>
      <c r="B100" s="32"/>
      <c r="C100" s="32"/>
      <c r="D100" s="40"/>
      <c r="E100" s="78">
        <f t="shared" si="2"/>
        <v>0</v>
      </c>
      <c r="F100" s="78">
        <f t="shared" si="3"/>
        <v>0</v>
      </c>
      <c r="G100" s="32"/>
      <c r="H100" s="32"/>
      <c r="I100" s="32"/>
      <c r="J100" s="32"/>
      <c r="K100" s="32"/>
      <c r="L100" s="32"/>
      <c r="M100" s="79"/>
    </row>
    <row r="101" ht="14.25" customHeight="1">
      <c r="A101" s="32"/>
      <c r="B101" s="32"/>
      <c r="C101" s="32"/>
      <c r="D101" s="40"/>
      <c r="E101" s="78">
        <f t="shared" si="2"/>
        <v>0</v>
      </c>
      <c r="F101" s="78">
        <f t="shared" si="3"/>
        <v>0</v>
      </c>
      <c r="G101" s="32"/>
      <c r="H101" s="32"/>
      <c r="I101" s="32"/>
      <c r="J101" s="32"/>
      <c r="K101" s="32"/>
      <c r="L101" s="32"/>
      <c r="M101" s="79"/>
    </row>
    <row r="102" ht="14.25" customHeight="1">
      <c r="A102" s="32"/>
      <c r="B102" s="32"/>
      <c r="C102" s="40"/>
      <c r="D102" s="40"/>
      <c r="E102" s="78">
        <f t="shared" si="2"/>
        <v>0</v>
      </c>
      <c r="F102" s="78">
        <f t="shared" si="3"/>
        <v>0</v>
      </c>
      <c r="G102" s="40"/>
      <c r="H102" s="40"/>
      <c r="I102" s="40"/>
      <c r="J102" s="40"/>
      <c r="K102" s="40"/>
      <c r="L102" s="40"/>
      <c r="M102" s="40"/>
    </row>
    <row r="103" ht="14.25" customHeight="1">
      <c r="A103" s="32"/>
      <c r="B103" s="32"/>
      <c r="C103" s="32"/>
      <c r="D103" s="40"/>
      <c r="E103" s="78">
        <f t="shared" si="2"/>
        <v>0</v>
      </c>
      <c r="F103" s="78">
        <f t="shared" si="3"/>
        <v>0</v>
      </c>
      <c r="G103" s="32"/>
      <c r="H103" s="32"/>
      <c r="I103" s="32"/>
      <c r="J103" s="32"/>
      <c r="K103" s="32"/>
      <c r="L103" s="32"/>
      <c r="M103" s="79"/>
    </row>
    <row r="104" ht="14.25" customHeight="1">
      <c r="A104" s="32"/>
      <c r="B104" s="32"/>
      <c r="C104" s="32"/>
      <c r="D104" s="40"/>
      <c r="E104" s="78">
        <f t="shared" si="2"/>
        <v>0</v>
      </c>
      <c r="F104" s="78">
        <f t="shared" si="3"/>
        <v>0</v>
      </c>
      <c r="G104" s="32"/>
      <c r="H104" s="32"/>
      <c r="I104" s="32"/>
      <c r="J104" s="32"/>
      <c r="K104" s="32"/>
      <c r="L104" s="32"/>
      <c r="M104" s="79"/>
    </row>
    <row r="105" ht="14.25" customHeight="1">
      <c r="A105" s="32"/>
      <c r="B105" s="32"/>
      <c r="C105" s="40"/>
      <c r="D105" s="40"/>
      <c r="E105" s="78">
        <f t="shared" si="2"/>
        <v>0</v>
      </c>
      <c r="F105" s="78">
        <f t="shared" si="3"/>
        <v>0</v>
      </c>
      <c r="G105" s="40"/>
      <c r="H105" s="40"/>
      <c r="I105" s="40"/>
      <c r="J105" s="40"/>
      <c r="K105" s="40"/>
      <c r="L105" s="40"/>
      <c r="M105" s="40"/>
    </row>
    <row r="106" ht="14.25" customHeight="1">
      <c r="A106" s="32"/>
      <c r="B106" s="32"/>
      <c r="C106" s="32"/>
      <c r="D106" s="40"/>
      <c r="E106" s="78">
        <f t="shared" si="2"/>
        <v>0</v>
      </c>
      <c r="F106" s="78">
        <f t="shared" si="3"/>
        <v>0</v>
      </c>
      <c r="G106" s="32"/>
      <c r="H106" s="32"/>
      <c r="I106" s="32"/>
      <c r="J106" s="32"/>
      <c r="K106" s="32"/>
      <c r="L106" s="32"/>
      <c r="M106" s="79"/>
    </row>
    <row r="107" ht="14.25" customHeight="1">
      <c r="A107" s="32"/>
      <c r="B107" s="32"/>
      <c r="C107" s="32"/>
      <c r="D107" s="40"/>
      <c r="E107" s="78">
        <f t="shared" si="2"/>
        <v>0</v>
      </c>
      <c r="F107" s="78">
        <f t="shared" si="3"/>
        <v>0</v>
      </c>
      <c r="G107" s="32"/>
      <c r="H107" s="32"/>
      <c r="I107" s="32"/>
      <c r="J107" s="32"/>
      <c r="K107" s="32"/>
      <c r="L107" s="32"/>
      <c r="M107" s="79"/>
    </row>
    <row r="108" ht="14.25" customHeight="1">
      <c r="A108" s="32"/>
      <c r="B108" s="32"/>
      <c r="C108" s="40"/>
      <c r="D108" s="40"/>
      <c r="E108" s="78">
        <f t="shared" si="2"/>
        <v>0</v>
      </c>
      <c r="F108" s="78">
        <f t="shared" si="3"/>
        <v>0</v>
      </c>
      <c r="G108" s="40"/>
      <c r="H108" s="40"/>
      <c r="I108" s="40"/>
      <c r="J108" s="40"/>
      <c r="K108" s="40"/>
      <c r="L108" s="40"/>
      <c r="M108" s="40"/>
    </row>
    <row r="109" ht="14.25" customHeight="1">
      <c r="A109" s="32"/>
      <c r="B109" s="32"/>
      <c r="C109" s="32"/>
      <c r="D109" s="40"/>
      <c r="E109" s="78">
        <f t="shared" si="2"/>
        <v>0</v>
      </c>
      <c r="F109" s="78">
        <f t="shared" si="3"/>
        <v>0</v>
      </c>
      <c r="G109" s="32"/>
      <c r="H109" s="32"/>
      <c r="I109" s="32"/>
      <c r="J109" s="32"/>
      <c r="K109" s="32"/>
      <c r="L109" s="32"/>
      <c r="M109" s="79"/>
    </row>
    <row r="110" ht="14.25" customHeight="1">
      <c r="A110" s="32"/>
      <c r="B110" s="32"/>
      <c r="C110" s="32"/>
      <c r="D110" s="40"/>
      <c r="E110" s="78">
        <f t="shared" si="2"/>
        <v>0</v>
      </c>
      <c r="F110" s="78">
        <f t="shared" si="3"/>
        <v>0</v>
      </c>
      <c r="G110" s="32"/>
      <c r="H110" s="32"/>
      <c r="I110" s="32"/>
      <c r="J110" s="32"/>
      <c r="K110" s="32"/>
      <c r="L110" s="32"/>
      <c r="M110" s="79"/>
    </row>
    <row r="111" ht="14.25" customHeight="1">
      <c r="A111" s="32"/>
      <c r="B111" s="32"/>
      <c r="C111" s="40"/>
      <c r="D111" s="40"/>
      <c r="E111" s="78">
        <f t="shared" si="2"/>
        <v>0</v>
      </c>
      <c r="F111" s="78">
        <f t="shared" si="3"/>
        <v>0</v>
      </c>
      <c r="G111" s="40"/>
      <c r="H111" s="40"/>
      <c r="I111" s="40"/>
      <c r="J111" s="40"/>
      <c r="K111" s="40"/>
      <c r="L111" s="40"/>
      <c r="M111" s="40"/>
    </row>
    <row r="112" ht="14.25" customHeight="1">
      <c r="A112" s="32"/>
      <c r="B112" s="32"/>
      <c r="C112" s="32"/>
      <c r="D112" s="40"/>
      <c r="E112" s="78">
        <f t="shared" si="2"/>
        <v>0</v>
      </c>
      <c r="F112" s="78">
        <f t="shared" si="3"/>
        <v>0</v>
      </c>
      <c r="G112" s="32"/>
      <c r="H112" s="32"/>
      <c r="I112" s="32"/>
      <c r="J112" s="32"/>
      <c r="K112" s="32"/>
      <c r="L112" s="32"/>
      <c r="M112" s="79"/>
    </row>
    <row r="113" ht="14.25" customHeight="1">
      <c r="A113" s="32"/>
      <c r="B113" s="32"/>
      <c r="C113" s="32"/>
      <c r="D113" s="40"/>
      <c r="E113" s="78">
        <f t="shared" si="2"/>
        <v>0</v>
      </c>
      <c r="F113" s="78">
        <f t="shared" si="3"/>
        <v>0</v>
      </c>
      <c r="G113" s="32"/>
      <c r="H113" s="32"/>
      <c r="I113" s="32"/>
      <c r="J113" s="32"/>
      <c r="K113" s="32"/>
      <c r="L113" s="32"/>
      <c r="M113" s="79"/>
    </row>
    <row r="114" ht="14.25" customHeight="1">
      <c r="A114" s="32"/>
      <c r="B114" s="32"/>
      <c r="C114" s="40"/>
      <c r="D114" s="40"/>
      <c r="E114" s="78">
        <f t="shared" si="2"/>
        <v>0</v>
      </c>
      <c r="F114" s="78">
        <f t="shared" si="3"/>
        <v>0</v>
      </c>
      <c r="G114" s="40"/>
      <c r="H114" s="40"/>
      <c r="I114" s="40"/>
      <c r="J114" s="40"/>
      <c r="K114" s="40"/>
      <c r="L114" s="40"/>
      <c r="M114" s="40"/>
    </row>
    <row r="115" ht="14.25" customHeight="1">
      <c r="A115" s="32"/>
      <c r="B115" s="32"/>
      <c r="C115" s="32"/>
      <c r="D115" s="40"/>
      <c r="E115" s="78">
        <f t="shared" si="2"/>
        <v>0</v>
      </c>
      <c r="F115" s="78">
        <f t="shared" si="3"/>
        <v>0</v>
      </c>
      <c r="G115" s="32"/>
      <c r="H115" s="32"/>
      <c r="I115" s="32"/>
      <c r="J115" s="32"/>
      <c r="K115" s="32"/>
      <c r="L115" s="32"/>
      <c r="M115" s="79"/>
    </row>
    <row r="116" ht="14.25" customHeight="1">
      <c r="A116" s="32"/>
      <c r="B116" s="32"/>
      <c r="C116" s="32"/>
      <c r="D116" s="40"/>
      <c r="E116" s="78">
        <f t="shared" si="2"/>
        <v>0</v>
      </c>
      <c r="F116" s="78">
        <f t="shared" si="3"/>
        <v>0</v>
      </c>
      <c r="G116" s="32"/>
      <c r="H116" s="32"/>
      <c r="I116" s="32"/>
      <c r="J116" s="32"/>
      <c r="K116" s="32"/>
      <c r="L116" s="32"/>
      <c r="M116" s="79"/>
    </row>
    <row r="117" ht="14.25" customHeight="1">
      <c r="A117" s="32"/>
      <c r="B117" s="32"/>
      <c r="C117" s="40"/>
      <c r="D117" s="40"/>
      <c r="E117" s="78">
        <f t="shared" si="2"/>
        <v>0</v>
      </c>
      <c r="F117" s="78">
        <f t="shared" si="3"/>
        <v>0</v>
      </c>
      <c r="G117" s="40"/>
      <c r="H117" s="40"/>
      <c r="I117" s="40"/>
      <c r="J117" s="40"/>
      <c r="K117" s="40"/>
      <c r="L117" s="40"/>
      <c r="M117" s="40"/>
    </row>
    <row r="118" ht="14.25" customHeight="1">
      <c r="A118" s="32"/>
      <c r="B118" s="32"/>
      <c r="C118" s="32"/>
      <c r="D118" s="40"/>
      <c r="E118" s="78">
        <f t="shared" si="2"/>
        <v>0</v>
      </c>
      <c r="F118" s="78">
        <f t="shared" si="3"/>
        <v>0</v>
      </c>
      <c r="G118" s="32"/>
      <c r="H118" s="32"/>
      <c r="I118" s="32"/>
      <c r="J118" s="32"/>
      <c r="K118" s="32"/>
      <c r="L118" s="32"/>
      <c r="M118" s="79"/>
    </row>
    <row r="119" ht="14.25" customHeight="1">
      <c r="A119" s="32"/>
      <c r="B119" s="32"/>
      <c r="C119" s="32"/>
      <c r="D119" s="40"/>
      <c r="E119" s="78">
        <f t="shared" si="2"/>
        <v>0</v>
      </c>
      <c r="F119" s="78">
        <f t="shared" si="3"/>
        <v>0</v>
      </c>
      <c r="G119" s="32"/>
      <c r="H119" s="32"/>
      <c r="I119" s="32"/>
      <c r="J119" s="32"/>
      <c r="K119" s="32"/>
      <c r="L119" s="32"/>
      <c r="M119" s="79"/>
    </row>
    <row r="120" ht="14.25" customHeight="1">
      <c r="A120" s="32"/>
      <c r="B120" s="32"/>
      <c r="C120" s="40"/>
      <c r="D120" s="40"/>
      <c r="E120" s="78">
        <f t="shared" si="2"/>
        <v>0</v>
      </c>
      <c r="F120" s="78">
        <f t="shared" si="3"/>
        <v>0</v>
      </c>
      <c r="G120" s="40"/>
      <c r="H120" s="40"/>
      <c r="I120" s="40"/>
      <c r="J120" s="40"/>
      <c r="K120" s="40"/>
      <c r="L120" s="40"/>
      <c r="M120" s="40"/>
    </row>
    <row r="121" ht="14.25" customHeight="1">
      <c r="A121" s="32"/>
      <c r="B121" s="32"/>
      <c r="C121" s="32"/>
      <c r="D121" s="40"/>
      <c r="E121" s="78">
        <f t="shared" si="2"/>
        <v>0</v>
      </c>
      <c r="F121" s="78">
        <f t="shared" si="3"/>
        <v>0</v>
      </c>
      <c r="G121" s="32"/>
      <c r="H121" s="32"/>
      <c r="I121" s="32"/>
      <c r="J121" s="32"/>
      <c r="K121" s="32"/>
      <c r="L121" s="32"/>
      <c r="M121" s="79"/>
    </row>
    <row r="122" ht="14.25" customHeight="1">
      <c r="A122" s="32"/>
      <c r="B122" s="32"/>
      <c r="C122" s="32"/>
      <c r="D122" s="40"/>
      <c r="E122" s="78">
        <f t="shared" si="2"/>
        <v>0</v>
      </c>
      <c r="F122" s="78">
        <f t="shared" si="3"/>
        <v>0</v>
      </c>
      <c r="G122" s="32"/>
      <c r="H122" s="32"/>
      <c r="I122" s="32"/>
      <c r="J122" s="32"/>
      <c r="K122" s="32"/>
      <c r="L122" s="32"/>
      <c r="M122" s="79"/>
    </row>
    <row r="123" ht="14.25" customHeight="1">
      <c r="A123" s="32"/>
      <c r="B123" s="32"/>
      <c r="C123" s="40"/>
      <c r="D123" s="40"/>
      <c r="E123" s="78">
        <f t="shared" si="2"/>
        <v>0</v>
      </c>
      <c r="F123" s="78">
        <f t="shared" si="3"/>
        <v>0</v>
      </c>
      <c r="G123" s="40"/>
      <c r="H123" s="40"/>
      <c r="I123" s="40"/>
      <c r="J123" s="40"/>
      <c r="K123" s="40"/>
      <c r="L123" s="40"/>
      <c r="M123" s="40"/>
    </row>
    <row r="124" ht="14.25" customHeight="1">
      <c r="A124" s="32"/>
      <c r="B124" s="32"/>
      <c r="C124" s="32"/>
      <c r="D124" s="40"/>
      <c r="E124" s="78">
        <f t="shared" si="2"/>
        <v>0</v>
      </c>
      <c r="F124" s="78">
        <f t="shared" si="3"/>
        <v>0</v>
      </c>
      <c r="G124" s="32"/>
      <c r="H124" s="32"/>
      <c r="I124" s="32"/>
      <c r="J124" s="32"/>
      <c r="K124" s="32"/>
      <c r="L124" s="32"/>
      <c r="M124" s="79"/>
    </row>
    <row r="125" ht="14.25" customHeight="1">
      <c r="A125" s="32"/>
      <c r="B125" s="32"/>
      <c r="C125" s="40"/>
      <c r="D125" s="40"/>
      <c r="E125" s="78">
        <f t="shared" si="2"/>
        <v>0</v>
      </c>
      <c r="F125" s="78">
        <f t="shared" si="3"/>
        <v>0</v>
      </c>
      <c r="G125" s="40"/>
      <c r="H125" s="40"/>
      <c r="I125" s="40"/>
      <c r="J125" s="40"/>
      <c r="K125" s="40"/>
      <c r="L125" s="40"/>
      <c r="M125" s="40"/>
    </row>
    <row r="126" ht="14.25" customHeight="1">
      <c r="A126" s="32"/>
      <c r="B126" s="32"/>
      <c r="C126" s="32"/>
      <c r="D126" s="40"/>
      <c r="E126" s="78">
        <f t="shared" si="2"/>
        <v>0</v>
      </c>
      <c r="F126" s="78">
        <f t="shared" si="3"/>
        <v>0</v>
      </c>
      <c r="G126" s="32"/>
      <c r="H126" s="32"/>
      <c r="I126" s="32"/>
      <c r="J126" s="32"/>
      <c r="K126" s="32"/>
      <c r="L126" s="32"/>
      <c r="M126" s="79"/>
    </row>
    <row r="127" ht="14.25" customHeight="1">
      <c r="A127" s="32"/>
      <c r="B127" s="32"/>
      <c r="C127" s="32"/>
      <c r="D127" s="40"/>
      <c r="E127" s="78">
        <f t="shared" si="2"/>
        <v>0</v>
      </c>
      <c r="F127" s="78">
        <f t="shared" si="3"/>
        <v>0</v>
      </c>
      <c r="G127" s="32"/>
      <c r="H127" s="32"/>
      <c r="I127" s="32"/>
      <c r="J127" s="32"/>
      <c r="K127" s="32"/>
      <c r="L127" s="32"/>
      <c r="M127" s="79"/>
    </row>
    <row r="128" ht="14.25" customHeight="1">
      <c r="A128" s="32"/>
      <c r="B128" s="32"/>
      <c r="C128" s="40"/>
      <c r="D128" s="40"/>
      <c r="E128" s="78">
        <f t="shared" si="2"/>
        <v>0</v>
      </c>
      <c r="F128" s="78">
        <f t="shared" si="3"/>
        <v>0</v>
      </c>
      <c r="G128" s="40"/>
      <c r="H128" s="40"/>
      <c r="I128" s="40"/>
      <c r="J128" s="40"/>
      <c r="K128" s="40"/>
      <c r="L128" s="40"/>
      <c r="M128" s="40"/>
    </row>
    <row r="129" ht="14.25" customHeight="1">
      <c r="A129" s="32"/>
      <c r="B129" s="32"/>
      <c r="C129" s="32"/>
      <c r="D129" s="40"/>
      <c r="E129" s="78">
        <f t="shared" si="2"/>
        <v>0</v>
      </c>
      <c r="F129" s="78">
        <f t="shared" si="3"/>
        <v>0</v>
      </c>
      <c r="G129" s="32"/>
      <c r="H129" s="32"/>
      <c r="I129" s="32"/>
      <c r="J129" s="32"/>
      <c r="K129" s="32"/>
      <c r="L129" s="32"/>
      <c r="M129" s="79"/>
    </row>
    <row r="130" ht="14.25" customHeight="1">
      <c r="A130" s="32"/>
      <c r="B130" s="32"/>
      <c r="C130" s="32"/>
      <c r="D130" s="40"/>
      <c r="E130" s="78">
        <f t="shared" si="2"/>
        <v>0</v>
      </c>
      <c r="F130" s="78">
        <f t="shared" si="3"/>
        <v>0</v>
      </c>
      <c r="G130" s="32"/>
      <c r="H130" s="32"/>
      <c r="I130" s="32"/>
      <c r="J130" s="32"/>
      <c r="K130" s="32"/>
      <c r="L130" s="32"/>
      <c r="M130" s="79"/>
    </row>
    <row r="131" ht="14.25" customHeight="1">
      <c r="A131" s="32"/>
      <c r="B131" s="32"/>
      <c r="C131" s="40"/>
      <c r="D131" s="40"/>
      <c r="E131" s="78">
        <f t="shared" si="2"/>
        <v>0</v>
      </c>
      <c r="F131" s="78">
        <f t="shared" si="3"/>
        <v>0</v>
      </c>
      <c r="G131" s="40"/>
      <c r="H131" s="40"/>
      <c r="I131" s="40"/>
      <c r="J131" s="40"/>
      <c r="K131" s="40"/>
      <c r="L131" s="40"/>
      <c r="M131" s="40"/>
    </row>
    <row r="132" ht="14.25" customHeight="1">
      <c r="A132" s="32"/>
      <c r="B132" s="32"/>
      <c r="C132" s="32"/>
      <c r="D132" s="40"/>
      <c r="E132" s="78">
        <f t="shared" si="2"/>
        <v>0</v>
      </c>
      <c r="F132" s="78">
        <f t="shared" si="3"/>
        <v>0</v>
      </c>
      <c r="G132" s="32"/>
      <c r="H132" s="32"/>
      <c r="I132" s="32"/>
      <c r="J132" s="32"/>
      <c r="K132" s="32"/>
      <c r="L132" s="32"/>
      <c r="M132" s="79"/>
    </row>
    <row r="133" ht="14.25" customHeight="1">
      <c r="A133" s="32"/>
      <c r="B133" s="32"/>
      <c r="C133" s="32"/>
      <c r="D133" s="40"/>
      <c r="E133" s="78">
        <f t="shared" si="2"/>
        <v>0</v>
      </c>
      <c r="F133" s="78">
        <f t="shared" si="3"/>
        <v>0</v>
      </c>
      <c r="G133" s="32"/>
      <c r="H133" s="32"/>
      <c r="I133" s="32"/>
      <c r="J133" s="32"/>
      <c r="K133" s="32"/>
      <c r="L133" s="32"/>
      <c r="M133" s="79"/>
    </row>
    <row r="134" ht="14.25" customHeight="1">
      <c r="A134" s="32"/>
      <c r="B134" s="32"/>
      <c r="C134" s="40"/>
      <c r="D134" s="40"/>
      <c r="E134" s="78">
        <f t="shared" si="2"/>
        <v>0</v>
      </c>
      <c r="F134" s="78">
        <f t="shared" si="3"/>
        <v>0</v>
      </c>
      <c r="G134" s="40"/>
      <c r="H134" s="40"/>
      <c r="I134" s="40"/>
      <c r="J134" s="40"/>
      <c r="K134" s="40"/>
      <c r="L134" s="40"/>
      <c r="M134" s="40"/>
    </row>
    <row r="135" ht="14.25" customHeight="1">
      <c r="A135" s="32"/>
      <c r="B135" s="32"/>
      <c r="C135" s="32"/>
      <c r="D135" s="40"/>
      <c r="E135" s="78">
        <f t="shared" si="2"/>
        <v>0</v>
      </c>
      <c r="F135" s="78">
        <f t="shared" si="3"/>
        <v>0</v>
      </c>
      <c r="G135" s="32"/>
      <c r="H135" s="32"/>
      <c r="I135" s="32"/>
      <c r="J135" s="32"/>
      <c r="K135" s="32"/>
      <c r="L135" s="32"/>
      <c r="M135" s="79"/>
    </row>
    <row r="136" ht="14.25" customHeight="1">
      <c r="A136" s="32"/>
      <c r="B136" s="32"/>
      <c r="C136" s="32"/>
      <c r="D136" s="40"/>
      <c r="E136" s="78">
        <f t="shared" si="2"/>
        <v>0</v>
      </c>
      <c r="F136" s="78">
        <f t="shared" si="3"/>
        <v>0</v>
      </c>
      <c r="G136" s="32"/>
      <c r="H136" s="32"/>
      <c r="I136" s="32"/>
      <c r="J136" s="32"/>
      <c r="K136" s="32"/>
      <c r="L136" s="32"/>
      <c r="M136" s="79"/>
    </row>
    <row r="137" ht="14.25" customHeight="1">
      <c r="A137" s="32"/>
      <c r="B137" s="32"/>
      <c r="C137" s="40"/>
      <c r="D137" s="40"/>
      <c r="E137" s="78">
        <f t="shared" si="2"/>
        <v>0</v>
      </c>
      <c r="F137" s="78">
        <f t="shared" si="3"/>
        <v>0</v>
      </c>
      <c r="G137" s="40"/>
      <c r="H137" s="40"/>
      <c r="I137" s="40"/>
      <c r="J137" s="40"/>
      <c r="K137" s="40"/>
      <c r="L137" s="40"/>
      <c r="M137" s="40"/>
    </row>
    <row r="138" ht="14.25" customHeight="1">
      <c r="A138" s="32"/>
      <c r="B138" s="32"/>
      <c r="C138" s="32"/>
      <c r="D138" s="40"/>
      <c r="E138" s="78">
        <f t="shared" si="2"/>
        <v>0</v>
      </c>
      <c r="F138" s="78">
        <f t="shared" si="3"/>
        <v>0</v>
      </c>
      <c r="G138" s="32"/>
      <c r="H138" s="32"/>
      <c r="I138" s="32"/>
      <c r="J138" s="32"/>
      <c r="K138" s="32"/>
      <c r="L138" s="32"/>
      <c r="M138" s="79"/>
    </row>
    <row r="139" ht="14.25" customHeight="1">
      <c r="A139" s="32"/>
      <c r="B139" s="32"/>
      <c r="C139" s="32"/>
      <c r="D139" s="40"/>
      <c r="E139" s="78">
        <f t="shared" si="2"/>
        <v>0</v>
      </c>
      <c r="F139" s="78">
        <f t="shared" si="3"/>
        <v>0</v>
      </c>
      <c r="G139" s="32"/>
      <c r="H139" s="32"/>
      <c r="I139" s="32"/>
      <c r="J139" s="32"/>
      <c r="K139" s="32"/>
      <c r="L139" s="32"/>
      <c r="M139" s="79"/>
    </row>
    <row r="140" ht="14.25" customHeight="1">
      <c r="A140" s="32"/>
      <c r="B140" s="32"/>
      <c r="C140" s="40"/>
      <c r="D140" s="40"/>
      <c r="E140" s="78">
        <f t="shared" si="2"/>
        <v>0</v>
      </c>
      <c r="F140" s="78">
        <f t="shared" si="3"/>
        <v>0</v>
      </c>
      <c r="G140" s="40"/>
      <c r="H140" s="40"/>
      <c r="I140" s="40"/>
      <c r="J140" s="40"/>
      <c r="K140" s="40"/>
      <c r="L140" s="40"/>
      <c r="M140" s="40"/>
    </row>
    <row r="141" ht="14.25" customHeight="1">
      <c r="A141" s="32"/>
      <c r="B141" s="32"/>
      <c r="C141" s="32"/>
      <c r="D141" s="40"/>
      <c r="E141" s="78">
        <f t="shared" si="2"/>
        <v>0</v>
      </c>
      <c r="F141" s="78">
        <f t="shared" si="3"/>
        <v>0</v>
      </c>
      <c r="G141" s="32"/>
      <c r="H141" s="32"/>
      <c r="I141" s="32"/>
      <c r="J141" s="32"/>
      <c r="K141" s="32"/>
      <c r="L141" s="32"/>
      <c r="M141" s="79"/>
    </row>
    <row r="142" ht="14.25" customHeight="1">
      <c r="A142" s="32"/>
      <c r="B142" s="32"/>
      <c r="C142" s="40"/>
      <c r="D142" s="40"/>
      <c r="E142" s="78">
        <f t="shared" si="2"/>
        <v>0</v>
      </c>
      <c r="F142" s="78">
        <f t="shared" si="3"/>
        <v>0</v>
      </c>
      <c r="G142" s="40"/>
      <c r="H142" s="40"/>
      <c r="I142" s="40"/>
      <c r="J142" s="40"/>
      <c r="K142" s="40"/>
      <c r="L142" s="40"/>
      <c r="M142" s="40"/>
    </row>
    <row r="143" ht="14.25" customHeight="1">
      <c r="A143" s="32"/>
      <c r="B143" s="32"/>
      <c r="C143" s="32"/>
      <c r="D143" s="40"/>
      <c r="E143" s="78">
        <f t="shared" si="2"/>
        <v>0</v>
      </c>
      <c r="F143" s="78">
        <f t="shared" si="3"/>
        <v>0</v>
      </c>
      <c r="G143" s="32"/>
      <c r="H143" s="32"/>
      <c r="I143" s="32"/>
      <c r="J143" s="32"/>
      <c r="K143" s="32"/>
      <c r="L143" s="32"/>
      <c r="M143" s="79"/>
    </row>
    <row r="144" ht="14.25" customHeight="1">
      <c r="A144" s="32"/>
      <c r="B144" s="32"/>
      <c r="C144" s="32"/>
      <c r="D144" s="40"/>
      <c r="E144" s="78">
        <f t="shared" si="2"/>
        <v>0</v>
      </c>
      <c r="F144" s="78">
        <f t="shared" si="3"/>
        <v>0</v>
      </c>
      <c r="G144" s="32"/>
      <c r="H144" s="32"/>
      <c r="I144" s="32"/>
      <c r="J144" s="32"/>
      <c r="K144" s="32"/>
      <c r="L144" s="32"/>
      <c r="M144" s="79"/>
    </row>
    <row r="145" ht="14.25" customHeight="1">
      <c r="A145" s="32"/>
      <c r="B145" s="32"/>
      <c r="C145" s="40"/>
      <c r="D145" s="40"/>
      <c r="E145" s="78">
        <f t="shared" si="2"/>
        <v>0</v>
      </c>
      <c r="F145" s="78">
        <f t="shared" si="3"/>
        <v>0</v>
      </c>
      <c r="G145" s="40"/>
      <c r="H145" s="40"/>
      <c r="I145" s="40"/>
      <c r="J145" s="40"/>
      <c r="K145" s="40"/>
      <c r="L145" s="40"/>
      <c r="M145" s="40"/>
    </row>
    <row r="146" ht="14.25" customHeight="1">
      <c r="A146" s="32"/>
      <c r="B146" s="32"/>
      <c r="C146" s="32"/>
      <c r="D146" s="40"/>
      <c r="E146" s="78">
        <f t="shared" si="2"/>
        <v>0</v>
      </c>
      <c r="F146" s="78">
        <f t="shared" si="3"/>
        <v>0</v>
      </c>
      <c r="G146" s="32"/>
      <c r="H146" s="32"/>
      <c r="I146" s="32"/>
      <c r="J146" s="32"/>
      <c r="K146" s="32"/>
      <c r="L146" s="32"/>
      <c r="M146" s="79"/>
    </row>
    <row r="147" ht="14.25" customHeight="1">
      <c r="A147" s="32"/>
      <c r="B147" s="32"/>
      <c r="C147" s="32"/>
      <c r="D147" s="40"/>
      <c r="E147" s="78">
        <f t="shared" si="2"/>
        <v>0</v>
      </c>
      <c r="F147" s="78">
        <f t="shared" si="3"/>
        <v>0</v>
      </c>
      <c r="G147" s="32"/>
      <c r="H147" s="32"/>
      <c r="I147" s="32"/>
      <c r="J147" s="32"/>
      <c r="K147" s="32"/>
      <c r="L147" s="32"/>
      <c r="M147" s="79"/>
    </row>
    <row r="148" ht="14.25" customHeight="1">
      <c r="A148" s="32"/>
      <c r="B148" s="32"/>
      <c r="C148" s="40"/>
      <c r="D148" s="40"/>
      <c r="E148" s="78">
        <f t="shared" si="2"/>
        <v>0</v>
      </c>
      <c r="F148" s="78">
        <f t="shared" si="3"/>
        <v>0</v>
      </c>
      <c r="G148" s="40"/>
      <c r="H148" s="40"/>
      <c r="I148" s="40"/>
      <c r="J148" s="40"/>
      <c r="K148" s="40"/>
      <c r="L148" s="40"/>
      <c r="M148" s="40"/>
    </row>
    <row r="149" ht="14.25" customHeight="1">
      <c r="A149" s="32"/>
      <c r="B149" s="32"/>
      <c r="C149" s="32"/>
      <c r="D149" s="40"/>
      <c r="E149" s="78">
        <f t="shared" si="2"/>
        <v>0</v>
      </c>
      <c r="F149" s="78">
        <f t="shared" si="3"/>
        <v>0</v>
      </c>
      <c r="G149" s="32"/>
      <c r="H149" s="32"/>
      <c r="I149" s="32"/>
      <c r="J149" s="32"/>
      <c r="K149" s="32"/>
      <c r="L149" s="32"/>
      <c r="M149" s="79"/>
    </row>
    <row r="150" ht="14.25" customHeight="1">
      <c r="A150" s="32"/>
      <c r="B150" s="32"/>
      <c r="C150" s="32"/>
      <c r="D150" s="40"/>
      <c r="E150" s="78">
        <f t="shared" si="2"/>
        <v>0</v>
      </c>
      <c r="F150" s="78">
        <f t="shared" si="3"/>
        <v>0</v>
      </c>
      <c r="G150" s="32"/>
      <c r="H150" s="32"/>
      <c r="I150" s="32"/>
      <c r="J150" s="32"/>
      <c r="K150" s="32"/>
      <c r="L150" s="32"/>
      <c r="M150" s="79"/>
    </row>
    <row r="151" ht="14.25" customHeight="1">
      <c r="A151" s="32"/>
      <c r="B151" s="32"/>
      <c r="C151" s="40"/>
      <c r="D151" s="40"/>
      <c r="E151" s="78">
        <f t="shared" si="2"/>
        <v>0</v>
      </c>
      <c r="F151" s="78">
        <f t="shared" si="3"/>
        <v>0</v>
      </c>
      <c r="G151" s="40"/>
      <c r="H151" s="40"/>
      <c r="I151" s="40"/>
      <c r="J151" s="40"/>
      <c r="K151" s="40"/>
      <c r="L151" s="40"/>
      <c r="M151" s="40"/>
    </row>
    <row r="152" ht="14.25" customHeight="1">
      <c r="A152" s="32"/>
      <c r="B152" s="32"/>
      <c r="C152" s="32"/>
      <c r="D152" s="40"/>
      <c r="E152" s="78">
        <f t="shared" si="2"/>
        <v>0</v>
      </c>
      <c r="F152" s="78">
        <f t="shared" si="3"/>
        <v>0</v>
      </c>
      <c r="G152" s="32"/>
      <c r="H152" s="32"/>
      <c r="I152" s="32"/>
      <c r="J152" s="32"/>
      <c r="K152" s="32"/>
      <c r="L152" s="32"/>
      <c r="M152" s="79"/>
    </row>
    <row r="153" ht="14.25" customHeight="1">
      <c r="A153" s="32"/>
      <c r="B153" s="32"/>
      <c r="C153" s="32"/>
      <c r="D153" s="40"/>
      <c r="E153" s="78">
        <f t="shared" si="2"/>
        <v>0</v>
      </c>
      <c r="F153" s="78">
        <f t="shared" si="3"/>
        <v>0</v>
      </c>
      <c r="G153" s="32"/>
      <c r="H153" s="32"/>
      <c r="I153" s="32"/>
      <c r="J153" s="32"/>
      <c r="K153" s="32"/>
      <c r="L153" s="32"/>
      <c r="M153" s="79"/>
    </row>
    <row r="154" ht="14.25" customHeight="1">
      <c r="A154" s="32"/>
      <c r="B154" s="32"/>
      <c r="C154" s="40"/>
      <c r="D154" s="40"/>
      <c r="E154" s="78">
        <f t="shared" si="2"/>
        <v>0</v>
      </c>
      <c r="F154" s="78">
        <f t="shared" si="3"/>
        <v>0</v>
      </c>
      <c r="G154" s="40"/>
      <c r="H154" s="40"/>
      <c r="I154" s="40"/>
      <c r="J154" s="40"/>
      <c r="K154" s="40"/>
      <c r="L154" s="40"/>
      <c r="M154" s="40"/>
    </row>
    <row r="155" ht="14.25" customHeight="1">
      <c r="A155" s="32"/>
      <c r="B155" s="32"/>
      <c r="C155" s="32"/>
      <c r="D155" s="40"/>
      <c r="E155" s="78">
        <f t="shared" si="2"/>
        <v>0</v>
      </c>
      <c r="F155" s="78">
        <f t="shared" si="3"/>
        <v>0</v>
      </c>
      <c r="G155" s="32"/>
      <c r="H155" s="32"/>
      <c r="I155" s="32"/>
      <c r="J155" s="32"/>
      <c r="K155" s="32"/>
      <c r="L155" s="32"/>
      <c r="M155" s="79"/>
    </row>
    <row r="156" ht="14.25" customHeight="1">
      <c r="A156" s="32"/>
      <c r="B156" s="32"/>
      <c r="C156" s="32"/>
      <c r="D156" s="40"/>
      <c r="E156" s="78">
        <f t="shared" si="2"/>
        <v>0</v>
      </c>
      <c r="F156" s="78">
        <f t="shared" si="3"/>
        <v>0</v>
      </c>
      <c r="G156" s="32"/>
      <c r="H156" s="32"/>
      <c r="I156" s="32"/>
      <c r="J156" s="32"/>
      <c r="K156" s="32"/>
      <c r="L156" s="32"/>
      <c r="M156" s="79"/>
    </row>
    <row r="157" ht="14.25" customHeight="1">
      <c r="A157" s="32"/>
      <c r="B157" s="32"/>
      <c r="C157" s="40"/>
      <c r="D157" s="40"/>
      <c r="E157" s="78">
        <f t="shared" si="2"/>
        <v>0</v>
      </c>
      <c r="F157" s="78">
        <f t="shared" si="3"/>
        <v>0</v>
      </c>
      <c r="G157" s="40"/>
      <c r="H157" s="40"/>
      <c r="I157" s="40"/>
      <c r="J157" s="40"/>
      <c r="K157" s="40"/>
      <c r="L157" s="40"/>
      <c r="M157" s="40"/>
    </row>
    <row r="158" ht="14.25" customHeight="1">
      <c r="A158" s="32"/>
      <c r="B158" s="32"/>
      <c r="C158" s="32"/>
      <c r="D158" s="40"/>
      <c r="E158" s="78">
        <f t="shared" si="2"/>
        <v>0</v>
      </c>
      <c r="F158" s="78">
        <f t="shared" si="3"/>
        <v>0</v>
      </c>
      <c r="G158" s="32"/>
      <c r="H158" s="32"/>
      <c r="I158" s="32"/>
      <c r="J158" s="32"/>
      <c r="K158" s="32"/>
      <c r="L158" s="32"/>
      <c r="M158" s="79"/>
    </row>
    <row r="159" ht="14.25" customHeight="1">
      <c r="A159" s="32"/>
      <c r="B159" s="32"/>
      <c r="C159" s="40"/>
      <c r="D159" s="40"/>
      <c r="E159" s="78">
        <f t="shared" si="2"/>
        <v>0</v>
      </c>
      <c r="F159" s="78">
        <f t="shared" si="3"/>
        <v>0</v>
      </c>
      <c r="G159" s="40"/>
      <c r="H159" s="40"/>
      <c r="I159" s="40"/>
      <c r="J159" s="40"/>
      <c r="K159" s="40"/>
      <c r="L159" s="40"/>
      <c r="M159" s="40"/>
    </row>
    <row r="160" ht="14.25" customHeight="1">
      <c r="A160" s="32"/>
      <c r="B160" s="32"/>
      <c r="C160" s="32"/>
      <c r="D160" s="40"/>
      <c r="E160" s="78">
        <f t="shared" si="2"/>
        <v>0</v>
      </c>
      <c r="F160" s="78">
        <f t="shared" si="3"/>
        <v>0</v>
      </c>
      <c r="G160" s="32"/>
      <c r="H160" s="32"/>
      <c r="I160" s="32"/>
      <c r="J160" s="32"/>
      <c r="K160" s="32"/>
      <c r="L160" s="32"/>
      <c r="M160" s="79"/>
    </row>
    <row r="161" ht="14.25" customHeight="1">
      <c r="A161" s="32"/>
      <c r="B161" s="32"/>
      <c r="C161" s="32"/>
      <c r="D161" s="40"/>
      <c r="E161" s="78">
        <f t="shared" si="2"/>
        <v>0</v>
      </c>
      <c r="F161" s="78">
        <f t="shared" si="3"/>
        <v>0</v>
      </c>
      <c r="G161" s="32"/>
      <c r="H161" s="32"/>
      <c r="I161" s="32"/>
      <c r="J161" s="32"/>
      <c r="K161" s="32"/>
      <c r="L161" s="32"/>
      <c r="M161" s="79"/>
    </row>
    <row r="162" ht="14.25" customHeight="1">
      <c r="A162" s="32"/>
      <c r="B162" s="32"/>
      <c r="C162" s="40"/>
      <c r="D162" s="40"/>
      <c r="E162" s="78">
        <f t="shared" si="2"/>
        <v>0</v>
      </c>
      <c r="F162" s="78">
        <f t="shared" si="3"/>
        <v>0</v>
      </c>
      <c r="G162" s="40"/>
      <c r="H162" s="40"/>
      <c r="I162" s="40"/>
      <c r="J162" s="40"/>
      <c r="K162" s="40"/>
      <c r="L162" s="40"/>
      <c r="M162" s="40"/>
    </row>
    <row r="163" ht="14.25" customHeight="1">
      <c r="A163" s="32"/>
      <c r="B163" s="32"/>
      <c r="C163" s="32"/>
      <c r="D163" s="40"/>
      <c r="E163" s="78">
        <f t="shared" si="2"/>
        <v>0</v>
      </c>
      <c r="F163" s="78">
        <f t="shared" si="3"/>
        <v>0</v>
      </c>
      <c r="G163" s="32"/>
      <c r="H163" s="32"/>
      <c r="I163" s="32"/>
      <c r="J163" s="32"/>
      <c r="K163" s="32"/>
      <c r="L163" s="32"/>
      <c r="M163" s="79"/>
    </row>
    <row r="164" ht="14.25" customHeight="1">
      <c r="A164" s="32"/>
      <c r="B164" s="32"/>
      <c r="C164" s="32"/>
      <c r="D164" s="40"/>
      <c r="E164" s="78">
        <f t="shared" si="2"/>
        <v>0</v>
      </c>
      <c r="F164" s="78">
        <f t="shared" si="3"/>
        <v>0</v>
      </c>
      <c r="G164" s="32"/>
      <c r="H164" s="32"/>
      <c r="I164" s="32"/>
      <c r="J164" s="32"/>
      <c r="K164" s="32"/>
      <c r="L164" s="32"/>
      <c r="M164" s="79"/>
    </row>
    <row r="165" ht="14.25" customHeight="1">
      <c r="A165" s="32"/>
      <c r="B165" s="32"/>
      <c r="C165" s="40"/>
      <c r="D165" s="40"/>
      <c r="E165" s="78">
        <f t="shared" si="2"/>
        <v>0</v>
      </c>
      <c r="F165" s="78">
        <f t="shared" si="3"/>
        <v>0</v>
      </c>
      <c r="G165" s="40"/>
      <c r="H165" s="40"/>
      <c r="I165" s="40"/>
      <c r="J165" s="40"/>
      <c r="K165" s="40"/>
      <c r="L165" s="40"/>
      <c r="M165" s="40"/>
    </row>
    <row r="166" ht="14.25" customHeight="1">
      <c r="A166" s="32"/>
      <c r="B166" s="32"/>
      <c r="C166" s="32"/>
      <c r="D166" s="40"/>
      <c r="E166" s="78">
        <f t="shared" si="2"/>
        <v>0</v>
      </c>
      <c r="F166" s="78">
        <f t="shared" si="3"/>
        <v>0</v>
      </c>
      <c r="G166" s="32"/>
      <c r="H166" s="32"/>
      <c r="I166" s="32"/>
      <c r="J166" s="32"/>
      <c r="K166" s="32"/>
      <c r="L166" s="32"/>
      <c r="M166" s="79"/>
    </row>
    <row r="167" ht="14.25" customHeight="1">
      <c r="A167" s="32"/>
      <c r="B167" s="32"/>
      <c r="C167" s="32"/>
      <c r="D167" s="40"/>
      <c r="E167" s="78">
        <f t="shared" si="2"/>
        <v>0</v>
      </c>
      <c r="F167" s="78">
        <f t="shared" si="3"/>
        <v>0</v>
      </c>
      <c r="G167" s="32"/>
      <c r="H167" s="32"/>
      <c r="I167" s="32"/>
      <c r="J167" s="32"/>
      <c r="K167" s="32"/>
      <c r="L167" s="32"/>
      <c r="M167" s="79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B17:B167">
      <formula1>'listas de opções'!$E$2:$E$64</formula1>
    </dataValidation>
    <dataValidation type="list" allowBlank="1" showErrorMessage="1" sqref="A17:A19 A21:A167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3" t="s">
        <v>103</v>
      </c>
      <c r="B1" s="82" t="str">
        <f>'Tabela 1 APS - Descr.'!B1</f>
        <v>RRAS 15</v>
      </c>
    </row>
    <row r="2" ht="14.25" customHeight="1"/>
    <row r="3" ht="14.25" customHeight="1">
      <c r="A3" s="57" t="s">
        <v>386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ht="14.25" customHeight="1">
      <c r="A4" s="83" t="s">
        <v>387</v>
      </c>
      <c r="B4" s="84"/>
      <c r="C4" s="84"/>
      <c r="D4" s="84"/>
      <c r="E4" s="84"/>
      <c r="F4" s="84"/>
      <c r="G4" s="84"/>
      <c r="H4" s="85"/>
      <c r="I4" s="85"/>
      <c r="J4" s="85"/>
      <c r="K4" s="85"/>
      <c r="L4" s="85"/>
      <c r="M4" s="85"/>
      <c r="N4" s="85"/>
    </row>
    <row r="5" ht="14.25" customHeight="1">
      <c r="A5" s="61"/>
      <c r="I5" s="85"/>
      <c r="J5" s="85"/>
      <c r="K5" s="85"/>
      <c r="L5" s="85"/>
      <c r="M5" s="85"/>
      <c r="N5" s="85"/>
      <c r="O5" s="85"/>
    </row>
    <row r="6" ht="14.25" customHeight="1">
      <c r="A6" s="61" t="s">
        <v>388</v>
      </c>
      <c r="H6" s="85"/>
      <c r="I6" s="85"/>
      <c r="J6" s="85"/>
      <c r="K6" s="85"/>
      <c r="L6" s="85"/>
      <c r="M6" s="85"/>
      <c r="N6" s="85"/>
    </row>
    <row r="7" ht="14.25" customHeight="1">
      <c r="A7" s="61" t="s">
        <v>389</v>
      </c>
      <c r="H7" s="62"/>
      <c r="I7" s="85"/>
      <c r="J7" s="85"/>
      <c r="K7" s="85"/>
      <c r="L7" s="85"/>
      <c r="M7" s="85"/>
      <c r="N7" s="85"/>
      <c r="O7" s="85"/>
    </row>
    <row r="8" ht="14.25" customHeight="1">
      <c r="A8" s="63" t="s">
        <v>390</v>
      </c>
      <c r="H8" s="62"/>
      <c r="I8" s="85"/>
      <c r="J8" s="85"/>
      <c r="K8" s="85"/>
      <c r="L8" s="85"/>
      <c r="M8" s="85"/>
      <c r="N8" s="85"/>
      <c r="O8" s="85"/>
    </row>
    <row r="9" ht="14.25" customHeight="1">
      <c r="A9" s="86" t="s">
        <v>391</v>
      </c>
      <c r="B9" s="87"/>
      <c r="C9" s="87"/>
      <c r="D9" s="87"/>
      <c r="E9" s="87"/>
      <c r="F9" s="87"/>
      <c r="G9" s="87"/>
      <c r="H9" s="88"/>
      <c r="I9" s="85"/>
      <c r="J9" s="85"/>
      <c r="K9" s="85"/>
      <c r="L9" s="85"/>
      <c r="M9" s="85"/>
      <c r="N9" s="85"/>
      <c r="O9" s="85"/>
    </row>
    <row r="10" ht="15.0" customHeight="1">
      <c r="A10" s="89" t="s">
        <v>392</v>
      </c>
      <c r="B10" s="71"/>
      <c r="C10" s="71"/>
      <c r="D10" s="71"/>
      <c r="E10" s="71"/>
      <c r="F10" s="71"/>
      <c r="G10" s="71"/>
      <c r="H10" s="72"/>
      <c r="I10" s="85"/>
      <c r="J10" s="85"/>
      <c r="K10" s="85"/>
      <c r="L10" s="85"/>
      <c r="M10" s="85"/>
      <c r="N10" s="85"/>
      <c r="O10" s="85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90" t="s">
        <v>393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ht="14.25" customHeight="1">
      <c r="A17" s="7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ht="113.25" customHeight="1">
      <c r="A18" s="73" t="s">
        <v>1</v>
      </c>
      <c r="B18" s="73" t="s">
        <v>119</v>
      </c>
      <c r="C18" s="73" t="s">
        <v>120</v>
      </c>
      <c r="D18" s="76" t="s">
        <v>394</v>
      </c>
      <c r="E18" s="76" t="s">
        <v>395</v>
      </c>
      <c r="F18" s="73" t="s">
        <v>305</v>
      </c>
      <c r="G18" s="73" t="s">
        <v>120</v>
      </c>
      <c r="H18" s="73" t="s">
        <v>396</v>
      </c>
      <c r="I18" s="73" t="s">
        <v>397</v>
      </c>
      <c r="J18" s="73" t="s">
        <v>398</v>
      </c>
      <c r="K18" s="73" t="s">
        <v>399</v>
      </c>
      <c r="L18" s="73" t="s">
        <v>400</v>
      </c>
      <c r="M18" s="73" t="s">
        <v>120</v>
      </c>
      <c r="N18" s="73" t="s">
        <v>401</v>
      </c>
    </row>
    <row r="19" ht="14.25" customHeight="1">
      <c r="A19" s="32" t="s">
        <v>51</v>
      </c>
      <c r="B19" s="32" t="s">
        <v>83</v>
      </c>
      <c r="C19" s="91" t="s">
        <v>218</v>
      </c>
      <c r="D19" s="91">
        <v>37.0</v>
      </c>
      <c r="E19" s="32" t="s">
        <v>402</v>
      </c>
      <c r="F19" s="91" t="s">
        <v>317</v>
      </c>
      <c r="G19" s="91" t="s">
        <v>28</v>
      </c>
      <c r="H19" s="92">
        <f t="shared" ref="H19:H168" si="1">(D19*92/100)*3</f>
        <v>102.12</v>
      </c>
      <c r="I19" s="92">
        <f t="shared" ref="I19:I168" si="2">(D19*92/100)*4</f>
        <v>136.16</v>
      </c>
      <c r="J19" s="92">
        <f t="shared" ref="J19:J168" si="3">(D19*8/100)*7</f>
        <v>20.72</v>
      </c>
      <c r="K19" s="92">
        <f t="shared" ref="K19:K168" si="4">(D19*8/100)*6</f>
        <v>17.76</v>
      </c>
      <c r="L19" s="32" t="s">
        <v>314</v>
      </c>
      <c r="M19" s="91" t="s">
        <v>315</v>
      </c>
      <c r="N19" s="91" t="s">
        <v>313</v>
      </c>
    </row>
    <row r="20" ht="14.25" customHeight="1">
      <c r="A20" s="32" t="s">
        <v>51</v>
      </c>
      <c r="B20" s="32" t="s">
        <v>83</v>
      </c>
      <c r="C20" s="91" t="s">
        <v>219</v>
      </c>
      <c r="D20" s="91">
        <v>6.0</v>
      </c>
      <c r="E20" s="32" t="s">
        <v>402</v>
      </c>
      <c r="F20" s="91" t="s">
        <v>317</v>
      </c>
      <c r="G20" s="91" t="s">
        <v>28</v>
      </c>
      <c r="H20" s="92">
        <f t="shared" si="1"/>
        <v>16.56</v>
      </c>
      <c r="I20" s="92">
        <f t="shared" si="2"/>
        <v>22.08</v>
      </c>
      <c r="J20" s="92">
        <f t="shared" si="3"/>
        <v>3.36</v>
      </c>
      <c r="K20" s="92">
        <f t="shared" si="4"/>
        <v>2.88</v>
      </c>
      <c r="L20" s="32" t="s">
        <v>314</v>
      </c>
      <c r="M20" s="91" t="s">
        <v>315</v>
      </c>
      <c r="N20" s="91" t="s">
        <v>313</v>
      </c>
    </row>
    <row r="21" ht="14.25" customHeight="1">
      <c r="A21" s="32" t="s">
        <v>28</v>
      </c>
      <c r="B21" s="32" t="s">
        <v>64</v>
      </c>
      <c r="C21" s="91" t="s">
        <v>130</v>
      </c>
      <c r="D21" s="91">
        <v>11.0</v>
      </c>
      <c r="E21" s="32" t="s">
        <v>131</v>
      </c>
      <c r="F21" s="91" t="s">
        <v>317</v>
      </c>
      <c r="G21" s="91"/>
      <c r="H21" s="92">
        <f t="shared" si="1"/>
        <v>30.36</v>
      </c>
      <c r="I21" s="92">
        <f t="shared" si="2"/>
        <v>40.48</v>
      </c>
      <c r="J21" s="92">
        <f t="shared" si="3"/>
        <v>6.16</v>
      </c>
      <c r="K21" s="92">
        <f t="shared" si="4"/>
        <v>5.28</v>
      </c>
      <c r="L21" s="32" t="s">
        <v>131</v>
      </c>
      <c r="M21" s="91" t="s">
        <v>28</v>
      </c>
      <c r="N21" s="91" t="s">
        <v>313</v>
      </c>
    </row>
    <row r="22" ht="14.25" customHeight="1">
      <c r="A22" s="32" t="s">
        <v>28</v>
      </c>
      <c r="B22" s="32" t="s">
        <v>89</v>
      </c>
      <c r="C22" s="91" t="s">
        <v>133</v>
      </c>
      <c r="D22" s="91">
        <v>57.0</v>
      </c>
      <c r="E22" s="32" t="s">
        <v>265</v>
      </c>
      <c r="F22" s="91" t="s">
        <v>321</v>
      </c>
      <c r="G22" s="91"/>
      <c r="H22" s="92">
        <f t="shared" si="1"/>
        <v>157.32</v>
      </c>
      <c r="I22" s="92">
        <f t="shared" si="2"/>
        <v>209.76</v>
      </c>
      <c r="J22" s="92">
        <f t="shared" si="3"/>
        <v>31.92</v>
      </c>
      <c r="K22" s="92">
        <f t="shared" si="4"/>
        <v>27.36</v>
      </c>
      <c r="L22" s="32" t="s">
        <v>265</v>
      </c>
      <c r="M22" s="91"/>
      <c r="N22" s="91" t="s">
        <v>313</v>
      </c>
    </row>
    <row r="23" ht="14.25" customHeight="1">
      <c r="A23" s="32" t="s">
        <v>28</v>
      </c>
      <c r="B23" s="32" t="s">
        <v>64</v>
      </c>
      <c r="C23" s="91" t="s">
        <v>137</v>
      </c>
      <c r="D23" s="91">
        <v>17.0</v>
      </c>
      <c r="E23" s="32" t="s">
        <v>131</v>
      </c>
      <c r="F23" s="91" t="s">
        <v>321</v>
      </c>
      <c r="G23" s="91"/>
      <c r="H23" s="92">
        <f t="shared" si="1"/>
        <v>46.92</v>
      </c>
      <c r="I23" s="92">
        <f t="shared" si="2"/>
        <v>62.56</v>
      </c>
      <c r="J23" s="92">
        <f t="shared" si="3"/>
        <v>9.52</v>
      </c>
      <c r="K23" s="92">
        <f t="shared" si="4"/>
        <v>8.16</v>
      </c>
      <c r="L23" s="32" t="s">
        <v>131</v>
      </c>
      <c r="M23" s="91" t="s">
        <v>28</v>
      </c>
      <c r="N23" s="91" t="s">
        <v>313</v>
      </c>
    </row>
    <row r="24" ht="14.25" customHeight="1">
      <c r="A24" s="32" t="s">
        <v>28</v>
      </c>
      <c r="B24" s="32" t="s">
        <v>89</v>
      </c>
      <c r="C24" s="91" t="s">
        <v>140</v>
      </c>
      <c r="D24" s="91">
        <v>26.0</v>
      </c>
      <c r="E24" s="32" t="s">
        <v>131</v>
      </c>
      <c r="F24" s="91" t="s">
        <v>321</v>
      </c>
      <c r="G24" s="91"/>
      <c r="H24" s="92">
        <f t="shared" si="1"/>
        <v>71.76</v>
      </c>
      <c r="I24" s="92">
        <f t="shared" si="2"/>
        <v>95.68</v>
      </c>
      <c r="J24" s="92">
        <f t="shared" si="3"/>
        <v>14.56</v>
      </c>
      <c r="K24" s="92">
        <f t="shared" si="4"/>
        <v>12.48</v>
      </c>
      <c r="L24" s="32" t="s">
        <v>131</v>
      </c>
      <c r="M24" s="91" t="s">
        <v>28</v>
      </c>
      <c r="N24" s="91" t="s">
        <v>313</v>
      </c>
    </row>
    <row r="25" ht="14.25" customHeight="1">
      <c r="A25" s="32" t="s">
        <v>51</v>
      </c>
      <c r="B25" s="32" t="s">
        <v>91</v>
      </c>
      <c r="C25" s="91" t="s">
        <v>220</v>
      </c>
      <c r="D25" s="91">
        <v>11.0</v>
      </c>
      <c r="E25" s="32" t="s">
        <v>402</v>
      </c>
      <c r="F25" s="91" t="s">
        <v>317</v>
      </c>
      <c r="G25" s="91" t="s">
        <v>28</v>
      </c>
      <c r="H25" s="92">
        <f t="shared" si="1"/>
        <v>30.36</v>
      </c>
      <c r="I25" s="92">
        <f t="shared" si="2"/>
        <v>40.48</v>
      </c>
      <c r="J25" s="92">
        <f t="shared" si="3"/>
        <v>6.16</v>
      </c>
      <c r="K25" s="92">
        <f t="shared" si="4"/>
        <v>5.28</v>
      </c>
      <c r="L25" s="32" t="s">
        <v>314</v>
      </c>
      <c r="M25" s="91" t="s">
        <v>315</v>
      </c>
      <c r="N25" s="91" t="s">
        <v>313</v>
      </c>
    </row>
    <row r="26" ht="14.25" customHeight="1">
      <c r="A26" s="32" t="s">
        <v>28</v>
      </c>
      <c r="B26" s="32" t="s">
        <v>89</v>
      </c>
      <c r="C26" s="91" t="s">
        <v>28</v>
      </c>
      <c r="D26" s="91">
        <v>811.0</v>
      </c>
      <c r="E26" s="32" t="s">
        <v>403</v>
      </c>
      <c r="F26" s="91" t="s">
        <v>344</v>
      </c>
      <c r="G26" s="91" t="s">
        <v>28</v>
      </c>
      <c r="H26" s="92">
        <f t="shared" si="1"/>
        <v>2238.36</v>
      </c>
      <c r="I26" s="92">
        <f t="shared" si="2"/>
        <v>2984.48</v>
      </c>
      <c r="J26" s="92">
        <f t="shared" si="3"/>
        <v>454.16</v>
      </c>
      <c r="K26" s="92">
        <f t="shared" si="4"/>
        <v>389.28</v>
      </c>
      <c r="L26" s="32" t="s">
        <v>404</v>
      </c>
      <c r="M26" s="91" t="s">
        <v>28</v>
      </c>
      <c r="N26" s="91" t="s">
        <v>313</v>
      </c>
    </row>
    <row r="27" ht="14.25" customHeight="1">
      <c r="A27" s="32" t="s">
        <v>51</v>
      </c>
      <c r="B27" s="32" t="s">
        <v>91</v>
      </c>
      <c r="C27" s="91" t="s">
        <v>222</v>
      </c>
      <c r="D27" s="91">
        <v>16.0</v>
      </c>
      <c r="E27" s="32" t="s">
        <v>402</v>
      </c>
      <c r="F27" s="91" t="s">
        <v>317</v>
      </c>
      <c r="G27" s="91" t="s">
        <v>28</v>
      </c>
      <c r="H27" s="92">
        <f t="shared" si="1"/>
        <v>44.16</v>
      </c>
      <c r="I27" s="92">
        <f t="shared" si="2"/>
        <v>58.88</v>
      </c>
      <c r="J27" s="92">
        <f t="shared" si="3"/>
        <v>8.96</v>
      </c>
      <c r="K27" s="92">
        <f t="shared" si="4"/>
        <v>7.68</v>
      </c>
      <c r="L27" s="32" t="s">
        <v>314</v>
      </c>
      <c r="M27" s="91" t="s">
        <v>315</v>
      </c>
      <c r="N27" s="91" t="s">
        <v>313</v>
      </c>
    </row>
    <row r="28" ht="14.25" customHeight="1">
      <c r="A28" s="32" t="s">
        <v>28</v>
      </c>
      <c r="B28" s="32" t="s">
        <v>89</v>
      </c>
      <c r="C28" s="91" t="s">
        <v>146</v>
      </c>
      <c r="D28" s="91">
        <v>29.0</v>
      </c>
      <c r="E28" s="32" t="s">
        <v>131</v>
      </c>
      <c r="F28" s="91" t="s">
        <v>317</v>
      </c>
      <c r="G28" s="91"/>
      <c r="H28" s="92">
        <f t="shared" si="1"/>
        <v>80.04</v>
      </c>
      <c r="I28" s="92">
        <f t="shared" si="2"/>
        <v>106.72</v>
      </c>
      <c r="J28" s="92">
        <f t="shared" si="3"/>
        <v>16.24</v>
      </c>
      <c r="K28" s="92">
        <f t="shared" si="4"/>
        <v>13.92</v>
      </c>
      <c r="L28" s="32" t="s">
        <v>131</v>
      </c>
      <c r="M28" s="91" t="s">
        <v>28</v>
      </c>
      <c r="N28" s="91" t="s">
        <v>313</v>
      </c>
    </row>
    <row r="29" ht="14.25" customHeight="1">
      <c r="A29" s="32" t="s">
        <v>51</v>
      </c>
      <c r="B29" s="32" t="s">
        <v>91</v>
      </c>
      <c r="C29" s="91" t="s">
        <v>223</v>
      </c>
      <c r="D29" s="91">
        <v>5.0</v>
      </c>
      <c r="E29" s="32" t="s">
        <v>402</v>
      </c>
      <c r="F29" s="91" t="s">
        <v>317</v>
      </c>
      <c r="G29" s="91" t="s">
        <v>28</v>
      </c>
      <c r="H29" s="92">
        <f t="shared" si="1"/>
        <v>13.8</v>
      </c>
      <c r="I29" s="92">
        <f t="shared" si="2"/>
        <v>18.4</v>
      </c>
      <c r="J29" s="92">
        <f t="shared" si="3"/>
        <v>2.8</v>
      </c>
      <c r="K29" s="92">
        <f t="shared" si="4"/>
        <v>2.4</v>
      </c>
      <c r="L29" s="32" t="s">
        <v>314</v>
      </c>
      <c r="M29" s="91" t="s">
        <v>315</v>
      </c>
      <c r="N29" s="91" t="s">
        <v>313</v>
      </c>
    </row>
    <row r="30" ht="14.25" customHeight="1">
      <c r="A30" s="32" t="s">
        <v>51</v>
      </c>
      <c r="B30" s="32" t="s">
        <v>83</v>
      </c>
      <c r="C30" s="91" t="s">
        <v>224</v>
      </c>
      <c r="D30" s="91">
        <v>23.0</v>
      </c>
      <c r="E30" s="32" t="s">
        <v>402</v>
      </c>
      <c r="F30" s="91" t="s">
        <v>317</v>
      </c>
      <c r="G30" s="91" t="s">
        <v>28</v>
      </c>
      <c r="H30" s="92">
        <f t="shared" si="1"/>
        <v>63.48</v>
      </c>
      <c r="I30" s="92">
        <f t="shared" si="2"/>
        <v>84.64</v>
      </c>
      <c r="J30" s="92">
        <f t="shared" si="3"/>
        <v>12.88</v>
      </c>
      <c r="K30" s="92">
        <f t="shared" si="4"/>
        <v>11.04</v>
      </c>
      <c r="L30" s="32" t="s">
        <v>314</v>
      </c>
      <c r="M30" s="91" t="s">
        <v>315</v>
      </c>
      <c r="N30" s="91" t="s">
        <v>313</v>
      </c>
    </row>
    <row r="31" ht="14.25" customHeight="1">
      <c r="A31" s="32" t="s">
        <v>51</v>
      </c>
      <c r="B31" s="32" t="s">
        <v>47</v>
      </c>
      <c r="C31" s="91" t="s">
        <v>225</v>
      </c>
      <c r="D31" s="91">
        <v>11.0</v>
      </c>
      <c r="E31" s="32" t="s">
        <v>402</v>
      </c>
      <c r="F31" s="91" t="s">
        <v>317</v>
      </c>
      <c r="G31" s="91" t="s">
        <v>28</v>
      </c>
      <c r="H31" s="92">
        <f t="shared" si="1"/>
        <v>30.36</v>
      </c>
      <c r="I31" s="92">
        <f t="shared" si="2"/>
        <v>40.48</v>
      </c>
      <c r="J31" s="92">
        <f t="shared" si="3"/>
        <v>6.16</v>
      </c>
      <c r="K31" s="92">
        <f t="shared" si="4"/>
        <v>5.28</v>
      </c>
      <c r="L31" s="32" t="s">
        <v>314</v>
      </c>
      <c r="M31" s="91" t="s">
        <v>315</v>
      </c>
      <c r="N31" s="91" t="s">
        <v>313</v>
      </c>
    </row>
    <row r="32" ht="14.25" customHeight="1">
      <c r="A32" s="32" t="s">
        <v>28</v>
      </c>
      <c r="B32" s="32" t="s">
        <v>89</v>
      </c>
      <c r="C32" s="91" t="s">
        <v>149</v>
      </c>
      <c r="D32" s="91">
        <v>13.0</v>
      </c>
      <c r="E32" s="32" t="s">
        <v>131</v>
      </c>
      <c r="F32" s="91" t="s">
        <v>317</v>
      </c>
      <c r="G32" s="91" t="s">
        <v>28</v>
      </c>
      <c r="H32" s="92">
        <f t="shared" si="1"/>
        <v>35.88</v>
      </c>
      <c r="I32" s="92">
        <f t="shared" si="2"/>
        <v>47.84</v>
      </c>
      <c r="J32" s="92">
        <f t="shared" si="3"/>
        <v>7.28</v>
      </c>
      <c r="K32" s="92">
        <f t="shared" si="4"/>
        <v>6.24</v>
      </c>
      <c r="L32" s="32" t="s">
        <v>131</v>
      </c>
      <c r="M32" s="91" t="s">
        <v>28</v>
      </c>
      <c r="N32" s="91" t="s">
        <v>313</v>
      </c>
    </row>
    <row r="33" ht="14.25" customHeight="1">
      <c r="A33" s="32" t="s">
        <v>28</v>
      </c>
      <c r="B33" s="32" t="s">
        <v>89</v>
      </c>
      <c r="C33" s="91" t="s">
        <v>153</v>
      </c>
      <c r="D33" s="91">
        <v>97.0</v>
      </c>
      <c r="E33" s="32" t="s">
        <v>405</v>
      </c>
      <c r="F33" s="91" t="s">
        <v>321</v>
      </c>
      <c r="G33" s="91"/>
      <c r="H33" s="92">
        <f t="shared" si="1"/>
        <v>267.72</v>
      </c>
      <c r="I33" s="92">
        <f t="shared" si="2"/>
        <v>356.96</v>
      </c>
      <c r="J33" s="92">
        <f t="shared" si="3"/>
        <v>54.32</v>
      </c>
      <c r="K33" s="92">
        <f t="shared" si="4"/>
        <v>46.56</v>
      </c>
      <c r="L33" s="32" t="s">
        <v>406</v>
      </c>
      <c r="M33" s="91" t="s">
        <v>181</v>
      </c>
      <c r="N33" s="91"/>
    </row>
    <row r="34" ht="14.25" customHeight="1">
      <c r="A34" s="32" t="s">
        <v>28</v>
      </c>
      <c r="B34" s="32" t="s">
        <v>89</v>
      </c>
      <c r="C34" s="91" t="s">
        <v>159</v>
      </c>
      <c r="D34" s="91">
        <v>168.0</v>
      </c>
      <c r="E34" s="32" t="s">
        <v>407</v>
      </c>
      <c r="F34" s="91" t="s">
        <v>321</v>
      </c>
      <c r="G34" s="91" t="s">
        <v>159</v>
      </c>
      <c r="H34" s="92">
        <f t="shared" si="1"/>
        <v>463.68</v>
      </c>
      <c r="I34" s="92">
        <f t="shared" si="2"/>
        <v>618.24</v>
      </c>
      <c r="J34" s="92">
        <f t="shared" si="3"/>
        <v>94.08</v>
      </c>
      <c r="K34" s="92">
        <f t="shared" si="4"/>
        <v>80.64</v>
      </c>
      <c r="L34" s="32" t="s">
        <v>131</v>
      </c>
      <c r="M34" s="91" t="s">
        <v>28</v>
      </c>
      <c r="N34" s="91"/>
    </row>
    <row r="35" ht="14.25" customHeight="1">
      <c r="A35" s="32" t="s">
        <v>51</v>
      </c>
      <c r="B35" s="32" t="s">
        <v>47</v>
      </c>
      <c r="C35" s="91" t="s">
        <v>226</v>
      </c>
      <c r="D35" s="91">
        <v>40.0</v>
      </c>
      <c r="E35" s="32" t="s">
        <v>402</v>
      </c>
      <c r="F35" s="91" t="s">
        <v>317</v>
      </c>
      <c r="G35" s="91" t="s">
        <v>28</v>
      </c>
      <c r="H35" s="92">
        <f t="shared" si="1"/>
        <v>110.4</v>
      </c>
      <c r="I35" s="92">
        <f t="shared" si="2"/>
        <v>147.2</v>
      </c>
      <c r="J35" s="92">
        <f t="shared" si="3"/>
        <v>22.4</v>
      </c>
      <c r="K35" s="92">
        <f t="shared" si="4"/>
        <v>19.2</v>
      </c>
      <c r="L35" s="32" t="s">
        <v>314</v>
      </c>
      <c r="M35" s="91" t="s">
        <v>315</v>
      </c>
      <c r="N35" s="91" t="s">
        <v>313</v>
      </c>
    </row>
    <row r="36" ht="14.25" customHeight="1">
      <c r="A36" s="32" t="s">
        <v>28</v>
      </c>
      <c r="B36" s="32" t="s">
        <v>89</v>
      </c>
      <c r="C36" s="91" t="s">
        <v>162</v>
      </c>
      <c r="D36" s="91">
        <v>56.0</v>
      </c>
      <c r="E36" s="32" t="s">
        <v>408</v>
      </c>
      <c r="F36" s="91" t="s">
        <v>317</v>
      </c>
      <c r="G36" s="91" t="s">
        <v>28</v>
      </c>
      <c r="H36" s="92">
        <f t="shared" si="1"/>
        <v>154.56</v>
      </c>
      <c r="I36" s="92">
        <f t="shared" si="2"/>
        <v>206.08</v>
      </c>
      <c r="J36" s="92">
        <f t="shared" si="3"/>
        <v>31.36</v>
      </c>
      <c r="K36" s="92">
        <f t="shared" si="4"/>
        <v>26.88</v>
      </c>
      <c r="L36" s="32" t="s">
        <v>409</v>
      </c>
      <c r="M36" s="91" t="s">
        <v>28</v>
      </c>
      <c r="N36" s="91" t="s">
        <v>313</v>
      </c>
    </row>
    <row r="37" ht="14.25" customHeight="1">
      <c r="A37" s="32" t="s">
        <v>51</v>
      </c>
      <c r="B37" s="32" t="s">
        <v>91</v>
      </c>
      <c r="C37" s="91" t="s">
        <v>227</v>
      </c>
      <c r="D37" s="91">
        <v>4.0</v>
      </c>
      <c r="E37" s="32" t="s">
        <v>402</v>
      </c>
      <c r="F37" s="91" t="s">
        <v>317</v>
      </c>
      <c r="G37" s="91" t="s">
        <v>28</v>
      </c>
      <c r="H37" s="92">
        <f t="shared" si="1"/>
        <v>11.04</v>
      </c>
      <c r="I37" s="92">
        <f t="shared" si="2"/>
        <v>14.72</v>
      </c>
      <c r="J37" s="92">
        <f t="shared" si="3"/>
        <v>2.24</v>
      </c>
      <c r="K37" s="92">
        <f t="shared" si="4"/>
        <v>1.92</v>
      </c>
      <c r="L37" s="32" t="s">
        <v>314</v>
      </c>
      <c r="M37" s="91" t="s">
        <v>315</v>
      </c>
      <c r="N37" s="91" t="s">
        <v>313</v>
      </c>
    </row>
    <row r="38" ht="14.25" customHeight="1">
      <c r="A38" s="32" t="s">
        <v>28</v>
      </c>
      <c r="B38" s="32" t="s">
        <v>89</v>
      </c>
      <c r="C38" s="91" t="s">
        <v>166</v>
      </c>
      <c r="D38" s="91">
        <v>26.0</v>
      </c>
      <c r="E38" s="32" t="s">
        <v>131</v>
      </c>
      <c r="F38" s="91" t="s">
        <v>317</v>
      </c>
      <c r="G38" s="91"/>
      <c r="H38" s="92">
        <f t="shared" si="1"/>
        <v>71.76</v>
      </c>
      <c r="I38" s="92">
        <f t="shared" si="2"/>
        <v>95.68</v>
      </c>
      <c r="J38" s="92">
        <f t="shared" si="3"/>
        <v>14.56</v>
      </c>
      <c r="K38" s="92">
        <f t="shared" si="4"/>
        <v>12.48</v>
      </c>
      <c r="L38" s="32" t="s">
        <v>131</v>
      </c>
      <c r="M38" s="91" t="s">
        <v>28</v>
      </c>
      <c r="N38" s="91" t="s">
        <v>313</v>
      </c>
    </row>
    <row r="39" ht="14.25" customHeight="1">
      <c r="A39" s="32" t="s">
        <v>28</v>
      </c>
      <c r="B39" s="32" t="s">
        <v>64</v>
      </c>
      <c r="C39" s="91" t="s">
        <v>170</v>
      </c>
      <c r="D39" s="91">
        <v>5.0</v>
      </c>
      <c r="E39" s="32" t="s">
        <v>131</v>
      </c>
      <c r="F39" s="91" t="s">
        <v>317</v>
      </c>
      <c r="G39" s="91" t="s">
        <v>28</v>
      </c>
      <c r="H39" s="92">
        <f t="shared" si="1"/>
        <v>13.8</v>
      </c>
      <c r="I39" s="92">
        <f t="shared" si="2"/>
        <v>18.4</v>
      </c>
      <c r="J39" s="92">
        <f t="shared" si="3"/>
        <v>2.8</v>
      </c>
      <c r="K39" s="92">
        <f t="shared" si="4"/>
        <v>2.4</v>
      </c>
      <c r="L39" s="32" t="s">
        <v>131</v>
      </c>
      <c r="M39" s="91" t="s">
        <v>28</v>
      </c>
      <c r="N39" s="91" t="s">
        <v>313</v>
      </c>
    </row>
    <row r="40" ht="14.25" customHeight="1">
      <c r="A40" s="32" t="s">
        <v>51</v>
      </c>
      <c r="B40" s="32" t="s">
        <v>91</v>
      </c>
      <c r="C40" s="91" t="s">
        <v>228</v>
      </c>
      <c r="D40" s="91">
        <v>29.0</v>
      </c>
      <c r="E40" s="32" t="s">
        <v>402</v>
      </c>
      <c r="F40" s="91"/>
      <c r="G40" s="91"/>
      <c r="H40" s="92">
        <f t="shared" si="1"/>
        <v>80.04</v>
      </c>
      <c r="I40" s="92">
        <f t="shared" si="2"/>
        <v>106.72</v>
      </c>
      <c r="J40" s="92">
        <f t="shared" si="3"/>
        <v>16.24</v>
      </c>
      <c r="K40" s="92">
        <f t="shared" si="4"/>
        <v>13.92</v>
      </c>
      <c r="L40" s="32" t="s">
        <v>314</v>
      </c>
      <c r="M40" s="91" t="s">
        <v>315</v>
      </c>
      <c r="N40" s="91" t="s">
        <v>313</v>
      </c>
    </row>
    <row r="41" ht="14.25" customHeight="1">
      <c r="A41" s="32" t="s">
        <v>51</v>
      </c>
      <c r="B41" s="32" t="s">
        <v>47</v>
      </c>
      <c r="C41" s="91" t="s">
        <v>229</v>
      </c>
      <c r="D41" s="91">
        <v>109.0</v>
      </c>
      <c r="E41" s="32" t="s">
        <v>402</v>
      </c>
      <c r="F41" s="91" t="s">
        <v>317</v>
      </c>
      <c r="G41" s="91" t="s">
        <v>28</v>
      </c>
      <c r="H41" s="92">
        <f t="shared" si="1"/>
        <v>300.84</v>
      </c>
      <c r="I41" s="92">
        <f t="shared" si="2"/>
        <v>401.12</v>
      </c>
      <c r="J41" s="92">
        <f t="shared" si="3"/>
        <v>61.04</v>
      </c>
      <c r="K41" s="92">
        <f t="shared" si="4"/>
        <v>52.32</v>
      </c>
      <c r="L41" s="32" t="s">
        <v>351</v>
      </c>
      <c r="M41" s="91" t="s">
        <v>410</v>
      </c>
      <c r="N41" s="91" t="s">
        <v>313</v>
      </c>
    </row>
    <row r="42" ht="14.25" customHeight="1">
      <c r="A42" s="32" t="s">
        <v>51</v>
      </c>
      <c r="B42" s="32" t="s">
        <v>47</v>
      </c>
      <c r="C42" s="91" t="s">
        <v>230</v>
      </c>
      <c r="D42" s="91">
        <v>52.0</v>
      </c>
      <c r="E42" s="32" t="s">
        <v>402</v>
      </c>
      <c r="F42" s="91" t="s">
        <v>317</v>
      </c>
      <c r="G42" s="91" t="s">
        <v>28</v>
      </c>
      <c r="H42" s="92">
        <f t="shared" si="1"/>
        <v>143.52</v>
      </c>
      <c r="I42" s="92">
        <f t="shared" si="2"/>
        <v>191.36</v>
      </c>
      <c r="J42" s="92">
        <f t="shared" si="3"/>
        <v>29.12</v>
      </c>
      <c r="K42" s="92">
        <f t="shared" si="4"/>
        <v>24.96</v>
      </c>
      <c r="L42" s="40" t="s">
        <v>354</v>
      </c>
      <c r="M42" s="91" t="s">
        <v>355</v>
      </c>
      <c r="N42" s="91" t="s">
        <v>313</v>
      </c>
    </row>
    <row r="43" ht="14.25" customHeight="1">
      <c r="A43" s="32" t="s">
        <v>28</v>
      </c>
      <c r="B43" s="32" t="s">
        <v>64</v>
      </c>
      <c r="C43" s="91" t="s">
        <v>171</v>
      </c>
      <c r="D43" s="91">
        <v>2.0</v>
      </c>
      <c r="E43" s="32"/>
      <c r="F43" s="91" t="s">
        <v>317</v>
      </c>
      <c r="G43" s="91"/>
      <c r="H43" s="92">
        <f t="shared" si="1"/>
        <v>5.52</v>
      </c>
      <c r="I43" s="92">
        <f t="shared" si="2"/>
        <v>7.36</v>
      </c>
      <c r="J43" s="92">
        <f t="shared" si="3"/>
        <v>1.12</v>
      </c>
      <c r="K43" s="92">
        <f t="shared" si="4"/>
        <v>0.96</v>
      </c>
      <c r="L43" s="32" t="s">
        <v>131</v>
      </c>
      <c r="M43" s="91"/>
      <c r="N43" s="91" t="s">
        <v>313</v>
      </c>
    </row>
    <row r="44" ht="14.25" customHeight="1">
      <c r="A44" s="32" t="s">
        <v>28</v>
      </c>
      <c r="B44" s="32" t="s">
        <v>89</v>
      </c>
      <c r="C44" s="91" t="s">
        <v>174</v>
      </c>
      <c r="D44" s="91">
        <v>30.0</v>
      </c>
      <c r="E44" s="32" t="s">
        <v>411</v>
      </c>
      <c r="F44" s="91" t="s">
        <v>317</v>
      </c>
      <c r="G44" s="91"/>
      <c r="H44" s="92">
        <f t="shared" si="1"/>
        <v>82.8</v>
      </c>
      <c r="I44" s="92">
        <f t="shared" si="2"/>
        <v>110.4</v>
      </c>
      <c r="J44" s="92">
        <f t="shared" si="3"/>
        <v>16.8</v>
      </c>
      <c r="K44" s="92">
        <f t="shared" si="4"/>
        <v>14.4</v>
      </c>
      <c r="L44" s="32" t="s">
        <v>176</v>
      </c>
      <c r="M44" s="91" t="s">
        <v>181</v>
      </c>
      <c r="N44" s="91" t="s">
        <v>313</v>
      </c>
    </row>
    <row r="45" ht="14.25" customHeight="1">
      <c r="A45" s="32" t="s">
        <v>28</v>
      </c>
      <c r="B45" s="32" t="s">
        <v>89</v>
      </c>
      <c r="C45" s="91" t="s">
        <v>178</v>
      </c>
      <c r="D45" s="91">
        <v>1.0</v>
      </c>
      <c r="E45" s="32" t="s">
        <v>131</v>
      </c>
      <c r="F45" s="91" t="s">
        <v>317</v>
      </c>
      <c r="G45" s="91"/>
      <c r="H45" s="92">
        <f t="shared" si="1"/>
        <v>2.76</v>
      </c>
      <c r="I45" s="92">
        <f t="shared" si="2"/>
        <v>3.68</v>
      </c>
      <c r="J45" s="92">
        <f t="shared" si="3"/>
        <v>0.56</v>
      </c>
      <c r="K45" s="92">
        <f t="shared" si="4"/>
        <v>0.48</v>
      </c>
      <c r="L45" s="32" t="s">
        <v>131</v>
      </c>
      <c r="M45" s="91" t="s">
        <v>28</v>
      </c>
      <c r="N45" s="91" t="s">
        <v>313</v>
      </c>
    </row>
    <row r="46" ht="14.25" customHeight="1">
      <c r="A46" s="32" t="s">
        <v>28</v>
      </c>
      <c r="B46" s="32" t="s">
        <v>89</v>
      </c>
      <c r="C46" s="91" t="s">
        <v>179</v>
      </c>
      <c r="D46" s="91">
        <v>28.0</v>
      </c>
      <c r="E46" s="32" t="s">
        <v>176</v>
      </c>
      <c r="F46" s="91" t="s">
        <v>317</v>
      </c>
      <c r="G46" s="91"/>
      <c r="H46" s="92">
        <f t="shared" si="1"/>
        <v>77.28</v>
      </c>
      <c r="I46" s="92">
        <f t="shared" si="2"/>
        <v>103.04</v>
      </c>
      <c r="J46" s="92">
        <f t="shared" si="3"/>
        <v>15.68</v>
      </c>
      <c r="K46" s="92">
        <f t="shared" si="4"/>
        <v>13.44</v>
      </c>
      <c r="L46" s="32" t="s">
        <v>176</v>
      </c>
      <c r="M46" s="91" t="s">
        <v>181</v>
      </c>
      <c r="N46" s="91" t="s">
        <v>313</v>
      </c>
    </row>
    <row r="47" ht="14.25" customHeight="1">
      <c r="A47" s="32" t="s">
        <v>28</v>
      </c>
      <c r="B47" s="32" t="s">
        <v>89</v>
      </c>
      <c r="C47" s="91" t="s">
        <v>183</v>
      </c>
      <c r="D47" s="91">
        <v>27.0</v>
      </c>
      <c r="E47" s="32" t="s">
        <v>131</v>
      </c>
      <c r="F47" s="91" t="s">
        <v>317</v>
      </c>
      <c r="G47" s="91"/>
      <c r="H47" s="92">
        <f t="shared" si="1"/>
        <v>74.52</v>
      </c>
      <c r="I47" s="92">
        <f t="shared" si="2"/>
        <v>99.36</v>
      </c>
      <c r="J47" s="92">
        <f t="shared" si="3"/>
        <v>15.12</v>
      </c>
      <c r="K47" s="92">
        <f t="shared" si="4"/>
        <v>12.96</v>
      </c>
      <c r="L47" s="32" t="s">
        <v>131</v>
      </c>
      <c r="M47" s="91" t="s">
        <v>28</v>
      </c>
      <c r="N47" s="91" t="s">
        <v>313</v>
      </c>
    </row>
    <row r="48" ht="14.25" customHeight="1">
      <c r="A48" s="32" t="s">
        <v>28</v>
      </c>
      <c r="B48" s="32" t="s">
        <v>89</v>
      </c>
      <c r="C48" s="91" t="s">
        <v>187</v>
      </c>
      <c r="D48" s="91">
        <v>25.0</v>
      </c>
      <c r="E48" s="32" t="s">
        <v>131</v>
      </c>
      <c r="F48" s="91" t="s">
        <v>317</v>
      </c>
      <c r="G48" s="91"/>
      <c r="H48" s="92">
        <f t="shared" si="1"/>
        <v>69</v>
      </c>
      <c r="I48" s="92">
        <f t="shared" si="2"/>
        <v>92</v>
      </c>
      <c r="J48" s="92">
        <f t="shared" si="3"/>
        <v>14</v>
      </c>
      <c r="K48" s="92">
        <f t="shared" si="4"/>
        <v>12</v>
      </c>
      <c r="L48" s="32" t="s">
        <v>131</v>
      </c>
      <c r="M48" s="91" t="s">
        <v>28</v>
      </c>
      <c r="N48" s="91" t="s">
        <v>313</v>
      </c>
    </row>
    <row r="49" ht="14.25" customHeight="1">
      <c r="A49" s="32" t="s">
        <v>28</v>
      </c>
      <c r="B49" s="32" t="s">
        <v>89</v>
      </c>
      <c r="C49" s="91" t="s">
        <v>189</v>
      </c>
      <c r="D49" s="91">
        <v>70.0</v>
      </c>
      <c r="E49" s="32" t="s">
        <v>176</v>
      </c>
      <c r="F49" s="91" t="s">
        <v>317</v>
      </c>
      <c r="G49" s="91"/>
      <c r="H49" s="92">
        <f t="shared" si="1"/>
        <v>193.2</v>
      </c>
      <c r="I49" s="92">
        <f t="shared" si="2"/>
        <v>257.6</v>
      </c>
      <c r="J49" s="92">
        <f t="shared" si="3"/>
        <v>39.2</v>
      </c>
      <c r="K49" s="92">
        <f t="shared" si="4"/>
        <v>33.6</v>
      </c>
      <c r="L49" s="32" t="s">
        <v>176</v>
      </c>
      <c r="M49" s="91" t="s">
        <v>181</v>
      </c>
      <c r="N49" s="91" t="s">
        <v>313</v>
      </c>
    </row>
    <row r="50" ht="14.25" customHeight="1">
      <c r="A50" s="32" t="s">
        <v>51</v>
      </c>
      <c r="B50" s="32" t="s">
        <v>83</v>
      </c>
      <c r="C50" s="91" t="s">
        <v>231</v>
      </c>
      <c r="D50" s="91">
        <v>14.0</v>
      </c>
      <c r="E50" s="32" t="s">
        <v>402</v>
      </c>
      <c r="F50" s="91" t="s">
        <v>317</v>
      </c>
      <c r="G50" s="91" t="s">
        <v>28</v>
      </c>
      <c r="H50" s="92">
        <f t="shared" si="1"/>
        <v>38.64</v>
      </c>
      <c r="I50" s="92">
        <f t="shared" si="2"/>
        <v>51.52</v>
      </c>
      <c r="J50" s="92">
        <f t="shared" si="3"/>
        <v>7.84</v>
      </c>
      <c r="K50" s="92">
        <f t="shared" si="4"/>
        <v>6.72</v>
      </c>
      <c r="L50" s="32" t="s">
        <v>314</v>
      </c>
      <c r="M50" s="91" t="s">
        <v>315</v>
      </c>
      <c r="N50" s="91" t="s">
        <v>313</v>
      </c>
    </row>
    <row r="51" ht="14.25" customHeight="1">
      <c r="A51" s="32" t="s">
        <v>28</v>
      </c>
      <c r="B51" s="32" t="s">
        <v>89</v>
      </c>
      <c r="C51" s="91" t="s">
        <v>194</v>
      </c>
      <c r="D51" s="91">
        <v>9.0</v>
      </c>
      <c r="E51" s="32" t="s">
        <v>131</v>
      </c>
      <c r="F51" s="91" t="s">
        <v>317</v>
      </c>
      <c r="G51" s="91" t="s">
        <v>28</v>
      </c>
      <c r="H51" s="92">
        <f t="shared" si="1"/>
        <v>24.84</v>
      </c>
      <c r="I51" s="92">
        <f t="shared" si="2"/>
        <v>33.12</v>
      </c>
      <c r="J51" s="92">
        <f t="shared" si="3"/>
        <v>5.04</v>
      </c>
      <c r="K51" s="92">
        <f t="shared" si="4"/>
        <v>4.32</v>
      </c>
      <c r="L51" s="32" t="s">
        <v>131</v>
      </c>
      <c r="M51" s="91" t="s">
        <v>28</v>
      </c>
      <c r="N51" s="91" t="s">
        <v>313</v>
      </c>
    </row>
    <row r="52" ht="14.25" customHeight="1">
      <c r="A52" s="32" t="s">
        <v>51</v>
      </c>
      <c r="B52" s="32" t="s">
        <v>83</v>
      </c>
      <c r="C52" s="91" t="s">
        <v>232</v>
      </c>
      <c r="D52" s="91">
        <v>1.0</v>
      </c>
      <c r="E52" s="32" t="s">
        <v>402</v>
      </c>
      <c r="F52" s="91" t="s">
        <v>317</v>
      </c>
      <c r="G52" s="91" t="s">
        <v>28</v>
      </c>
      <c r="H52" s="92">
        <f t="shared" si="1"/>
        <v>2.76</v>
      </c>
      <c r="I52" s="92">
        <f t="shared" si="2"/>
        <v>3.68</v>
      </c>
      <c r="J52" s="92">
        <f t="shared" si="3"/>
        <v>0.56</v>
      </c>
      <c r="K52" s="92">
        <f t="shared" si="4"/>
        <v>0.48</v>
      </c>
      <c r="L52" s="32" t="s">
        <v>314</v>
      </c>
      <c r="M52" s="91" t="s">
        <v>315</v>
      </c>
      <c r="N52" s="91" t="s">
        <v>313</v>
      </c>
    </row>
    <row r="53" ht="14.25" customHeight="1">
      <c r="A53" s="32" t="s">
        <v>51</v>
      </c>
      <c r="B53" s="32" t="s">
        <v>83</v>
      </c>
      <c r="C53" s="91" t="s">
        <v>217</v>
      </c>
      <c r="D53" s="91">
        <v>43.0</v>
      </c>
      <c r="E53" s="32" t="s">
        <v>402</v>
      </c>
      <c r="F53" s="91" t="s">
        <v>317</v>
      </c>
      <c r="G53" s="91" t="s">
        <v>28</v>
      </c>
      <c r="H53" s="92">
        <f t="shared" si="1"/>
        <v>118.68</v>
      </c>
      <c r="I53" s="92">
        <f t="shared" si="2"/>
        <v>158.24</v>
      </c>
      <c r="J53" s="92">
        <f t="shared" si="3"/>
        <v>24.08</v>
      </c>
      <c r="K53" s="92">
        <f t="shared" si="4"/>
        <v>20.64</v>
      </c>
      <c r="L53" s="32" t="s">
        <v>314</v>
      </c>
      <c r="M53" s="91" t="s">
        <v>315</v>
      </c>
      <c r="N53" s="91" t="s">
        <v>313</v>
      </c>
    </row>
    <row r="54" ht="14.25" customHeight="1">
      <c r="A54" s="32" t="s">
        <v>51</v>
      </c>
      <c r="B54" s="32" t="s">
        <v>91</v>
      </c>
      <c r="C54" s="91" t="s">
        <v>233</v>
      </c>
      <c r="D54" s="91">
        <v>28.0</v>
      </c>
      <c r="E54" s="32" t="s">
        <v>402</v>
      </c>
      <c r="F54" s="91" t="s">
        <v>317</v>
      </c>
      <c r="G54" s="91" t="s">
        <v>28</v>
      </c>
      <c r="H54" s="92">
        <f t="shared" si="1"/>
        <v>77.28</v>
      </c>
      <c r="I54" s="92">
        <f t="shared" si="2"/>
        <v>103.04</v>
      </c>
      <c r="J54" s="92">
        <f t="shared" si="3"/>
        <v>15.68</v>
      </c>
      <c r="K54" s="92">
        <f t="shared" si="4"/>
        <v>13.44</v>
      </c>
      <c r="L54" s="32" t="s">
        <v>314</v>
      </c>
      <c r="M54" s="91" t="s">
        <v>315</v>
      </c>
      <c r="N54" s="91" t="s">
        <v>313</v>
      </c>
    </row>
    <row r="55" ht="14.25" customHeight="1">
      <c r="A55" s="32" t="s">
        <v>51</v>
      </c>
      <c r="B55" s="32" t="s">
        <v>91</v>
      </c>
      <c r="C55" s="91" t="s">
        <v>234</v>
      </c>
      <c r="D55" s="91">
        <v>11.0</v>
      </c>
      <c r="E55" s="32" t="s">
        <v>402</v>
      </c>
      <c r="F55" s="91" t="s">
        <v>317</v>
      </c>
      <c r="G55" s="91" t="s">
        <v>28</v>
      </c>
      <c r="H55" s="92">
        <f t="shared" si="1"/>
        <v>30.36</v>
      </c>
      <c r="I55" s="92">
        <f t="shared" si="2"/>
        <v>40.48</v>
      </c>
      <c r="J55" s="92">
        <f t="shared" si="3"/>
        <v>6.16</v>
      </c>
      <c r="K55" s="92">
        <f t="shared" si="4"/>
        <v>5.28</v>
      </c>
      <c r="L55" s="32" t="s">
        <v>314</v>
      </c>
      <c r="M55" s="91" t="s">
        <v>315</v>
      </c>
      <c r="N55" s="91" t="s">
        <v>313</v>
      </c>
    </row>
    <row r="56" ht="14.25" customHeight="1">
      <c r="A56" s="32" t="s">
        <v>28</v>
      </c>
      <c r="B56" s="32" t="s">
        <v>64</v>
      </c>
      <c r="C56" s="91" t="s">
        <v>197</v>
      </c>
      <c r="D56" s="91">
        <v>13.0</v>
      </c>
      <c r="E56" s="32" t="s">
        <v>379</v>
      </c>
      <c r="F56" s="91" t="s">
        <v>317</v>
      </c>
      <c r="G56" s="91"/>
      <c r="H56" s="92">
        <f t="shared" si="1"/>
        <v>35.88</v>
      </c>
      <c r="I56" s="92">
        <f t="shared" si="2"/>
        <v>47.84</v>
      </c>
      <c r="J56" s="92">
        <f t="shared" si="3"/>
        <v>7.28</v>
      </c>
      <c r="K56" s="92">
        <f t="shared" si="4"/>
        <v>6.24</v>
      </c>
      <c r="L56" s="32" t="s">
        <v>131</v>
      </c>
      <c r="M56" s="91" t="s">
        <v>28</v>
      </c>
      <c r="N56" s="91"/>
    </row>
    <row r="57" ht="14.25" customHeight="1">
      <c r="A57" s="32" t="s">
        <v>28</v>
      </c>
      <c r="B57" s="32" t="s">
        <v>89</v>
      </c>
      <c r="C57" s="91" t="s">
        <v>181</v>
      </c>
      <c r="D57" s="91">
        <v>207.0</v>
      </c>
      <c r="E57" s="32" t="s">
        <v>412</v>
      </c>
      <c r="F57" s="91" t="s">
        <v>321</v>
      </c>
      <c r="G57" s="91" t="s">
        <v>181</v>
      </c>
      <c r="H57" s="92">
        <f t="shared" si="1"/>
        <v>571.32</v>
      </c>
      <c r="I57" s="92">
        <f t="shared" si="2"/>
        <v>761.76</v>
      </c>
      <c r="J57" s="92">
        <f t="shared" si="3"/>
        <v>115.92</v>
      </c>
      <c r="K57" s="92">
        <f t="shared" si="4"/>
        <v>99.36</v>
      </c>
      <c r="L57" s="32" t="s">
        <v>413</v>
      </c>
      <c r="M57" s="91" t="s">
        <v>181</v>
      </c>
      <c r="N57" s="91" t="s">
        <v>313</v>
      </c>
    </row>
    <row r="58" ht="14.25" customHeight="1">
      <c r="A58" s="32" t="s">
        <v>28</v>
      </c>
      <c r="B58" s="32"/>
      <c r="C58" s="91" t="s">
        <v>235</v>
      </c>
      <c r="D58" s="91">
        <v>21.0</v>
      </c>
      <c r="E58" s="32" t="s">
        <v>402</v>
      </c>
      <c r="F58" s="91" t="s">
        <v>317</v>
      </c>
      <c r="G58" s="91" t="s">
        <v>28</v>
      </c>
      <c r="H58" s="92">
        <f t="shared" si="1"/>
        <v>57.96</v>
      </c>
      <c r="I58" s="92">
        <f t="shared" si="2"/>
        <v>77.28</v>
      </c>
      <c r="J58" s="92">
        <f t="shared" si="3"/>
        <v>11.76</v>
      </c>
      <c r="K58" s="92">
        <f t="shared" si="4"/>
        <v>10.08</v>
      </c>
      <c r="L58" s="32" t="s">
        <v>314</v>
      </c>
      <c r="M58" s="91" t="s">
        <v>315</v>
      </c>
      <c r="N58" s="91" t="s">
        <v>313</v>
      </c>
    </row>
    <row r="59" ht="14.25" customHeight="1">
      <c r="A59" s="32" t="s">
        <v>51</v>
      </c>
      <c r="B59" s="32" t="s">
        <v>91</v>
      </c>
      <c r="C59" s="91" t="s">
        <v>236</v>
      </c>
      <c r="D59" s="91">
        <v>3.0</v>
      </c>
      <c r="E59" s="32" t="s">
        <v>402</v>
      </c>
      <c r="F59" s="91" t="s">
        <v>317</v>
      </c>
      <c r="G59" s="91" t="s">
        <v>28</v>
      </c>
      <c r="H59" s="92">
        <f t="shared" si="1"/>
        <v>8.28</v>
      </c>
      <c r="I59" s="92">
        <f t="shared" si="2"/>
        <v>11.04</v>
      </c>
      <c r="J59" s="92">
        <f t="shared" si="3"/>
        <v>1.68</v>
      </c>
      <c r="K59" s="92">
        <f t="shared" si="4"/>
        <v>1.44</v>
      </c>
      <c r="L59" s="32" t="s">
        <v>314</v>
      </c>
      <c r="M59" s="91" t="s">
        <v>315</v>
      </c>
      <c r="N59" s="91" t="s">
        <v>313</v>
      </c>
    </row>
    <row r="60" ht="14.25" customHeight="1">
      <c r="A60" s="32" t="s">
        <v>28</v>
      </c>
      <c r="B60" s="32" t="s">
        <v>89</v>
      </c>
      <c r="C60" s="91" t="s">
        <v>202</v>
      </c>
      <c r="D60" s="91">
        <v>27.0</v>
      </c>
      <c r="E60" s="32" t="s">
        <v>131</v>
      </c>
      <c r="F60" s="91" t="s">
        <v>317</v>
      </c>
      <c r="G60" s="91" t="s">
        <v>28</v>
      </c>
      <c r="H60" s="92">
        <f t="shared" si="1"/>
        <v>74.52</v>
      </c>
      <c r="I60" s="92">
        <f t="shared" si="2"/>
        <v>99.36</v>
      </c>
      <c r="J60" s="92">
        <f t="shared" si="3"/>
        <v>15.12</v>
      </c>
      <c r="K60" s="92">
        <f t="shared" si="4"/>
        <v>12.96</v>
      </c>
      <c r="L60" s="32" t="s">
        <v>131</v>
      </c>
      <c r="M60" s="91"/>
      <c r="N60" s="91" t="s">
        <v>313</v>
      </c>
    </row>
    <row r="61" ht="14.25" customHeight="1">
      <c r="A61" s="32" t="s">
        <v>51</v>
      </c>
      <c r="B61" s="32" t="s">
        <v>91</v>
      </c>
      <c r="C61" s="91" t="s">
        <v>237</v>
      </c>
      <c r="D61" s="91">
        <v>20.0</v>
      </c>
      <c r="E61" s="32" t="s">
        <v>402</v>
      </c>
      <c r="F61" s="91" t="s">
        <v>317</v>
      </c>
      <c r="G61" s="91" t="s">
        <v>28</v>
      </c>
      <c r="H61" s="92">
        <f t="shared" si="1"/>
        <v>55.2</v>
      </c>
      <c r="I61" s="92">
        <f t="shared" si="2"/>
        <v>73.6</v>
      </c>
      <c r="J61" s="92">
        <f t="shared" si="3"/>
        <v>11.2</v>
      </c>
      <c r="K61" s="92">
        <f t="shared" si="4"/>
        <v>9.6</v>
      </c>
      <c r="L61" s="32" t="s">
        <v>314</v>
      </c>
      <c r="M61" s="91" t="s">
        <v>315</v>
      </c>
      <c r="N61" s="91" t="s">
        <v>313</v>
      </c>
    </row>
    <row r="62" ht="14.25" customHeight="1">
      <c r="A62" s="32" t="s">
        <v>28</v>
      </c>
      <c r="B62" s="32" t="s">
        <v>89</v>
      </c>
      <c r="C62" s="91" t="s">
        <v>206</v>
      </c>
      <c r="D62" s="91">
        <v>30.0</v>
      </c>
      <c r="E62" s="32" t="s">
        <v>131</v>
      </c>
      <c r="F62" s="91" t="s">
        <v>317</v>
      </c>
      <c r="G62" s="91" t="s">
        <v>28</v>
      </c>
      <c r="H62" s="92">
        <f t="shared" si="1"/>
        <v>82.8</v>
      </c>
      <c r="I62" s="92">
        <f t="shared" si="2"/>
        <v>110.4</v>
      </c>
      <c r="J62" s="92">
        <f t="shared" si="3"/>
        <v>16.8</v>
      </c>
      <c r="K62" s="92">
        <f t="shared" si="4"/>
        <v>14.4</v>
      </c>
      <c r="L62" s="32" t="s">
        <v>131</v>
      </c>
      <c r="M62" s="91"/>
      <c r="N62" s="91" t="s">
        <v>313</v>
      </c>
    </row>
    <row r="63" ht="14.25" customHeight="1">
      <c r="A63" s="32"/>
      <c r="B63" s="32"/>
      <c r="C63" s="91"/>
      <c r="D63" s="91"/>
      <c r="E63" s="40"/>
      <c r="F63" s="91"/>
      <c r="G63" s="91"/>
      <c r="H63" s="92">
        <f t="shared" si="1"/>
        <v>0</v>
      </c>
      <c r="I63" s="92">
        <f t="shared" si="2"/>
        <v>0</v>
      </c>
      <c r="J63" s="92">
        <f t="shared" si="3"/>
        <v>0</v>
      </c>
      <c r="K63" s="92">
        <f t="shared" si="4"/>
        <v>0</v>
      </c>
      <c r="L63" s="40"/>
      <c r="M63" s="91"/>
      <c r="N63" s="91"/>
    </row>
    <row r="64" ht="14.25" customHeight="1">
      <c r="A64" s="32"/>
      <c r="B64" s="32"/>
      <c r="C64" s="91"/>
      <c r="D64" s="91"/>
      <c r="E64" s="32"/>
      <c r="F64" s="91"/>
      <c r="G64" s="91"/>
      <c r="H64" s="92">
        <f t="shared" si="1"/>
        <v>0</v>
      </c>
      <c r="I64" s="92">
        <f t="shared" si="2"/>
        <v>0</v>
      </c>
      <c r="J64" s="92">
        <f t="shared" si="3"/>
        <v>0</v>
      </c>
      <c r="K64" s="92">
        <f t="shared" si="4"/>
        <v>0</v>
      </c>
      <c r="L64" s="91"/>
      <c r="M64" s="91"/>
      <c r="N64" s="91"/>
    </row>
    <row r="65" ht="14.25" customHeight="1">
      <c r="A65" s="32"/>
      <c r="B65" s="32"/>
      <c r="C65" s="91"/>
      <c r="D65" s="91"/>
      <c r="E65" s="40"/>
      <c r="F65" s="91"/>
      <c r="G65" s="91"/>
      <c r="H65" s="92">
        <f t="shared" si="1"/>
        <v>0</v>
      </c>
      <c r="I65" s="92">
        <f t="shared" si="2"/>
        <v>0</v>
      </c>
      <c r="J65" s="92">
        <f t="shared" si="3"/>
        <v>0</v>
      </c>
      <c r="K65" s="92">
        <f t="shared" si="4"/>
        <v>0</v>
      </c>
      <c r="L65" s="91"/>
      <c r="M65" s="91"/>
      <c r="N65" s="91"/>
    </row>
    <row r="66" ht="14.25" customHeight="1">
      <c r="A66" s="32"/>
      <c r="B66" s="32"/>
      <c r="C66" s="91"/>
      <c r="D66" s="91"/>
      <c r="E66" s="91"/>
      <c r="F66" s="91"/>
      <c r="G66" s="91"/>
      <c r="H66" s="92">
        <f t="shared" si="1"/>
        <v>0</v>
      </c>
      <c r="I66" s="92">
        <f t="shared" si="2"/>
        <v>0</v>
      </c>
      <c r="J66" s="92">
        <f t="shared" si="3"/>
        <v>0</v>
      </c>
      <c r="K66" s="92">
        <f t="shared" si="4"/>
        <v>0</v>
      </c>
      <c r="L66" s="91"/>
      <c r="M66" s="91"/>
      <c r="N66" s="91"/>
    </row>
    <row r="67" ht="14.25" customHeight="1">
      <c r="A67" s="32"/>
      <c r="B67" s="32"/>
      <c r="C67" s="91"/>
      <c r="D67" s="91"/>
      <c r="E67" s="91"/>
      <c r="F67" s="91"/>
      <c r="G67" s="91"/>
      <c r="H67" s="92">
        <f t="shared" si="1"/>
        <v>0</v>
      </c>
      <c r="I67" s="92">
        <f t="shared" si="2"/>
        <v>0</v>
      </c>
      <c r="J67" s="92">
        <f t="shared" si="3"/>
        <v>0</v>
      </c>
      <c r="K67" s="92">
        <f t="shared" si="4"/>
        <v>0</v>
      </c>
      <c r="L67" s="91"/>
      <c r="M67" s="91"/>
      <c r="N67" s="91"/>
    </row>
    <row r="68" ht="14.25" customHeight="1">
      <c r="A68" s="32"/>
      <c r="B68" s="32"/>
      <c r="C68" s="91"/>
      <c r="D68" s="91"/>
      <c r="E68" s="91"/>
      <c r="F68" s="91"/>
      <c r="G68" s="91"/>
      <c r="H68" s="92">
        <f t="shared" si="1"/>
        <v>0</v>
      </c>
      <c r="I68" s="92">
        <f t="shared" si="2"/>
        <v>0</v>
      </c>
      <c r="J68" s="92">
        <f t="shared" si="3"/>
        <v>0</v>
      </c>
      <c r="K68" s="92">
        <f t="shared" si="4"/>
        <v>0</v>
      </c>
      <c r="L68" s="91"/>
      <c r="M68" s="91"/>
      <c r="N68" s="91"/>
    </row>
    <row r="69" ht="14.25" customHeight="1">
      <c r="A69" s="32"/>
      <c r="B69" s="32"/>
      <c r="C69" s="91"/>
      <c r="D69" s="91"/>
      <c r="E69" s="91"/>
      <c r="F69" s="91"/>
      <c r="G69" s="91"/>
      <c r="H69" s="92">
        <f t="shared" si="1"/>
        <v>0</v>
      </c>
      <c r="I69" s="92">
        <f t="shared" si="2"/>
        <v>0</v>
      </c>
      <c r="J69" s="92">
        <f t="shared" si="3"/>
        <v>0</v>
      </c>
      <c r="K69" s="92">
        <f t="shared" si="4"/>
        <v>0</v>
      </c>
      <c r="L69" s="91"/>
      <c r="M69" s="91"/>
      <c r="N69" s="91"/>
    </row>
    <row r="70" ht="14.25" customHeight="1">
      <c r="A70" s="32"/>
      <c r="B70" s="32"/>
      <c r="C70" s="91"/>
      <c r="D70" s="91"/>
      <c r="E70" s="91"/>
      <c r="F70" s="91"/>
      <c r="G70" s="91"/>
      <c r="H70" s="92">
        <f t="shared" si="1"/>
        <v>0</v>
      </c>
      <c r="I70" s="92">
        <f t="shared" si="2"/>
        <v>0</v>
      </c>
      <c r="J70" s="92">
        <f t="shared" si="3"/>
        <v>0</v>
      </c>
      <c r="K70" s="92">
        <f t="shared" si="4"/>
        <v>0</v>
      </c>
      <c r="L70" s="91"/>
      <c r="M70" s="91"/>
      <c r="N70" s="91"/>
    </row>
    <row r="71" ht="14.25" customHeight="1">
      <c r="A71" s="32"/>
      <c r="B71" s="32"/>
      <c r="C71" s="91"/>
      <c r="D71" s="91"/>
      <c r="E71" s="91"/>
      <c r="F71" s="91"/>
      <c r="G71" s="91"/>
      <c r="H71" s="92">
        <f t="shared" si="1"/>
        <v>0</v>
      </c>
      <c r="I71" s="92">
        <f t="shared" si="2"/>
        <v>0</v>
      </c>
      <c r="J71" s="92">
        <f t="shared" si="3"/>
        <v>0</v>
      </c>
      <c r="K71" s="92">
        <f t="shared" si="4"/>
        <v>0</v>
      </c>
      <c r="L71" s="91"/>
      <c r="M71" s="91"/>
      <c r="N71" s="91"/>
    </row>
    <row r="72" ht="14.25" customHeight="1">
      <c r="A72" s="32"/>
      <c r="B72" s="32"/>
      <c r="C72" s="91"/>
      <c r="D72" s="91"/>
      <c r="E72" s="91"/>
      <c r="F72" s="91"/>
      <c r="G72" s="91"/>
      <c r="H72" s="92">
        <f t="shared" si="1"/>
        <v>0</v>
      </c>
      <c r="I72" s="92">
        <f t="shared" si="2"/>
        <v>0</v>
      </c>
      <c r="J72" s="92">
        <f t="shared" si="3"/>
        <v>0</v>
      </c>
      <c r="K72" s="92">
        <f t="shared" si="4"/>
        <v>0</v>
      </c>
      <c r="L72" s="91"/>
      <c r="M72" s="91"/>
      <c r="N72" s="91"/>
    </row>
    <row r="73" ht="14.25" customHeight="1">
      <c r="A73" s="32"/>
      <c r="B73" s="32"/>
      <c r="C73" s="91"/>
      <c r="D73" s="91"/>
      <c r="E73" s="91"/>
      <c r="F73" s="91"/>
      <c r="G73" s="91"/>
      <c r="H73" s="92">
        <f t="shared" si="1"/>
        <v>0</v>
      </c>
      <c r="I73" s="92">
        <f t="shared" si="2"/>
        <v>0</v>
      </c>
      <c r="J73" s="92">
        <f t="shared" si="3"/>
        <v>0</v>
      </c>
      <c r="K73" s="92">
        <f t="shared" si="4"/>
        <v>0</v>
      </c>
      <c r="L73" s="91"/>
      <c r="M73" s="91"/>
      <c r="N73" s="91"/>
    </row>
    <row r="74" ht="14.25" customHeight="1">
      <c r="A74" s="32"/>
      <c r="B74" s="32"/>
      <c r="C74" s="91"/>
      <c r="D74" s="91"/>
      <c r="E74" s="91"/>
      <c r="F74" s="91"/>
      <c r="G74" s="91"/>
      <c r="H74" s="92">
        <f t="shared" si="1"/>
        <v>0</v>
      </c>
      <c r="I74" s="92">
        <f t="shared" si="2"/>
        <v>0</v>
      </c>
      <c r="J74" s="92">
        <f t="shared" si="3"/>
        <v>0</v>
      </c>
      <c r="K74" s="92">
        <f t="shared" si="4"/>
        <v>0</v>
      </c>
      <c r="L74" s="91"/>
      <c r="M74" s="91"/>
      <c r="N74" s="91"/>
    </row>
    <row r="75" ht="14.25" customHeight="1">
      <c r="A75" s="32"/>
      <c r="B75" s="32"/>
      <c r="C75" s="91"/>
      <c r="D75" s="91"/>
      <c r="E75" s="91"/>
      <c r="F75" s="91"/>
      <c r="G75" s="91"/>
      <c r="H75" s="92">
        <f t="shared" si="1"/>
        <v>0</v>
      </c>
      <c r="I75" s="92">
        <f t="shared" si="2"/>
        <v>0</v>
      </c>
      <c r="J75" s="92">
        <f t="shared" si="3"/>
        <v>0</v>
      </c>
      <c r="K75" s="92">
        <f t="shared" si="4"/>
        <v>0</v>
      </c>
      <c r="L75" s="91"/>
      <c r="M75" s="91"/>
      <c r="N75" s="91"/>
    </row>
    <row r="76" ht="14.25" customHeight="1">
      <c r="A76" s="32"/>
      <c r="B76" s="32"/>
      <c r="C76" s="91"/>
      <c r="D76" s="91"/>
      <c r="E76" s="91"/>
      <c r="F76" s="91"/>
      <c r="G76" s="91"/>
      <c r="H76" s="92">
        <f t="shared" si="1"/>
        <v>0</v>
      </c>
      <c r="I76" s="92">
        <f t="shared" si="2"/>
        <v>0</v>
      </c>
      <c r="J76" s="92">
        <f t="shared" si="3"/>
        <v>0</v>
      </c>
      <c r="K76" s="92">
        <f t="shared" si="4"/>
        <v>0</v>
      </c>
      <c r="L76" s="91"/>
      <c r="M76" s="91"/>
      <c r="N76" s="91"/>
    </row>
    <row r="77" ht="14.25" customHeight="1">
      <c r="A77" s="32"/>
      <c r="B77" s="32"/>
      <c r="C77" s="91"/>
      <c r="D77" s="91"/>
      <c r="E77" s="91"/>
      <c r="F77" s="91"/>
      <c r="G77" s="91"/>
      <c r="H77" s="92">
        <f t="shared" si="1"/>
        <v>0</v>
      </c>
      <c r="I77" s="92">
        <f t="shared" si="2"/>
        <v>0</v>
      </c>
      <c r="J77" s="92">
        <f t="shared" si="3"/>
        <v>0</v>
      </c>
      <c r="K77" s="92">
        <f t="shared" si="4"/>
        <v>0</v>
      </c>
      <c r="L77" s="91"/>
      <c r="M77" s="91"/>
      <c r="N77" s="91"/>
    </row>
    <row r="78" ht="14.25" customHeight="1">
      <c r="A78" s="32"/>
      <c r="B78" s="32"/>
      <c r="C78" s="91"/>
      <c r="D78" s="91"/>
      <c r="E78" s="91"/>
      <c r="F78" s="91"/>
      <c r="G78" s="91"/>
      <c r="H78" s="92">
        <f t="shared" si="1"/>
        <v>0</v>
      </c>
      <c r="I78" s="92">
        <f t="shared" si="2"/>
        <v>0</v>
      </c>
      <c r="J78" s="92">
        <f t="shared" si="3"/>
        <v>0</v>
      </c>
      <c r="K78" s="92">
        <f t="shared" si="4"/>
        <v>0</v>
      </c>
      <c r="L78" s="91"/>
      <c r="M78" s="91"/>
      <c r="N78" s="91"/>
    </row>
    <row r="79" ht="14.25" customHeight="1">
      <c r="A79" s="32"/>
      <c r="B79" s="32"/>
      <c r="C79" s="91"/>
      <c r="D79" s="91"/>
      <c r="E79" s="91"/>
      <c r="F79" s="91"/>
      <c r="G79" s="91"/>
      <c r="H79" s="92">
        <f t="shared" si="1"/>
        <v>0</v>
      </c>
      <c r="I79" s="92">
        <f t="shared" si="2"/>
        <v>0</v>
      </c>
      <c r="J79" s="92">
        <f t="shared" si="3"/>
        <v>0</v>
      </c>
      <c r="K79" s="92">
        <f t="shared" si="4"/>
        <v>0</v>
      </c>
      <c r="L79" s="91"/>
      <c r="M79" s="91"/>
      <c r="N79" s="91"/>
    </row>
    <row r="80" ht="14.25" customHeight="1">
      <c r="A80" s="32"/>
      <c r="B80" s="32"/>
      <c r="C80" s="91"/>
      <c r="D80" s="91"/>
      <c r="E80" s="91"/>
      <c r="F80" s="91"/>
      <c r="G80" s="91"/>
      <c r="H80" s="92">
        <f t="shared" si="1"/>
        <v>0</v>
      </c>
      <c r="I80" s="92">
        <f t="shared" si="2"/>
        <v>0</v>
      </c>
      <c r="J80" s="92">
        <f t="shared" si="3"/>
        <v>0</v>
      </c>
      <c r="K80" s="92">
        <f t="shared" si="4"/>
        <v>0</v>
      </c>
      <c r="L80" s="91"/>
      <c r="M80" s="91"/>
      <c r="N80" s="91"/>
    </row>
    <row r="81" ht="14.25" customHeight="1">
      <c r="A81" s="32"/>
      <c r="B81" s="32"/>
      <c r="C81" s="91"/>
      <c r="D81" s="91"/>
      <c r="E81" s="91"/>
      <c r="F81" s="91"/>
      <c r="G81" s="91"/>
      <c r="H81" s="92">
        <f t="shared" si="1"/>
        <v>0</v>
      </c>
      <c r="I81" s="92">
        <f t="shared" si="2"/>
        <v>0</v>
      </c>
      <c r="J81" s="92">
        <f t="shared" si="3"/>
        <v>0</v>
      </c>
      <c r="K81" s="92">
        <f t="shared" si="4"/>
        <v>0</v>
      </c>
      <c r="L81" s="91"/>
      <c r="M81" s="91"/>
      <c r="N81" s="91"/>
    </row>
    <row r="82" ht="14.25" customHeight="1">
      <c r="A82" s="32"/>
      <c r="B82" s="32"/>
      <c r="C82" s="91"/>
      <c r="D82" s="91"/>
      <c r="E82" s="91"/>
      <c r="F82" s="91"/>
      <c r="G82" s="91"/>
      <c r="H82" s="92">
        <f t="shared" si="1"/>
        <v>0</v>
      </c>
      <c r="I82" s="92">
        <f t="shared" si="2"/>
        <v>0</v>
      </c>
      <c r="J82" s="92">
        <f t="shared" si="3"/>
        <v>0</v>
      </c>
      <c r="K82" s="92">
        <f t="shared" si="4"/>
        <v>0</v>
      </c>
      <c r="L82" s="91"/>
      <c r="M82" s="91"/>
      <c r="N82" s="91"/>
    </row>
    <row r="83" ht="14.25" customHeight="1">
      <c r="A83" s="32"/>
      <c r="B83" s="32"/>
      <c r="C83" s="91"/>
      <c r="D83" s="91"/>
      <c r="E83" s="91"/>
      <c r="F83" s="91"/>
      <c r="G83" s="91"/>
      <c r="H83" s="92">
        <f t="shared" si="1"/>
        <v>0</v>
      </c>
      <c r="I83" s="92">
        <f t="shared" si="2"/>
        <v>0</v>
      </c>
      <c r="J83" s="92">
        <f t="shared" si="3"/>
        <v>0</v>
      </c>
      <c r="K83" s="92">
        <f t="shared" si="4"/>
        <v>0</v>
      </c>
      <c r="L83" s="91"/>
      <c r="M83" s="91"/>
      <c r="N83" s="91"/>
    </row>
    <row r="84" ht="14.25" customHeight="1">
      <c r="A84" s="32"/>
      <c r="B84" s="32"/>
      <c r="C84" s="91"/>
      <c r="D84" s="91"/>
      <c r="E84" s="91"/>
      <c r="F84" s="91"/>
      <c r="G84" s="91"/>
      <c r="H84" s="92">
        <f t="shared" si="1"/>
        <v>0</v>
      </c>
      <c r="I84" s="92">
        <f t="shared" si="2"/>
        <v>0</v>
      </c>
      <c r="J84" s="92">
        <f t="shared" si="3"/>
        <v>0</v>
      </c>
      <c r="K84" s="92">
        <f t="shared" si="4"/>
        <v>0</v>
      </c>
      <c r="L84" s="91"/>
      <c r="M84" s="91"/>
      <c r="N84" s="91"/>
    </row>
    <row r="85" ht="14.25" customHeight="1">
      <c r="A85" s="32"/>
      <c r="B85" s="32"/>
      <c r="C85" s="91"/>
      <c r="D85" s="91"/>
      <c r="E85" s="91"/>
      <c r="F85" s="91"/>
      <c r="G85" s="91"/>
      <c r="H85" s="92">
        <f t="shared" si="1"/>
        <v>0</v>
      </c>
      <c r="I85" s="92">
        <f t="shared" si="2"/>
        <v>0</v>
      </c>
      <c r="J85" s="92">
        <f t="shared" si="3"/>
        <v>0</v>
      </c>
      <c r="K85" s="92">
        <f t="shared" si="4"/>
        <v>0</v>
      </c>
      <c r="L85" s="91"/>
      <c r="M85" s="91"/>
      <c r="N85" s="91"/>
    </row>
    <row r="86" ht="14.25" customHeight="1">
      <c r="A86" s="32"/>
      <c r="B86" s="32"/>
      <c r="C86" s="91"/>
      <c r="D86" s="91"/>
      <c r="E86" s="91"/>
      <c r="F86" s="91"/>
      <c r="G86" s="91"/>
      <c r="H86" s="92">
        <f t="shared" si="1"/>
        <v>0</v>
      </c>
      <c r="I86" s="92">
        <f t="shared" si="2"/>
        <v>0</v>
      </c>
      <c r="J86" s="92">
        <f t="shared" si="3"/>
        <v>0</v>
      </c>
      <c r="K86" s="92">
        <f t="shared" si="4"/>
        <v>0</v>
      </c>
      <c r="L86" s="91"/>
      <c r="M86" s="91"/>
      <c r="N86" s="91"/>
    </row>
    <row r="87" ht="14.25" customHeight="1">
      <c r="A87" s="32"/>
      <c r="B87" s="32"/>
      <c r="C87" s="91"/>
      <c r="D87" s="91"/>
      <c r="E87" s="91"/>
      <c r="F87" s="91"/>
      <c r="G87" s="91"/>
      <c r="H87" s="92">
        <f t="shared" si="1"/>
        <v>0</v>
      </c>
      <c r="I87" s="92">
        <f t="shared" si="2"/>
        <v>0</v>
      </c>
      <c r="J87" s="92">
        <f t="shared" si="3"/>
        <v>0</v>
      </c>
      <c r="K87" s="92">
        <f t="shared" si="4"/>
        <v>0</v>
      </c>
      <c r="L87" s="91"/>
      <c r="M87" s="91"/>
      <c r="N87" s="91"/>
    </row>
    <row r="88" ht="14.25" customHeight="1">
      <c r="A88" s="32"/>
      <c r="B88" s="32"/>
      <c r="C88" s="91"/>
      <c r="D88" s="91"/>
      <c r="E88" s="91"/>
      <c r="F88" s="91"/>
      <c r="G88" s="91"/>
      <c r="H88" s="92">
        <f t="shared" si="1"/>
        <v>0</v>
      </c>
      <c r="I88" s="92">
        <f t="shared" si="2"/>
        <v>0</v>
      </c>
      <c r="J88" s="92">
        <f t="shared" si="3"/>
        <v>0</v>
      </c>
      <c r="K88" s="92">
        <f t="shared" si="4"/>
        <v>0</v>
      </c>
      <c r="L88" s="91"/>
      <c r="M88" s="91"/>
      <c r="N88" s="91"/>
    </row>
    <row r="89" ht="14.25" customHeight="1">
      <c r="A89" s="32"/>
      <c r="B89" s="32"/>
      <c r="C89" s="91"/>
      <c r="D89" s="91"/>
      <c r="E89" s="91"/>
      <c r="F89" s="91"/>
      <c r="G89" s="91"/>
      <c r="H89" s="92">
        <f t="shared" si="1"/>
        <v>0</v>
      </c>
      <c r="I89" s="92">
        <f t="shared" si="2"/>
        <v>0</v>
      </c>
      <c r="J89" s="92">
        <f t="shared" si="3"/>
        <v>0</v>
      </c>
      <c r="K89" s="92">
        <f t="shared" si="4"/>
        <v>0</v>
      </c>
      <c r="L89" s="91"/>
      <c r="M89" s="91"/>
      <c r="N89" s="91"/>
    </row>
    <row r="90" ht="14.25" customHeight="1">
      <c r="A90" s="32"/>
      <c r="B90" s="32"/>
      <c r="C90" s="91"/>
      <c r="D90" s="91"/>
      <c r="E90" s="91"/>
      <c r="F90" s="91"/>
      <c r="G90" s="91"/>
      <c r="H90" s="92">
        <f t="shared" si="1"/>
        <v>0</v>
      </c>
      <c r="I90" s="92">
        <f t="shared" si="2"/>
        <v>0</v>
      </c>
      <c r="J90" s="92">
        <f t="shared" si="3"/>
        <v>0</v>
      </c>
      <c r="K90" s="92">
        <f t="shared" si="4"/>
        <v>0</v>
      </c>
      <c r="L90" s="91"/>
      <c r="M90" s="91"/>
      <c r="N90" s="91"/>
    </row>
    <row r="91" ht="14.25" customHeight="1">
      <c r="A91" s="32"/>
      <c r="B91" s="32"/>
      <c r="C91" s="91"/>
      <c r="D91" s="91"/>
      <c r="E91" s="91"/>
      <c r="F91" s="91"/>
      <c r="G91" s="91"/>
      <c r="H91" s="92">
        <f t="shared" si="1"/>
        <v>0</v>
      </c>
      <c r="I91" s="92">
        <f t="shared" si="2"/>
        <v>0</v>
      </c>
      <c r="J91" s="92">
        <f t="shared" si="3"/>
        <v>0</v>
      </c>
      <c r="K91" s="92">
        <f t="shared" si="4"/>
        <v>0</v>
      </c>
      <c r="L91" s="91"/>
      <c r="M91" s="91"/>
      <c r="N91" s="91"/>
    </row>
    <row r="92" ht="14.25" customHeight="1">
      <c r="A92" s="32"/>
      <c r="B92" s="32"/>
      <c r="C92" s="91"/>
      <c r="D92" s="91"/>
      <c r="E92" s="91"/>
      <c r="F92" s="91"/>
      <c r="G92" s="91"/>
      <c r="H92" s="92">
        <f t="shared" si="1"/>
        <v>0</v>
      </c>
      <c r="I92" s="92">
        <f t="shared" si="2"/>
        <v>0</v>
      </c>
      <c r="J92" s="92">
        <f t="shared" si="3"/>
        <v>0</v>
      </c>
      <c r="K92" s="92">
        <f t="shared" si="4"/>
        <v>0</v>
      </c>
      <c r="L92" s="91"/>
      <c r="M92" s="91"/>
      <c r="N92" s="91"/>
    </row>
    <row r="93" ht="14.25" customHeight="1">
      <c r="A93" s="32"/>
      <c r="B93" s="32"/>
      <c r="C93" s="91"/>
      <c r="D93" s="91"/>
      <c r="E93" s="91"/>
      <c r="F93" s="91"/>
      <c r="G93" s="91"/>
      <c r="H93" s="92">
        <f t="shared" si="1"/>
        <v>0</v>
      </c>
      <c r="I93" s="92">
        <f t="shared" si="2"/>
        <v>0</v>
      </c>
      <c r="J93" s="92">
        <f t="shared" si="3"/>
        <v>0</v>
      </c>
      <c r="K93" s="92">
        <f t="shared" si="4"/>
        <v>0</v>
      </c>
      <c r="L93" s="91"/>
      <c r="M93" s="91"/>
      <c r="N93" s="91"/>
    </row>
    <row r="94" ht="14.25" customHeight="1">
      <c r="A94" s="32"/>
      <c r="B94" s="32"/>
      <c r="C94" s="91"/>
      <c r="D94" s="91"/>
      <c r="E94" s="91"/>
      <c r="F94" s="91"/>
      <c r="G94" s="91"/>
      <c r="H94" s="92">
        <f t="shared" si="1"/>
        <v>0</v>
      </c>
      <c r="I94" s="92">
        <f t="shared" si="2"/>
        <v>0</v>
      </c>
      <c r="J94" s="92">
        <f t="shared" si="3"/>
        <v>0</v>
      </c>
      <c r="K94" s="92">
        <f t="shared" si="4"/>
        <v>0</v>
      </c>
      <c r="L94" s="91"/>
      <c r="M94" s="91"/>
      <c r="N94" s="91"/>
    </row>
    <row r="95" ht="14.25" customHeight="1">
      <c r="A95" s="32"/>
      <c r="B95" s="32"/>
      <c r="C95" s="91"/>
      <c r="D95" s="91"/>
      <c r="E95" s="91"/>
      <c r="F95" s="91"/>
      <c r="G95" s="91"/>
      <c r="H95" s="92">
        <f t="shared" si="1"/>
        <v>0</v>
      </c>
      <c r="I95" s="92">
        <f t="shared" si="2"/>
        <v>0</v>
      </c>
      <c r="J95" s="92">
        <f t="shared" si="3"/>
        <v>0</v>
      </c>
      <c r="K95" s="92">
        <f t="shared" si="4"/>
        <v>0</v>
      </c>
      <c r="L95" s="91"/>
      <c r="M95" s="91"/>
      <c r="N95" s="91"/>
    </row>
    <row r="96" ht="14.25" customHeight="1">
      <c r="A96" s="32"/>
      <c r="B96" s="32"/>
      <c r="C96" s="91"/>
      <c r="D96" s="91"/>
      <c r="E96" s="91"/>
      <c r="F96" s="91"/>
      <c r="G96" s="91"/>
      <c r="H96" s="92">
        <f t="shared" si="1"/>
        <v>0</v>
      </c>
      <c r="I96" s="92">
        <f t="shared" si="2"/>
        <v>0</v>
      </c>
      <c r="J96" s="92">
        <f t="shared" si="3"/>
        <v>0</v>
      </c>
      <c r="K96" s="92">
        <f t="shared" si="4"/>
        <v>0</v>
      </c>
      <c r="L96" s="91"/>
      <c r="M96" s="91"/>
      <c r="N96" s="91"/>
    </row>
    <row r="97" ht="14.25" customHeight="1">
      <c r="A97" s="32"/>
      <c r="B97" s="32"/>
      <c r="C97" s="91"/>
      <c r="D97" s="91"/>
      <c r="E97" s="91"/>
      <c r="F97" s="91"/>
      <c r="G97" s="91"/>
      <c r="H97" s="92">
        <f t="shared" si="1"/>
        <v>0</v>
      </c>
      <c r="I97" s="92">
        <f t="shared" si="2"/>
        <v>0</v>
      </c>
      <c r="J97" s="92">
        <f t="shared" si="3"/>
        <v>0</v>
      </c>
      <c r="K97" s="92">
        <f t="shared" si="4"/>
        <v>0</v>
      </c>
      <c r="L97" s="91"/>
      <c r="M97" s="91"/>
      <c r="N97" s="91"/>
    </row>
    <row r="98" ht="14.25" customHeight="1">
      <c r="A98" s="32"/>
      <c r="B98" s="32"/>
      <c r="C98" s="91"/>
      <c r="D98" s="91"/>
      <c r="E98" s="91"/>
      <c r="F98" s="91"/>
      <c r="G98" s="91"/>
      <c r="H98" s="92">
        <f t="shared" si="1"/>
        <v>0</v>
      </c>
      <c r="I98" s="92">
        <f t="shared" si="2"/>
        <v>0</v>
      </c>
      <c r="J98" s="92">
        <f t="shared" si="3"/>
        <v>0</v>
      </c>
      <c r="K98" s="92">
        <f t="shared" si="4"/>
        <v>0</v>
      </c>
      <c r="L98" s="91"/>
      <c r="M98" s="91"/>
      <c r="N98" s="91"/>
    </row>
    <row r="99" ht="14.25" customHeight="1">
      <c r="A99" s="32"/>
      <c r="B99" s="32"/>
      <c r="C99" s="91"/>
      <c r="D99" s="91"/>
      <c r="E99" s="91"/>
      <c r="F99" s="91"/>
      <c r="G99" s="91"/>
      <c r="H99" s="92">
        <f t="shared" si="1"/>
        <v>0</v>
      </c>
      <c r="I99" s="92">
        <f t="shared" si="2"/>
        <v>0</v>
      </c>
      <c r="J99" s="92">
        <f t="shared" si="3"/>
        <v>0</v>
      </c>
      <c r="K99" s="92">
        <f t="shared" si="4"/>
        <v>0</v>
      </c>
      <c r="L99" s="91"/>
      <c r="M99" s="91"/>
      <c r="N99" s="91"/>
    </row>
    <row r="100" ht="14.25" customHeight="1">
      <c r="A100" s="32"/>
      <c r="B100" s="32"/>
      <c r="C100" s="91"/>
      <c r="D100" s="91"/>
      <c r="E100" s="91"/>
      <c r="F100" s="91"/>
      <c r="G100" s="91"/>
      <c r="H100" s="92">
        <f t="shared" si="1"/>
        <v>0</v>
      </c>
      <c r="I100" s="92">
        <f t="shared" si="2"/>
        <v>0</v>
      </c>
      <c r="J100" s="92">
        <f t="shared" si="3"/>
        <v>0</v>
      </c>
      <c r="K100" s="92">
        <f t="shared" si="4"/>
        <v>0</v>
      </c>
      <c r="L100" s="91"/>
      <c r="M100" s="91"/>
      <c r="N100" s="91"/>
    </row>
    <row r="101" ht="14.25" customHeight="1">
      <c r="A101" s="32"/>
      <c r="B101" s="32"/>
      <c r="C101" s="91"/>
      <c r="D101" s="91"/>
      <c r="E101" s="91"/>
      <c r="F101" s="91"/>
      <c r="G101" s="91"/>
      <c r="H101" s="92">
        <f t="shared" si="1"/>
        <v>0</v>
      </c>
      <c r="I101" s="92">
        <f t="shared" si="2"/>
        <v>0</v>
      </c>
      <c r="J101" s="92">
        <f t="shared" si="3"/>
        <v>0</v>
      </c>
      <c r="K101" s="92">
        <f t="shared" si="4"/>
        <v>0</v>
      </c>
      <c r="L101" s="91"/>
      <c r="M101" s="91"/>
      <c r="N101" s="91"/>
    </row>
    <row r="102" ht="14.25" customHeight="1">
      <c r="A102" s="32"/>
      <c r="B102" s="32"/>
      <c r="C102" s="91"/>
      <c r="D102" s="91"/>
      <c r="E102" s="91"/>
      <c r="F102" s="91"/>
      <c r="G102" s="91"/>
      <c r="H102" s="92">
        <f t="shared" si="1"/>
        <v>0</v>
      </c>
      <c r="I102" s="92">
        <f t="shared" si="2"/>
        <v>0</v>
      </c>
      <c r="J102" s="92">
        <f t="shared" si="3"/>
        <v>0</v>
      </c>
      <c r="K102" s="92">
        <f t="shared" si="4"/>
        <v>0</v>
      </c>
      <c r="L102" s="91"/>
      <c r="M102" s="91"/>
      <c r="N102" s="91"/>
    </row>
    <row r="103" ht="14.25" customHeight="1">
      <c r="A103" s="32"/>
      <c r="B103" s="32"/>
      <c r="C103" s="91"/>
      <c r="D103" s="91"/>
      <c r="E103" s="91"/>
      <c r="F103" s="91"/>
      <c r="G103" s="91"/>
      <c r="H103" s="92">
        <f t="shared" si="1"/>
        <v>0</v>
      </c>
      <c r="I103" s="92">
        <f t="shared" si="2"/>
        <v>0</v>
      </c>
      <c r="J103" s="92">
        <f t="shared" si="3"/>
        <v>0</v>
      </c>
      <c r="K103" s="92">
        <f t="shared" si="4"/>
        <v>0</v>
      </c>
      <c r="L103" s="91"/>
      <c r="M103" s="91"/>
      <c r="N103" s="91"/>
    </row>
    <row r="104" ht="14.25" customHeight="1">
      <c r="A104" s="32"/>
      <c r="B104" s="32"/>
      <c r="C104" s="91"/>
      <c r="D104" s="91"/>
      <c r="E104" s="91"/>
      <c r="F104" s="91"/>
      <c r="G104" s="91"/>
      <c r="H104" s="92">
        <f t="shared" si="1"/>
        <v>0</v>
      </c>
      <c r="I104" s="92">
        <f t="shared" si="2"/>
        <v>0</v>
      </c>
      <c r="J104" s="92">
        <f t="shared" si="3"/>
        <v>0</v>
      </c>
      <c r="K104" s="92">
        <f t="shared" si="4"/>
        <v>0</v>
      </c>
      <c r="L104" s="91"/>
      <c r="M104" s="91"/>
      <c r="N104" s="91"/>
    </row>
    <row r="105" ht="14.25" customHeight="1">
      <c r="A105" s="32"/>
      <c r="B105" s="32"/>
      <c r="C105" s="91"/>
      <c r="D105" s="91"/>
      <c r="E105" s="91"/>
      <c r="F105" s="91"/>
      <c r="G105" s="91"/>
      <c r="H105" s="92">
        <f t="shared" si="1"/>
        <v>0</v>
      </c>
      <c r="I105" s="92">
        <f t="shared" si="2"/>
        <v>0</v>
      </c>
      <c r="J105" s="92">
        <f t="shared" si="3"/>
        <v>0</v>
      </c>
      <c r="K105" s="92">
        <f t="shared" si="4"/>
        <v>0</v>
      </c>
      <c r="L105" s="91"/>
      <c r="M105" s="91"/>
      <c r="N105" s="91"/>
    </row>
    <row r="106" ht="14.25" customHeight="1">
      <c r="A106" s="32"/>
      <c r="B106" s="32"/>
      <c r="C106" s="91"/>
      <c r="D106" s="91"/>
      <c r="E106" s="91"/>
      <c r="F106" s="91"/>
      <c r="G106" s="91"/>
      <c r="H106" s="92">
        <f t="shared" si="1"/>
        <v>0</v>
      </c>
      <c r="I106" s="92">
        <f t="shared" si="2"/>
        <v>0</v>
      </c>
      <c r="J106" s="92">
        <f t="shared" si="3"/>
        <v>0</v>
      </c>
      <c r="K106" s="92">
        <f t="shared" si="4"/>
        <v>0</v>
      </c>
      <c r="L106" s="91"/>
      <c r="M106" s="91"/>
      <c r="N106" s="91"/>
    </row>
    <row r="107" ht="14.25" customHeight="1">
      <c r="A107" s="32"/>
      <c r="B107" s="32"/>
      <c r="C107" s="91"/>
      <c r="D107" s="91"/>
      <c r="E107" s="91"/>
      <c r="F107" s="91"/>
      <c r="G107" s="91"/>
      <c r="H107" s="92">
        <f t="shared" si="1"/>
        <v>0</v>
      </c>
      <c r="I107" s="92">
        <f t="shared" si="2"/>
        <v>0</v>
      </c>
      <c r="J107" s="92">
        <f t="shared" si="3"/>
        <v>0</v>
      </c>
      <c r="K107" s="92">
        <f t="shared" si="4"/>
        <v>0</v>
      </c>
      <c r="L107" s="91"/>
      <c r="M107" s="91"/>
      <c r="N107" s="91"/>
    </row>
    <row r="108" ht="14.25" customHeight="1">
      <c r="A108" s="32"/>
      <c r="B108" s="32"/>
      <c r="C108" s="91"/>
      <c r="D108" s="91"/>
      <c r="E108" s="91"/>
      <c r="F108" s="91"/>
      <c r="G108" s="91"/>
      <c r="H108" s="92">
        <f t="shared" si="1"/>
        <v>0</v>
      </c>
      <c r="I108" s="92">
        <f t="shared" si="2"/>
        <v>0</v>
      </c>
      <c r="J108" s="92">
        <f t="shared" si="3"/>
        <v>0</v>
      </c>
      <c r="K108" s="92">
        <f t="shared" si="4"/>
        <v>0</v>
      </c>
      <c r="L108" s="91"/>
      <c r="M108" s="91"/>
      <c r="N108" s="91"/>
    </row>
    <row r="109" ht="14.25" customHeight="1">
      <c r="A109" s="32"/>
      <c r="B109" s="32"/>
      <c r="C109" s="91"/>
      <c r="D109" s="91"/>
      <c r="E109" s="91"/>
      <c r="F109" s="91"/>
      <c r="G109" s="91"/>
      <c r="H109" s="92">
        <f t="shared" si="1"/>
        <v>0</v>
      </c>
      <c r="I109" s="92">
        <f t="shared" si="2"/>
        <v>0</v>
      </c>
      <c r="J109" s="92">
        <f t="shared" si="3"/>
        <v>0</v>
      </c>
      <c r="K109" s="92">
        <f t="shared" si="4"/>
        <v>0</v>
      </c>
      <c r="L109" s="91"/>
      <c r="M109" s="91"/>
      <c r="N109" s="91"/>
    </row>
    <row r="110" ht="14.25" customHeight="1">
      <c r="A110" s="32"/>
      <c r="B110" s="32"/>
      <c r="C110" s="91"/>
      <c r="D110" s="91"/>
      <c r="E110" s="91"/>
      <c r="F110" s="91"/>
      <c r="G110" s="91"/>
      <c r="H110" s="92">
        <f t="shared" si="1"/>
        <v>0</v>
      </c>
      <c r="I110" s="92">
        <f t="shared" si="2"/>
        <v>0</v>
      </c>
      <c r="J110" s="92">
        <f t="shared" si="3"/>
        <v>0</v>
      </c>
      <c r="K110" s="92">
        <f t="shared" si="4"/>
        <v>0</v>
      </c>
      <c r="L110" s="91"/>
      <c r="M110" s="91"/>
      <c r="N110" s="91"/>
    </row>
    <row r="111" ht="14.25" customHeight="1">
      <c r="A111" s="32"/>
      <c r="B111" s="32"/>
      <c r="C111" s="91"/>
      <c r="D111" s="91"/>
      <c r="E111" s="91"/>
      <c r="F111" s="91"/>
      <c r="G111" s="91"/>
      <c r="H111" s="92">
        <f t="shared" si="1"/>
        <v>0</v>
      </c>
      <c r="I111" s="92">
        <f t="shared" si="2"/>
        <v>0</v>
      </c>
      <c r="J111" s="92">
        <f t="shared" si="3"/>
        <v>0</v>
      </c>
      <c r="K111" s="92">
        <f t="shared" si="4"/>
        <v>0</v>
      </c>
      <c r="L111" s="91"/>
      <c r="M111" s="91"/>
      <c r="N111" s="91"/>
    </row>
    <row r="112" ht="14.25" customHeight="1">
      <c r="A112" s="32"/>
      <c r="B112" s="32"/>
      <c r="C112" s="91"/>
      <c r="D112" s="91"/>
      <c r="E112" s="91"/>
      <c r="F112" s="91"/>
      <c r="G112" s="91"/>
      <c r="H112" s="92">
        <f t="shared" si="1"/>
        <v>0</v>
      </c>
      <c r="I112" s="92">
        <f t="shared" si="2"/>
        <v>0</v>
      </c>
      <c r="J112" s="92">
        <f t="shared" si="3"/>
        <v>0</v>
      </c>
      <c r="K112" s="92">
        <f t="shared" si="4"/>
        <v>0</v>
      </c>
      <c r="L112" s="91"/>
      <c r="M112" s="91"/>
      <c r="N112" s="91"/>
    </row>
    <row r="113" ht="14.25" customHeight="1">
      <c r="A113" s="32"/>
      <c r="B113" s="32"/>
      <c r="C113" s="91"/>
      <c r="D113" s="91"/>
      <c r="E113" s="91"/>
      <c r="F113" s="91"/>
      <c r="G113" s="91"/>
      <c r="H113" s="92">
        <f t="shared" si="1"/>
        <v>0</v>
      </c>
      <c r="I113" s="92">
        <f t="shared" si="2"/>
        <v>0</v>
      </c>
      <c r="J113" s="92">
        <f t="shared" si="3"/>
        <v>0</v>
      </c>
      <c r="K113" s="92">
        <f t="shared" si="4"/>
        <v>0</v>
      </c>
      <c r="L113" s="91"/>
      <c r="M113" s="91"/>
      <c r="N113" s="91"/>
    </row>
    <row r="114" ht="14.25" customHeight="1">
      <c r="A114" s="32"/>
      <c r="B114" s="32"/>
      <c r="C114" s="91"/>
      <c r="D114" s="91"/>
      <c r="E114" s="91"/>
      <c r="F114" s="91"/>
      <c r="G114" s="91"/>
      <c r="H114" s="92">
        <f t="shared" si="1"/>
        <v>0</v>
      </c>
      <c r="I114" s="92">
        <f t="shared" si="2"/>
        <v>0</v>
      </c>
      <c r="J114" s="92">
        <f t="shared" si="3"/>
        <v>0</v>
      </c>
      <c r="K114" s="92">
        <f t="shared" si="4"/>
        <v>0</v>
      </c>
      <c r="L114" s="91"/>
      <c r="M114" s="91"/>
      <c r="N114" s="91"/>
    </row>
    <row r="115" ht="14.25" customHeight="1">
      <c r="A115" s="32"/>
      <c r="B115" s="32"/>
      <c r="C115" s="91"/>
      <c r="D115" s="91"/>
      <c r="E115" s="91"/>
      <c r="F115" s="91"/>
      <c r="G115" s="91"/>
      <c r="H115" s="92">
        <f t="shared" si="1"/>
        <v>0</v>
      </c>
      <c r="I115" s="92">
        <f t="shared" si="2"/>
        <v>0</v>
      </c>
      <c r="J115" s="92">
        <f t="shared" si="3"/>
        <v>0</v>
      </c>
      <c r="K115" s="92">
        <f t="shared" si="4"/>
        <v>0</v>
      </c>
      <c r="L115" s="91"/>
      <c r="M115" s="91"/>
      <c r="N115" s="91"/>
    </row>
    <row r="116" ht="14.25" customHeight="1">
      <c r="A116" s="32"/>
      <c r="B116" s="32"/>
      <c r="C116" s="91"/>
      <c r="D116" s="91"/>
      <c r="E116" s="91"/>
      <c r="F116" s="91"/>
      <c r="G116" s="91"/>
      <c r="H116" s="92">
        <f t="shared" si="1"/>
        <v>0</v>
      </c>
      <c r="I116" s="92">
        <f t="shared" si="2"/>
        <v>0</v>
      </c>
      <c r="J116" s="92">
        <f t="shared" si="3"/>
        <v>0</v>
      </c>
      <c r="K116" s="92">
        <f t="shared" si="4"/>
        <v>0</v>
      </c>
      <c r="L116" s="91"/>
      <c r="M116" s="91"/>
      <c r="N116" s="91"/>
    </row>
    <row r="117" ht="14.25" customHeight="1">
      <c r="A117" s="32"/>
      <c r="B117" s="32"/>
      <c r="C117" s="91"/>
      <c r="D117" s="91"/>
      <c r="E117" s="91"/>
      <c r="F117" s="91"/>
      <c r="G117" s="91"/>
      <c r="H117" s="92">
        <f t="shared" si="1"/>
        <v>0</v>
      </c>
      <c r="I117" s="92">
        <f t="shared" si="2"/>
        <v>0</v>
      </c>
      <c r="J117" s="92">
        <f t="shared" si="3"/>
        <v>0</v>
      </c>
      <c r="K117" s="92">
        <f t="shared" si="4"/>
        <v>0</v>
      </c>
      <c r="L117" s="91"/>
      <c r="M117" s="91"/>
      <c r="N117" s="91"/>
    </row>
    <row r="118" ht="14.25" customHeight="1">
      <c r="A118" s="32"/>
      <c r="B118" s="32"/>
      <c r="C118" s="91"/>
      <c r="D118" s="91"/>
      <c r="E118" s="91"/>
      <c r="F118" s="91"/>
      <c r="G118" s="91"/>
      <c r="H118" s="92">
        <f t="shared" si="1"/>
        <v>0</v>
      </c>
      <c r="I118" s="92">
        <f t="shared" si="2"/>
        <v>0</v>
      </c>
      <c r="J118" s="92">
        <f t="shared" si="3"/>
        <v>0</v>
      </c>
      <c r="K118" s="92">
        <f t="shared" si="4"/>
        <v>0</v>
      </c>
      <c r="L118" s="91"/>
      <c r="M118" s="91"/>
      <c r="N118" s="91"/>
    </row>
    <row r="119" ht="14.25" customHeight="1">
      <c r="A119" s="32"/>
      <c r="B119" s="32"/>
      <c r="C119" s="91"/>
      <c r="D119" s="91"/>
      <c r="E119" s="91"/>
      <c r="F119" s="91"/>
      <c r="G119" s="91"/>
      <c r="H119" s="92">
        <f t="shared" si="1"/>
        <v>0</v>
      </c>
      <c r="I119" s="92">
        <f t="shared" si="2"/>
        <v>0</v>
      </c>
      <c r="J119" s="92">
        <f t="shared" si="3"/>
        <v>0</v>
      </c>
      <c r="K119" s="92">
        <f t="shared" si="4"/>
        <v>0</v>
      </c>
      <c r="L119" s="91"/>
      <c r="M119" s="91"/>
      <c r="N119" s="91"/>
    </row>
    <row r="120" ht="14.25" customHeight="1">
      <c r="A120" s="32"/>
      <c r="B120" s="32"/>
      <c r="C120" s="91"/>
      <c r="D120" s="91"/>
      <c r="E120" s="91"/>
      <c r="F120" s="91"/>
      <c r="G120" s="91"/>
      <c r="H120" s="92">
        <f t="shared" si="1"/>
        <v>0</v>
      </c>
      <c r="I120" s="92">
        <f t="shared" si="2"/>
        <v>0</v>
      </c>
      <c r="J120" s="92">
        <f t="shared" si="3"/>
        <v>0</v>
      </c>
      <c r="K120" s="92">
        <f t="shared" si="4"/>
        <v>0</v>
      </c>
      <c r="L120" s="91"/>
      <c r="M120" s="91"/>
      <c r="N120" s="91"/>
    </row>
    <row r="121" ht="14.25" customHeight="1">
      <c r="A121" s="32"/>
      <c r="B121" s="32"/>
      <c r="C121" s="91"/>
      <c r="D121" s="91"/>
      <c r="E121" s="91"/>
      <c r="F121" s="91"/>
      <c r="G121" s="91"/>
      <c r="H121" s="92">
        <f t="shared" si="1"/>
        <v>0</v>
      </c>
      <c r="I121" s="92">
        <f t="shared" si="2"/>
        <v>0</v>
      </c>
      <c r="J121" s="92">
        <f t="shared" si="3"/>
        <v>0</v>
      </c>
      <c r="K121" s="92">
        <f t="shared" si="4"/>
        <v>0</v>
      </c>
      <c r="L121" s="91"/>
      <c r="M121" s="91"/>
      <c r="N121" s="91"/>
    </row>
    <row r="122" ht="14.25" customHeight="1">
      <c r="A122" s="32"/>
      <c r="B122" s="32"/>
      <c r="C122" s="91"/>
      <c r="D122" s="91"/>
      <c r="E122" s="91"/>
      <c r="F122" s="91"/>
      <c r="G122" s="91"/>
      <c r="H122" s="92">
        <f t="shared" si="1"/>
        <v>0</v>
      </c>
      <c r="I122" s="92">
        <f t="shared" si="2"/>
        <v>0</v>
      </c>
      <c r="J122" s="92">
        <f t="shared" si="3"/>
        <v>0</v>
      </c>
      <c r="K122" s="92">
        <f t="shared" si="4"/>
        <v>0</v>
      </c>
      <c r="L122" s="91"/>
      <c r="M122" s="91"/>
      <c r="N122" s="91"/>
    </row>
    <row r="123" ht="14.25" customHeight="1">
      <c r="A123" s="32"/>
      <c r="B123" s="32"/>
      <c r="C123" s="91"/>
      <c r="D123" s="91"/>
      <c r="E123" s="91"/>
      <c r="F123" s="91"/>
      <c r="G123" s="91"/>
      <c r="H123" s="92">
        <f t="shared" si="1"/>
        <v>0</v>
      </c>
      <c r="I123" s="92">
        <f t="shared" si="2"/>
        <v>0</v>
      </c>
      <c r="J123" s="92">
        <f t="shared" si="3"/>
        <v>0</v>
      </c>
      <c r="K123" s="92">
        <f t="shared" si="4"/>
        <v>0</v>
      </c>
      <c r="L123" s="91"/>
      <c r="M123" s="91"/>
      <c r="N123" s="91"/>
    </row>
    <row r="124" ht="14.25" customHeight="1">
      <c r="A124" s="32"/>
      <c r="B124" s="32"/>
      <c r="C124" s="91"/>
      <c r="D124" s="91"/>
      <c r="E124" s="91"/>
      <c r="F124" s="91"/>
      <c r="G124" s="91"/>
      <c r="H124" s="92">
        <f t="shared" si="1"/>
        <v>0</v>
      </c>
      <c r="I124" s="92">
        <f t="shared" si="2"/>
        <v>0</v>
      </c>
      <c r="J124" s="92">
        <f t="shared" si="3"/>
        <v>0</v>
      </c>
      <c r="K124" s="92">
        <f t="shared" si="4"/>
        <v>0</v>
      </c>
      <c r="L124" s="91"/>
      <c r="M124" s="91"/>
      <c r="N124" s="91"/>
    </row>
    <row r="125" ht="14.25" customHeight="1">
      <c r="A125" s="32"/>
      <c r="B125" s="32"/>
      <c r="C125" s="91"/>
      <c r="D125" s="91"/>
      <c r="E125" s="91"/>
      <c r="F125" s="91"/>
      <c r="G125" s="91"/>
      <c r="H125" s="92">
        <f t="shared" si="1"/>
        <v>0</v>
      </c>
      <c r="I125" s="92">
        <f t="shared" si="2"/>
        <v>0</v>
      </c>
      <c r="J125" s="92">
        <f t="shared" si="3"/>
        <v>0</v>
      </c>
      <c r="K125" s="92">
        <f t="shared" si="4"/>
        <v>0</v>
      </c>
      <c r="L125" s="91"/>
      <c r="M125" s="91"/>
      <c r="N125" s="91"/>
    </row>
    <row r="126" ht="14.25" customHeight="1">
      <c r="A126" s="32"/>
      <c r="B126" s="32"/>
      <c r="C126" s="91"/>
      <c r="D126" s="91"/>
      <c r="E126" s="91"/>
      <c r="F126" s="91"/>
      <c r="G126" s="91"/>
      <c r="H126" s="92">
        <f t="shared" si="1"/>
        <v>0</v>
      </c>
      <c r="I126" s="92">
        <f t="shared" si="2"/>
        <v>0</v>
      </c>
      <c r="J126" s="92">
        <f t="shared" si="3"/>
        <v>0</v>
      </c>
      <c r="K126" s="92">
        <f t="shared" si="4"/>
        <v>0</v>
      </c>
      <c r="L126" s="91"/>
      <c r="M126" s="91"/>
      <c r="N126" s="91"/>
    </row>
    <row r="127" ht="14.25" customHeight="1">
      <c r="A127" s="32"/>
      <c r="B127" s="32"/>
      <c r="C127" s="91"/>
      <c r="D127" s="91"/>
      <c r="E127" s="91"/>
      <c r="F127" s="91"/>
      <c r="G127" s="91"/>
      <c r="H127" s="92">
        <f t="shared" si="1"/>
        <v>0</v>
      </c>
      <c r="I127" s="92">
        <f t="shared" si="2"/>
        <v>0</v>
      </c>
      <c r="J127" s="92">
        <f t="shared" si="3"/>
        <v>0</v>
      </c>
      <c r="K127" s="92">
        <f t="shared" si="4"/>
        <v>0</v>
      </c>
      <c r="L127" s="91"/>
      <c r="M127" s="91"/>
      <c r="N127" s="91"/>
    </row>
    <row r="128" ht="14.25" customHeight="1">
      <c r="A128" s="32"/>
      <c r="B128" s="32"/>
      <c r="C128" s="91"/>
      <c r="D128" s="91"/>
      <c r="E128" s="91"/>
      <c r="F128" s="91"/>
      <c r="G128" s="91"/>
      <c r="H128" s="92">
        <f t="shared" si="1"/>
        <v>0</v>
      </c>
      <c r="I128" s="92">
        <f t="shared" si="2"/>
        <v>0</v>
      </c>
      <c r="J128" s="92">
        <f t="shared" si="3"/>
        <v>0</v>
      </c>
      <c r="K128" s="92">
        <f t="shared" si="4"/>
        <v>0</v>
      </c>
      <c r="L128" s="91"/>
      <c r="M128" s="91"/>
      <c r="N128" s="91"/>
    </row>
    <row r="129" ht="14.25" customHeight="1">
      <c r="A129" s="32"/>
      <c r="B129" s="32"/>
      <c r="C129" s="91"/>
      <c r="D129" s="91"/>
      <c r="E129" s="91"/>
      <c r="F129" s="91"/>
      <c r="G129" s="91"/>
      <c r="H129" s="92">
        <f t="shared" si="1"/>
        <v>0</v>
      </c>
      <c r="I129" s="92">
        <f t="shared" si="2"/>
        <v>0</v>
      </c>
      <c r="J129" s="92">
        <f t="shared" si="3"/>
        <v>0</v>
      </c>
      <c r="K129" s="92">
        <f t="shared" si="4"/>
        <v>0</v>
      </c>
      <c r="L129" s="91"/>
      <c r="M129" s="91"/>
      <c r="N129" s="91"/>
    </row>
    <row r="130" ht="14.25" customHeight="1">
      <c r="A130" s="32"/>
      <c r="B130" s="32"/>
      <c r="C130" s="91"/>
      <c r="D130" s="91"/>
      <c r="E130" s="91"/>
      <c r="F130" s="91"/>
      <c r="G130" s="91"/>
      <c r="H130" s="92">
        <f t="shared" si="1"/>
        <v>0</v>
      </c>
      <c r="I130" s="92">
        <f t="shared" si="2"/>
        <v>0</v>
      </c>
      <c r="J130" s="92">
        <f t="shared" si="3"/>
        <v>0</v>
      </c>
      <c r="K130" s="92">
        <f t="shared" si="4"/>
        <v>0</v>
      </c>
      <c r="L130" s="91"/>
      <c r="M130" s="91"/>
      <c r="N130" s="91"/>
    </row>
    <row r="131" ht="14.25" customHeight="1">
      <c r="A131" s="32"/>
      <c r="B131" s="32"/>
      <c r="C131" s="91"/>
      <c r="D131" s="91"/>
      <c r="E131" s="91"/>
      <c r="F131" s="91"/>
      <c r="G131" s="91"/>
      <c r="H131" s="92">
        <f t="shared" si="1"/>
        <v>0</v>
      </c>
      <c r="I131" s="92">
        <f t="shared" si="2"/>
        <v>0</v>
      </c>
      <c r="J131" s="92">
        <f t="shared" si="3"/>
        <v>0</v>
      </c>
      <c r="K131" s="92">
        <f t="shared" si="4"/>
        <v>0</v>
      </c>
      <c r="L131" s="91"/>
      <c r="M131" s="91"/>
      <c r="N131" s="91"/>
    </row>
    <row r="132" ht="14.25" customHeight="1">
      <c r="A132" s="32"/>
      <c r="B132" s="32"/>
      <c r="C132" s="91"/>
      <c r="D132" s="91"/>
      <c r="E132" s="91"/>
      <c r="F132" s="91"/>
      <c r="G132" s="91"/>
      <c r="H132" s="92">
        <f t="shared" si="1"/>
        <v>0</v>
      </c>
      <c r="I132" s="92">
        <f t="shared" si="2"/>
        <v>0</v>
      </c>
      <c r="J132" s="92">
        <f t="shared" si="3"/>
        <v>0</v>
      </c>
      <c r="K132" s="92">
        <f t="shared" si="4"/>
        <v>0</v>
      </c>
      <c r="L132" s="91"/>
      <c r="M132" s="91"/>
      <c r="N132" s="91"/>
    </row>
    <row r="133" ht="14.25" customHeight="1">
      <c r="A133" s="32"/>
      <c r="B133" s="32"/>
      <c r="C133" s="91"/>
      <c r="D133" s="91"/>
      <c r="E133" s="91"/>
      <c r="F133" s="91"/>
      <c r="G133" s="91"/>
      <c r="H133" s="92">
        <f t="shared" si="1"/>
        <v>0</v>
      </c>
      <c r="I133" s="92">
        <f t="shared" si="2"/>
        <v>0</v>
      </c>
      <c r="J133" s="92">
        <f t="shared" si="3"/>
        <v>0</v>
      </c>
      <c r="K133" s="92">
        <f t="shared" si="4"/>
        <v>0</v>
      </c>
      <c r="L133" s="91"/>
      <c r="M133" s="91"/>
      <c r="N133" s="91"/>
    </row>
    <row r="134" ht="14.25" customHeight="1">
      <c r="A134" s="32"/>
      <c r="B134" s="32"/>
      <c r="C134" s="91"/>
      <c r="D134" s="91"/>
      <c r="E134" s="91"/>
      <c r="F134" s="91"/>
      <c r="G134" s="91"/>
      <c r="H134" s="92">
        <f t="shared" si="1"/>
        <v>0</v>
      </c>
      <c r="I134" s="92">
        <f t="shared" si="2"/>
        <v>0</v>
      </c>
      <c r="J134" s="92">
        <f t="shared" si="3"/>
        <v>0</v>
      </c>
      <c r="K134" s="92">
        <f t="shared" si="4"/>
        <v>0</v>
      </c>
      <c r="L134" s="91"/>
      <c r="M134" s="91"/>
      <c r="N134" s="91"/>
    </row>
    <row r="135" ht="14.25" customHeight="1">
      <c r="A135" s="32"/>
      <c r="B135" s="32"/>
      <c r="C135" s="91"/>
      <c r="D135" s="91"/>
      <c r="E135" s="91"/>
      <c r="F135" s="91"/>
      <c r="G135" s="91"/>
      <c r="H135" s="92">
        <f t="shared" si="1"/>
        <v>0</v>
      </c>
      <c r="I135" s="92">
        <f t="shared" si="2"/>
        <v>0</v>
      </c>
      <c r="J135" s="92">
        <f t="shared" si="3"/>
        <v>0</v>
      </c>
      <c r="K135" s="92">
        <f t="shared" si="4"/>
        <v>0</v>
      </c>
      <c r="L135" s="91"/>
      <c r="M135" s="91"/>
      <c r="N135" s="91"/>
    </row>
    <row r="136" ht="14.25" customHeight="1">
      <c r="A136" s="32"/>
      <c r="B136" s="32"/>
      <c r="C136" s="91"/>
      <c r="D136" s="91"/>
      <c r="E136" s="91"/>
      <c r="F136" s="91"/>
      <c r="G136" s="91"/>
      <c r="H136" s="92">
        <f t="shared" si="1"/>
        <v>0</v>
      </c>
      <c r="I136" s="92">
        <f t="shared" si="2"/>
        <v>0</v>
      </c>
      <c r="J136" s="92">
        <f t="shared" si="3"/>
        <v>0</v>
      </c>
      <c r="K136" s="92">
        <f t="shared" si="4"/>
        <v>0</v>
      </c>
      <c r="L136" s="91"/>
      <c r="M136" s="91"/>
      <c r="N136" s="91"/>
    </row>
    <row r="137" ht="14.25" customHeight="1">
      <c r="A137" s="32"/>
      <c r="B137" s="32"/>
      <c r="C137" s="91"/>
      <c r="D137" s="91"/>
      <c r="E137" s="91"/>
      <c r="F137" s="91"/>
      <c r="G137" s="91"/>
      <c r="H137" s="92">
        <f t="shared" si="1"/>
        <v>0</v>
      </c>
      <c r="I137" s="92">
        <f t="shared" si="2"/>
        <v>0</v>
      </c>
      <c r="J137" s="92">
        <f t="shared" si="3"/>
        <v>0</v>
      </c>
      <c r="K137" s="92">
        <f t="shared" si="4"/>
        <v>0</v>
      </c>
      <c r="L137" s="91"/>
      <c r="M137" s="91"/>
      <c r="N137" s="91"/>
    </row>
    <row r="138" ht="14.25" customHeight="1">
      <c r="A138" s="32"/>
      <c r="B138" s="32"/>
      <c r="C138" s="91"/>
      <c r="D138" s="91"/>
      <c r="E138" s="91"/>
      <c r="F138" s="91"/>
      <c r="G138" s="91"/>
      <c r="H138" s="92">
        <f t="shared" si="1"/>
        <v>0</v>
      </c>
      <c r="I138" s="92">
        <f t="shared" si="2"/>
        <v>0</v>
      </c>
      <c r="J138" s="92">
        <f t="shared" si="3"/>
        <v>0</v>
      </c>
      <c r="K138" s="92">
        <f t="shared" si="4"/>
        <v>0</v>
      </c>
      <c r="L138" s="91"/>
      <c r="M138" s="91"/>
      <c r="N138" s="91"/>
    </row>
    <row r="139" ht="14.25" customHeight="1">
      <c r="A139" s="32"/>
      <c r="B139" s="32"/>
      <c r="C139" s="91"/>
      <c r="D139" s="91"/>
      <c r="E139" s="91"/>
      <c r="F139" s="91"/>
      <c r="G139" s="91"/>
      <c r="H139" s="92">
        <f t="shared" si="1"/>
        <v>0</v>
      </c>
      <c r="I139" s="92">
        <f t="shared" si="2"/>
        <v>0</v>
      </c>
      <c r="J139" s="92">
        <f t="shared" si="3"/>
        <v>0</v>
      </c>
      <c r="K139" s="92">
        <f t="shared" si="4"/>
        <v>0</v>
      </c>
      <c r="L139" s="91"/>
      <c r="M139" s="91"/>
      <c r="N139" s="91"/>
    </row>
    <row r="140" ht="14.25" customHeight="1">
      <c r="A140" s="32"/>
      <c r="B140" s="32"/>
      <c r="C140" s="91"/>
      <c r="D140" s="91"/>
      <c r="E140" s="91"/>
      <c r="F140" s="91"/>
      <c r="G140" s="91"/>
      <c r="H140" s="92">
        <f t="shared" si="1"/>
        <v>0</v>
      </c>
      <c r="I140" s="92">
        <f t="shared" si="2"/>
        <v>0</v>
      </c>
      <c r="J140" s="92">
        <f t="shared" si="3"/>
        <v>0</v>
      </c>
      <c r="K140" s="92">
        <f t="shared" si="4"/>
        <v>0</v>
      </c>
      <c r="L140" s="91"/>
      <c r="M140" s="91"/>
      <c r="N140" s="91"/>
    </row>
    <row r="141" ht="14.25" customHeight="1">
      <c r="A141" s="32"/>
      <c r="B141" s="32"/>
      <c r="C141" s="91"/>
      <c r="D141" s="91"/>
      <c r="E141" s="91"/>
      <c r="F141" s="91"/>
      <c r="G141" s="91"/>
      <c r="H141" s="92">
        <f t="shared" si="1"/>
        <v>0</v>
      </c>
      <c r="I141" s="92">
        <f t="shared" si="2"/>
        <v>0</v>
      </c>
      <c r="J141" s="92">
        <f t="shared" si="3"/>
        <v>0</v>
      </c>
      <c r="K141" s="92">
        <f t="shared" si="4"/>
        <v>0</v>
      </c>
      <c r="L141" s="91"/>
      <c r="M141" s="91"/>
      <c r="N141" s="91"/>
    </row>
    <row r="142" ht="14.25" customHeight="1">
      <c r="A142" s="32"/>
      <c r="B142" s="32"/>
      <c r="C142" s="91"/>
      <c r="D142" s="91"/>
      <c r="E142" s="91"/>
      <c r="F142" s="91"/>
      <c r="G142" s="91"/>
      <c r="H142" s="92">
        <f t="shared" si="1"/>
        <v>0</v>
      </c>
      <c r="I142" s="92">
        <f t="shared" si="2"/>
        <v>0</v>
      </c>
      <c r="J142" s="92">
        <f t="shared" si="3"/>
        <v>0</v>
      </c>
      <c r="K142" s="92">
        <f t="shared" si="4"/>
        <v>0</v>
      </c>
      <c r="L142" s="91"/>
      <c r="M142" s="91"/>
      <c r="N142" s="91"/>
    </row>
    <row r="143" ht="14.25" customHeight="1">
      <c r="A143" s="32"/>
      <c r="B143" s="32"/>
      <c r="C143" s="91"/>
      <c r="D143" s="91"/>
      <c r="E143" s="91"/>
      <c r="F143" s="91"/>
      <c r="G143" s="91"/>
      <c r="H143" s="92">
        <f t="shared" si="1"/>
        <v>0</v>
      </c>
      <c r="I143" s="92">
        <f t="shared" si="2"/>
        <v>0</v>
      </c>
      <c r="J143" s="92">
        <f t="shared" si="3"/>
        <v>0</v>
      </c>
      <c r="K143" s="92">
        <f t="shared" si="4"/>
        <v>0</v>
      </c>
      <c r="L143" s="91"/>
      <c r="M143" s="91"/>
      <c r="N143" s="91"/>
    </row>
    <row r="144" ht="14.25" customHeight="1">
      <c r="A144" s="32"/>
      <c r="B144" s="32"/>
      <c r="C144" s="91"/>
      <c r="D144" s="91"/>
      <c r="E144" s="91"/>
      <c r="F144" s="91"/>
      <c r="G144" s="91"/>
      <c r="H144" s="92">
        <f t="shared" si="1"/>
        <v>0</v>
      </c>
      <c r="I144" s="92">
        <f t="shared" si="2"/>
        <v>0</v>
      </c>
      <c r="J144" s="92">
        <f t="shared" si="3"/>
        <v>0</v>
      </c>
      <c r="K144" s="92">
        <f t="shared" si="4"/>
        <v>0</v>
      </c>
      <c r="L144" s="91"/>
      <c r="M144" s="91"/>
      <c r="N144" s="91"/>
    </row>
    <row r="145" ht="14.25" customHeight="1">
      <c r="A145" s="32"/>
      <c r="B145" s="32"/>
      <c r="C145" s="91"/>
      <c r="D145" s="91"/>
      <c r="E145" s="91"/>
      <c r="F145" s="91"/>
      <c r="G145" s="91"/>
      <c r="H145" s="92">
        <f t="shared" si="1"/>
        <v>0</v>
      </c>
      <c r="I145" s="92">
        <f t="shared" si="2"/>
        <v>0</v>
      </c>
      <c r="J145" s="92">
        <f t="shared" si="3"/>
        <v>0</v>
      </c>
      <c r="K145" s="92">
        <f t="shared" si="4"/>
        <v>0</v>
      </c>
      <c r="L145" s="91"/>
      <c r="M145" s="91"/>
      <c r="N145" s="91"/>
    </row>
    <row r="146" ht="14.25" customHeight="1">
      <c r="A146" s="32"/>
      <c r="B146" s="32"/>
      <c r="C146" s="91"/>
      <c r="D146" s="91"/>
      <c r="E146" s="91"/>
      <c r="F146" s="91"/>
      <c r="G146" s="91"/>
      <c r="H146" s="92">
        <f t="shared" si="1"/>
        <v>0</v>
      </c>
      <c r="I146" s="92">
        <f t="shared" si="2"/>
        <v>0</v>
      </c>
      <c r="J146" s="92">
        <f t="shared" si="3"/>
        <v>0</v>
      </c>
      <c r="K146" s="92">
        <f t="shared" si="4"/>
        <v>0</v>
      </c>
      <c r="L146" s="91"/>
      <c r="M146" s="91"/>
      <c r="N146" s="91"/>
    </row>
    <row r="147" ht="14.25" customHeight="1">
      <c r="A147" s="32"/>
      <c r="B147" s="32"/>
      <c r="C147" s="91"/>
      <c r="D147" s="91"/>
      <c r="E147" s="91"/>
      <c r="F147" s="91"/>
      <c r="G147" s="91"/>
      <c r="H147" s="92">
        <f t="shared" si="1"/>
        <v>0</v>
      </c>
      <c r="I147" s="92">
        <f t="shared" si="2"/>
        <v>0</v>
      </c>
      <c r="J147" s="92">
        <f t="shared" si="3"/>
        <v>0</v>
      </c>
      <c r="K147" s="92">
        <f t="shared" si="4"/>
        <v>0</v>
      </c>
      <c r="L147" s="91"/>
      <c r="M147" s="91"/>
      <c r="N147" s="91"/>
    </row>
    <row r="148" ht="14.25" customHeight="1">
      <c r="A148" s="32"/>
      <c r="B148" s="32"/>
      <c r="C148" s="91"/>
      <c r="D148" s="91"/>
      <c r="E148" s="91"/>
      <c r="F148" s="91"/>
      <c r="G148" s="91"/>
      <c r="H148" s="92">
        <f t="shared" si="1"/>
        <v>0</v>
      </c>
      <c r="I148" s="92">
        <f t="shared" si="2"/>
        <v>0</v>
      </c>
      <c r="J148" s="92">
        <f t="shared" si="3"/>
        <v>0</v>
      </c>
      <c r="K148" s="92">
        <f t="shared" si="4"/>
        <v>0</v>
      </c>
      <c r="L148" s="91"/>
      <c r="M148" s="91"/>
      <c r="N148" s="91"/>
    </row>
    <row r="149" ht="14.25" customHeight="1">
      <c r="A149" s="32"/>
      <c r="B149" s="32"/>
      <c r="C149" s="91"/>
      <c r="D149" s="91"/>
      <c r="E149" s="91"/>
      <c r="F149" s="91"/>
      <c r="G149" s="91"/>
      <c r="H149" s="92">
        <f t="shared" si="1"/>
        <v>0</v>
      </c>
      <c r="I149" s="92">
        <f t="shared" si="2"/>
        <v>0</v>
      </c>
      <c r="J149" s="92">
        <f t="shared" si="3"/>
        <v>0</v>
      </c>
      <c r="K149" s="92">
        <f t="shared" si="4"/>
        <v>0</v>
      </c>
      <c r="L149" s="91"/>
      <c r="M149" s="91"/>
      <c r="N149" s="91"/>
    </row>
    <row r="150" ht="14.25" customHeight="1">
      <c r="A150" s="32"/>
      <c r="B150" s="32"/>
      <c r="C150" s="91"/>
      <c r="D150" s="91"/>
      <c r="E150" s="91"/>
      <c r="F150" s="91"/>
      <c r="G150" s="91"/>
      <c r="H150" s="92">
        <f t="shared" si="1"/>
        <v>0</v>
      </c>
      <c r="I150" s="92">
        <f t="shared" si="2"/>
        <v>0</v>
      </c>
      <c r="J150" s="92">
        <f t="shared" si="3"/>
        <v>0</v>
      </c>
      <c r="K150" s="92">
        <f t="shared" si="4"/>
        <v>0</v>
      </c>
      <c r="L150" s="91"/>
      <c r="M150" s="91"/>
      <c r="N150" s="91"/>
    </row>
    <row r="151" ht="14.25" customHeight="1">
      <c r="A151" s="32"/>
      <c r="B151" s="32"/>
      <c r="C151" s="91"/>
      <c r="D151" s="91"/>
      <c r="E151" s="91"/>
      <c r="F151" s="91"/>
      <c r="G151" s="91"/>
      <c r="H151" s="92">
        <f t="shared" si="1"/>
        <v>0</v>
      </c>
      <c r="I151" s="92">
        <f t="shared" si="2"/>
        <v>0</v>
      </c>
      <c r="J151" s="92">
        <f t="shared" si="3"/>
        <v>0</v>
      </c>
      <c r="K151" s="92">
        <f t="shared" si="4"/>
        <v>0</v>
      </c>
      <c r="L151" s="91"/>
      <c r="M151" s="91"/>
      <c r="N151" s="91"/>
    </row>
    <row r="152" ht="14.25" customHeight="1">
      <c r="A152" s="32"/>
      <c r="B152" s="32"/>
      <c r="C152" s="91"/>
      <c r="D152" s="91"/>
      <c r="E152" s="91"/>
      <c r="F152" s="91"/>
      <c r="G152" s="91"/>
      <c r="H152" s="92">
        <f t="shared" si="1"/>
        <v>0</v>
      </c>
      <c r="I152" s="92">
        <f t="shared" si="2"/>
        <v>0</v>
      </c>
      <c r="J152" s="92">
        <f t="shared" si="3"/>
        <v>0</v>
      </c>
      <c r="K152" s="92">
        <f t="shared" si="4"/>
        <v>0</v>
      </c>
      <c r="L152" s="91"/>
      <c r="M152" s="91"/>
      <c r="N152" s="91"/>
    </row>
    <row r="153" ht="14.25" customHeight="1">
      <c r="A153" s="32"/>
      <c r="B153" s="32"/>
      <c r="C153" s="91"/>
      <c r="D153" s="91"/>
      <c r="E153" s="91"/>
      <c r="F153" s="91"/>
      <c r="G153" s="91"/>
      <c r="H153" s="92">
        <f t="shared" si="1"/>
        <v>0</v>
      </c>
      <c r="I153" s="92">
        <f t="shared" si="2"/>
        <v>0</v>
      </c>
      <c r="J153" s="92">
        <f t="shared" si="3"/>
        <v>0</v>
      </c>
      <c r="K153" s="92">
        <f t="shared" si="4"/>
        <v>0</v>
      </c>
      <c r="L153" s="91"/>
      <c r="M153" s="91"/>
      <c r="N153" s="91"/>
    </row>
    <row r="154" ht="14.25" customHeight="1">
      <c r="A154" s="32"/>
      <c r="B154" s="32"/>
      <c r="C154" s="91"/>
      <c r="D154" s="91"/>
      <c r="E154" s="91"/>
      <c r="F154" s="91"/>
      <c r="G154" s="91"/>
      <c r="H154" s="92">
        <f t="shared" si="1"/>
        <v>0</v>
      </c>
      <c r="I154" s="92">
        <f t="shared" si="2"/>
        <v>0</v>
      </c>
      <c r="J154" s="92">
        <f t="shared" si="3"/>
        <v>0</v>
      </c>
      <c r="K154" s="92">
        <f t="shared" si="4"/>
        <v>0</v>
      </c>
      <c r="L154" s="91"/>
      <c r="M154" s="91"/>
      <c r="N154" s="91"/>
    </row>
    <row r="155" ht="14.25" customHeight="1">
      <c r="A155" s="32"/>
      <c r="B155" s="32"/>
      <c r="C155" s="91"/>
      <c r="D155" s="91"/>
      <c r="E155" s="91"/>
      <c r="F155" s="91"/>
      <c r="G155" s="91"/>
      <c r="H155" s="92">
        <f t="shared" si="1"/>
        <v>0</v>
      </c>
      <c r="I155" s="92">
        <f t="shared" si="2"/>
        <v>0</v>
      </c>
      <c r="J155" s="92">
        <f t="shared" si="3"/>
        <v>0</v>
      </c>
      <c r="K155" s="92">
        <f t="shared" si="4"/>
        <v>0</v>
      </c>
      <c r="L155" s="91"/>
      <c r="M155" s="91"/>
      <c r="N155" s="91"/>
    </row>
    <row r="156" ht="14.25" customHeight="1">
      <c r="A156" s="32"/>
      <c r="B156" s="32"/>
      <c r="C156" s="91"/>
      <c r="D156" s="91"/>
      <c r="E156" s="91"/>
      <c r="F156" s="91"/>
      <c r="G156" s="91"/>
      <c r="H156" s="92">
        <f t="shared" si="1"/>
        <v>0</v>
      </c>
      <c r="I156" s="92">
        <f t="shared" si="2"/>
        <v>0</v>
      </c>
      <c r="J156" s="92">
        <f t="shared" si="3"/>
        <v>0</v>
      </c>
      <c r="K156" s="92">
        <f t="shared" si="4"/>
        <v>0</v>
      </c>
      <c r="L156" s="91"/>
      <c r="M156" s="91"/>
      <c r="N156" s="91"/>
    </row>
    <row r="157" ht="14.25" customHeight="1">
      <c r="A157" s="32"/>
      <c r="B157" s="32"/>
      <c r="C157" s="91"/>
      <c r="D157" s="91"/>
      <c r="E157" s="91"/>
      <c r="F157" s="91"/>
      <c r="G157" s="91"/>
      <c r="H157" s="92">
        <f t="shared" si="1"/>
        <v>0</v>
      </c>
      <c r="I157" s="92">
        <f t="shared" si="2"/>
        <v>0</v>
      </c>
      <c r="J157" s="92">
        <f t="shared" si="3"/>
        <v>0</v>
      </c>
      <c r="K157" s="92">
        <f t="shared" si="4"/>
        <v>0</v>
      </c>
      <c r="L157" s="91"/>
      <c r="M157" s="91"/>
      <c r="N157" s="91"/>
    </row>
    <row r="158" ht="14.25" customHeight="1">
      <c r="A158" s="32"/>
      <c r="B158" s="32"/>
      <c r="C158" s="91"/>
      <c r="D158" s="91"/>
      <c r="E158" s="91"/>
      <c r="F158" s="91"/>
      <c r="G158" s="91"/>
      <c r="H158" s="92">
        <f t="shared" si="1"/>
        <v>0</v>
      </c>
      <c r="I158" s="92">
        <f t="shared" si="2"/>
        <v>0</v>
      </c>
      <c r="J158" s="92">
        <f t="shared" si="3"/>
        <v>0</v>
      </c>
      <c r="K158" s="92">
        <f t="shared" si="4"/>
        <v>0</v>
      </c>
      <c r="L158" s="91"/>
      <c r="M158" s="91"/>
      <c r="N158" s="91"/>
    </row>
    <row r="159" ht="14.25" customHeight="1">
      <c r="A159" s="32"/>
      <c r="B159" s="32"/>
      <c r="C159" s="91"/>
      <c r="D159" s="91"/>
      <c r="E159" s="91"/>
      <c r="F159" s="91"/>
      <c r="G159" s="91"/>
      <c r="H159" s="92">
        <f t="shared" si="1"/>
        <v>0</v>
      </c>
      <c r="I159" s="92">
        <f t="shared" si="2"/>
        <v>0</v>
      </c>
      <c r="J159" s="92">
        <f t="shared" si="3"/>
        <v>0</v>
      </c>
      <c r="K159" s="92">
        <f t="shared" si="4"/>
        <v>0</v>
      </c>
      <c r="L159" s="91"/>
      <c r="M159" s="91"/>
      <c r="N159" s="91"/>
    </row>
    <row r="160" ht="14.25" customHeight="1">
      <c r="A160" s="32"/>
      <c r="B160" s="32"/>
      <c r="C160" s="91"/>
      <c r="D160" s="91"/>
      <c r="E160" s="91"/>
      <c r="F160" s="91"/>
      <c r="G160" s="91"/>
      <c r="H160" s="92">
        <f t="shared" si="1"/>
        <v>0</v>
      </c>
      <c r="I160" s="92">
        <f t="shared" si="2"/>
        <v>0</v>
      </c>
      <c r="J160" s="92">
        <f t="shared" si="3"/>
        <v>0</v>
      </c>
      <c r="K160" s="92">
        <f t="shared" si="4"/>
        <v>0</v>
      </c>
      <c r="L160" s="91"/>
      <c r="M160" s="91"/>
      <c r="N160" s="91"/>
    </row>
    <row r="161" ht="14.25" customHeight="1">
      <c r="A161" s="32"/>
      <c r="B161" s="32"/>
      <c r="C161" s="91"/>
      <c r="D161" s="91"/>
      <c r="E161" s="91"/>
      <c r="F161" s="91"/>
      <c r="G161" s="91"/>
      <c r="H161" s="92">
        <f t="shared" si="1"/>
        <v>0</v>
      </c>
      <c r="I161" s="92">
        <f t="shared" si="2"/>
        <v>0</v>
      </c>
      <c r="J161" s="92">
        <f t="shared" si="3"/>
        <v>0</v>
      </c>
      <c r="K161" s="92">
        <f t="shared" si="4"/>
        <v>0</v>
      </c>
      <c r="L161" s="91"/>
      <c r="M161" s="91"/>
      <c r="N161" s="91"/>
    </row>
    <row r="162" ht="14.25" customHeight="1">
      <c r="A162" s="32"/>
      <c r="B162" s="32"/>
      <c r="C162" s="91"/>
      <c r="D162" s="91"/>
      <c r="E162" s="91"/>
      <c r="F162" s="91"/>
      <c r="G162" s="91"/>
      <c r="H162" s="92">
        <f t="shared" si="1"/>
        <v>0</v>
      </c>
      <c r="I162" s="92">
        <f t="shared" si="2"/>
        <v>0</v>
      </c>
      <c r="J162" s="92">
        <f t="shared" si="3"/>
        <v>0</v>
      </c>
      <c r="K162" s="92">
        <f t="shared" si="4"/>
        <v>0</v>
      </c>
      <c r="L162" s="91"/>
      <c r="M162" s="91"/>
      <c r="N162" s="91"/>
    </row>
    <row r="163" ht="14.25" customHeight="1">
      <c r="A163" s="32"/>
      <c r="B163" s="32"/>
      <c r="C163" s="91"/>
      <c r="D163" s="91"/>
      <c r="E163" s="91"/>
      <c r="F163" s="91"/>
      <c r="G163" s="91"/>
      <c r="H163" s="92">
        <f t="shared" si="1"/>
        <v>0</v>
      </c>
      <c r="I163" s="92">
        <f t="shared" si="2"/>
        <v>0</v>
      </c>
      <c r="J163" s="92">
        <f t="shared" si="3"/>
        <v>0</v>
      </c>
      <c r="K163" s="92">
        <f t="shared" si="4"/>
        <v>0</v>
      </c>
      <c r="L163" s="91"/>
      <c r="M163" s="91"/>
      <c r="N163" s="91"/>
    </row>
    <row r="164" ht="14.25" customHeight="1">
      <c r="A164" s="32"/>
      <c r="B164" s="32"/>
      <c r="C164" s="91"/>
      <c r="D164" s="91"/>
      <c r="E164" s="91"/>
      <c r="F164" s="91"/>
      <c r="G164" s="91"/>
      <c r="H164" s="92">
        <f t="shared" si="1"/>
        <v>0</v>
      </c>
      <c r="I164" s="92">
        <f t="shared" si="2"/>
        <v>0</v>
      </c>
      <c r="J164" s="92">
        <f t="shared" si="3"/>
        <v>0</v>
      </c>
      <c r="K164" s="92">
        <f t="shared" si="4"/>
        <v>0</v>
      </c>
      <c r="L164" s="91"/>
      <c r="M164" s="91"/>
      <c r="N164" s="91"/>
    </row>
    <row r="165" ht="14.25" customHeight="1">
      <c r="A165" s="32"/>
      <c r="B165" s="32"/>
      <c r="C165" s="91"/>
      <c r="D165" s="91"/>
      <c r="E165" s="91"/>
      <c r="F165" s="91"/>
      <c r="G165" s="91"/>
      <c r="H165" s="92">
        <f t="shared" si="1"/>
        <v>0</v>
      </c>
      <c r="I165" s="92">
        <f t="shared" si="2"/>
        <v>0</v>
      </c>
      <c r="J165" s="92">
        <f t="shared" si="3"/>
        <v>0</v>
      </c>
      <c r="K165" s="92">
        <f t="shared" si="4"/>
        <v>0</v>
      </c>
      <c r="L165" s="91"/>
      <c r="M165" s="91"/>
      <c r="N165" s="91"/>
    </row>
    <row r="166" ht="14.25" customHeight="1">
      <c r="A166" s="32"/>
      <c r="B166" s="32"/>
      <c r="C166" s="91"/>
      <c r="D166" s="91"/>
      <c r="E166" s="91"/>
      <c r="F166" s="91"/>
      <c r="G166" s="91"/>
      <c r="H166" s="92">
        <f t="shared" si="1"/>
        <v>0</v>
      </c>
      <c r="I166" s="92">
        <f t="shared" si="2"/>
        <v>0</v>
      </c>
      <c r="J166" s="92">
        <f t="shared" si="3"/>
        <v>0</v>
      </c>
      <c r="K166" s="92">
        <f t="shared" si="4"/>
        <v>0</v>
      </c>
      <c r="L166" s="91"/>
      <c r="M166" s="91"/>
      <c r="N166" s="91"/>
    </row>
    <row r="167" ht="14.25" customHeight="1">
      <c r="A167" s="32"/>
      <c r="B167" s="32"/>
      <c r="C167" s="91"/>
      <c r="D167" s="91"/>
      <c r="E167" s="91"/>
      <c r="F167" s="91"/>
      <c r="G167" s="91"/>
      <c r="H167" s="92">
        <f t="shared" si="1"/>
        <v>0</v>
      </c>
      <c r="I167" s="92">
        <f t="shared" si="2"/>
        <v>0</v>
      </c>
      <c r="J167" s="92">
        <f t="shared" si="3"/>
        <v>0</v>
      </c>
      <c r="K167" s="92">
        <f t="shared" si="4"/>
        <v>0</v>
      </c>
      <c r="L167" s="91"/>
      <c r="M167" s="91"/>
      <c r="N167" s="91"/>
    </row>
    <row r="168" ht="14.25" customHeight="1">
      <c r="A168" s="32"/>
      <c r="B168" s="32"/>
      <c r="C168" s="91"/>
      <c r="D168" s="91"/>
      <c r="E168" s="91"/>
      <c r="F168" s="91"/>
      <c r="G168" s="91"/>
      <c r="H168" s="92">
        <f t="shared" si="1"/>
        <v>0</v>
      </c>
      <c r="I168" s="92">
        <f t="shared" si="2"/>
        <v>0</v>
      </c>
      <c r="J168" s="92">
        <f t="shared" si="3"/>
        <v>0</v>
      </c>
      <c r="K168" s="92">
        <f t="shared" si="4"/>
        <v>0</v>
      </c>
      <c r="L168" s="91"/>
      <c r="M168" s="91"/>
      <c r="N168" s="91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19:B168">
      <formula1>'listas de opções'!$E$2:$E$64</formula1>
    </dataValidation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