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<sst xmlns="http://schemas.openxmlformats.org/spreadsheetml/2006/main" count="1306" uniqueCount="357">
  <si>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</si>
  <si>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</si>
  <si>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</si>
  <si>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</si>
  <si>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</si>
  <si>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</si>
  <si>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</si>
  <si>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</si>
  <si>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</si>
  <si>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</si>
  <si>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</si>
  <si>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</si>
  <si>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</si>
  <si>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</si>
  <si>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</si>
  <si>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</si>
  <si>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</si>
  <si>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</si>
  <si>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</si>
  <si>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</si>
  <si>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</si>
  <si>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</si>
  <si>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</si>
  <si>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</si>
  <si>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</si>
  <si>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</si>
  <si>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</si>
  <si>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</si>
  <si>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</si>
  <si>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</si>
  <si>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</si>
  <si>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</si>
  <si>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</si>
  <si>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</si>
  <si>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</si>
  <si>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</si>
  <si>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</si>
  <si>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</si>
  <si>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</si>
  <si>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</si>
  <si>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</si>
  <si>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</si>
  <si>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</si>
  <si>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</si>
  <si>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</si>
  <si>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</si>
  <si>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</si>
  <si>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</si>
  <si>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</si>
  <si>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</si>
  <si>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</si>
  <si>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</si>
  <si>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</si>
  <si>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</si>
  <si>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</si>
  <si>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</si>
  <si>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</si>
  <si>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</si>
  <si>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</si>
  <si>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</si>
  <si>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</si>
  <si>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</si>
  <si>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</si>
  <si>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</si>
  <si>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</si>
  <si>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</si>
  <si>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</si>
  <si>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</si>
  <si>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</si>
  <si>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</si>
  <si>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</si>
  <si>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</si>
  <si>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</si>
  <si>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</si>
  <si>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</si>
  <si>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</si>
  <si>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</si>
  <si>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</si>
  <si>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</si>
  <si>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</si>
  <si>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</si>
  <si>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</si>
  <si>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</si>
  <si>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</si>
  <si>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</si>
  <si>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</si>
  <si>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</si>
  <si>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</si>
  <si>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</si>
  <si>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</si>
  <si>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</si>
  <si>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</si>
  <si>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</si>
  <si>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</si>
  <si>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</si>
  <si>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</si>
  <si>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</si>
  <si>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</si>
  <si>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</si>
  <si>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</si>
  <si>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</si>
  <si>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</si>
  <si>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</si>
  <si>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</si>
  <si>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t>Planilha atualizada em: 04/11/2024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</si>
  <si>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</si>
  <si>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</si>
  <si>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</si>
  <si>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</si>
  <si>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color theme="1"/>
        <sz val="12.0"/>
      </rPr>
      <t xml:space="preserve">Nº de UBS - Referência 2024. (Fonte: </t>
    </r>
    <r>
      <rPr>
        <rFont val="Arial"/>
        <color rgb="FF000000"/>
        <sz val="12.0"/>
      </rPr>
      <t>https://cnes2.datasus.gov.br/Mod_Ind_Unidade.asp?VEstado=35&amp;VMun=351380&amp;VComp=00&amp;VUni=02)</t>
    </r>
  </si>
  <si>
    <r>
      <rPr>
        <rFont val="Arial"/>
        <color theme="1"/>
        <sz val="12.0"/>
      </rPr>
      <t xml:space="preserve">COBERTURA DA ESF/MUNICÍPIO - Referência 2020 (Fonte: </t>
    </r>
    <r>
      <rPr>
        <rFont val="Arial"/>
        <color rgb="FF000000"/>
        <sz val="12.0"/>
      </rPr>
      <t>https://tabnet.saude.sp.gov.br/tabcgi.exe?tabnet/ind33a_matriz.def)</t>
    </r>
  </si>
  <si>
    <r>
      <rPr>
        <rFont val="Arial"/>
        <color theme="1"/>
        <sz val="12.0"/>
      </rPr>
      <t xml:space="preserve">COBERTURA DA AB/MUNICÍPIO - Referência 2020 (Fonte: </t>
    </r>
    <r>
      <rPr>
        <rFont val="Arial"/>
        <color rgb="FF000000"/>
        <sz val="12.0"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</si>
  <si>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</si>
  <si>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</si>
  <si>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</si>
  <si>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</si>
  <si>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</si>
  <si>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</si>
  <si>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</si>
  <si>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</si>
  <si>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</si>
  <si>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(MÉDIA)</t>
  </si>
  <si>
    <t>COBERTURA ANS %</t>
  </si>
  <si>
    <t>Nº DE UBS</t>
  </si>
  <si>
    <t>COBERTURA DA ESF/MUNICIPIO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</si>
  <si>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</si>
  <si>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</si>
  <si>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</si>
  <si>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</si>
  <si>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</si>
  <si>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III-ARARAQUARA</t>
  </si>
  <si>
    <t>CENTRAL</t>
  </si>
  <si>
    <t>Américo Brasiliense</t>
  </si>
  <si>
    <t xml:space="preserve">Araraquara </t>
  </si>
  <si>
    <t>Boa Esperança do Sul</t>
  </si>
  <si>
    <t>Gavião Peixoto</t>
  </si>
  <si>
    <t>Motuca</t>
  </si>
  <si>
    <t>Rincão</t>
  </si>
  <si>
    <t>Santa Lucia</t>
  </si>
  <si>
    <t>Trabiju</t>
  </si>
  <si>
    <t>CENTRO-OESTE</t>
  </si>
  <si>
    <t>Borborema</t>
  </si>
  <si>
    <t xml:space="preserve">Matão </t>
  </si>
  <si>
    <t xml:space="preserve">Borborema </t>
  </si>
  <si>
    <t>Ibitinga</t>
  </si>
  <si>
    <t xml:space="preserve">Ibitinga </t>
  </si>
  <si>
    <t>Itápolis</t>
  </si>
  <si>
    <t>Nova Europa</t>
  </si>
  <si>
    <t>Tabatinga</t>
  </si>
  <si>
    <t>CORAÇÃO</t>
  </si>
  <si>
    <t>Descalvado</t>
  </si>
  <si>
    <t xml:space="preserve">São Carlos </t>
  </si>
  <si>
    <t>Dourado</t>
  </si>
  <si>
    <t>Ibaté</t>
  </si>
  <si>
    <t>Porto Ferreira</t>
  </si>
  <si>
    <t>Ribeirão Bonito</t>
  </si>
  <si>
    <t>São Carlos</t>
  </si>
  <si>
    <t>NORTE</t>
  </si>
  <si>
    <t>Cândido Rodrigues</t>
  </si>
  <si>
    <t>Taquaritinga</t>
  </si>
  <si>
    <t>Dobrada</t>
  </si>
  <si>
    <t>Matão</t>
  </si>
  <si>
    <t>Santa Ernestina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</si>
  <si>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</si>
  <si>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</si>
  <si>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</si>
  <si>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</si>
  <si>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</si>
  <si>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</si>
  <si>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</si>
  <si>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</si>
  <si>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Central</t>
  </si>
  <si>
    <t>Centro-Oeste</t>
  </si>
  <si>
    <t>Coração</t>
  </si>
  <si>
    <t>Norte</t>
  </si>
  <si>
    <t>CNES</t>
  </si>
  <si>
    <t>NOME DO ESTABELECIMENTO</t>
  </si>
  <si>
    <t>MUNICÍPIO DO ESTABELECIMENTO</t>
  </si>
  <si>
    <t>Ambulatório de Atenção à Saúde Integral da Mulher</t>
  </si>
  <si>
    <t>Hospital Carlos Fernando Malzoni</t>
  </si>
  <si>
    <t>Maternidade Gota de Leite de Araraquara</t>
  </si>
  <si>
    <t>Hospital São Sebastião - Borborema</t>
  </si>
  <si>
    <t>Santa Casa de Caridade e Maternidade Ibitinga</t>
  </si>
  <si>
    <t>Santa Casa de Misericórdia Itápolis</t>
  </si>
  <si>
    <t>Santa Casa de Misericórdia de Nova Europa</t>
  </si>
  <si>
    <t>Santa Casa de Misericórdia São Miguel Tabatinga</t>
  </si>
  <si>
    <t>Santa Casa Descalvado</t>
  </si>
  <si>
    <t>Casa de Saúde Santa Emília</t>
  </si>
  <si>
    <t>APAE Ibaté</t>
  </si>
  <si>
    <t>Hospital Dona Balbina</t>
  </si>
  <si>
    <t>Santa Casa de Misericórdia de Ribeirão Bonito</t>
  </si>
  <si>
    <t>Santa Casa de São Carlos</t>
  </si>
  <si>
    <t>Santa Casa de Taquaritinga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</si>
  <si>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</si>
  <si>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</si>
  <si>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</si>
  <si>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</si>
  <si>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</si>
  <si>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</si>
  <si>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</si>
  <si>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</si>
  <si>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</si>
  <si>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</si>
  <si>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</si>
  <si>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</si>
  <si>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</si>
  <si>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</si>
  <si>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</si>
  <si>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</si>
  <si>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 xml:space="preserve">Municipal </t>
  </si>
  <si>
    <t>II</t>
  </si>
  <si>
    <t>S</t>
  </si>
  <si>
    <t xml:space="preserve">Estadual </t>
  </si>
  <si>
    <t>CAPACIDADE OPERACIONAL ALTO RISCO - ANEO</t>
  </si>
  <si>
    <r>
      <rPr>
        <rFont val="Arial"/>
        <b/>
        <color theme="1"/>
        <sz val="12.0"/>
      </rPr>
      <t>UNEO</t>
    </r>
    <r>
      <rPr>
        <rFont val="Arial"/>
        <color theme="1"/>
        <sz val="12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</si>
  <si>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</si>
  <si>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</si>
  <si>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</si>
  <si>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</si>
  <si>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</si>
  <si>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</si>
  <si>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</si>
  <si>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</si>
  <si>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</si>
  <si>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</si>
  <si>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</si>
  <si>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</si>
  <si>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</si>
  <si>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</si>
  <si>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MUNICIPAL</t>
  </si>
  <si>
    <t xml:space="preserve">Gavião Peixoto 
</t>
  </si>
  <si>
    <t xml:space="preserve">Rincão </t>
  </si>
  <si>
    <t xml:space="preserve">Santa Lúcia </t>
  </si>
  <si>
    <t xml:space="preserve">CENTRO OESTE </t>
  </si>
  <si>
    <t>CENTRO OESTE</t>
  </si>
  <si>
    <t xml:space="preserve">Nova Europa </t>
  </si>
  <si>
    <t xml:space="preserve">Tabatinga </t>
  </si>
  <si>
    <t xml:space="preserve">CORAÇÃO </t>
  </si>
  <si>
    <t xml:space="preserve">Descalvado </t>
  </si>
  <si>
    <t xml:space="preserve">Dourado </t>
  </si>
  <si>
    <t xml:space="preserve">Taquaritinga 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</si>
  <si>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</si>
  <si>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</si>
  <si>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</si>
  <si>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</si>
  <si>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</si>
  <si>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</si>
  <si>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</si>
  <si>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</si>
  <si>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</si>
  <si>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</si>
  <si>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</si>
  <si>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>III-ARARAQUARA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</si>
  <si>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</si>
  <si>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</si>
  <si>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</si>
  <si>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</si>
  <si>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</si>
  <si>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</si>
  <si>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</si>
  <si>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</si>
  <si>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</si>
  <si>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</si>
  <si>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</si>
  <si>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</si>
  <si>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</si>
  <si>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</si>
  <si>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</si>
  <si>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</si>
  <si>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</si>
  <si>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</si>
  <si>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</si>
  <si>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</si>
  <si>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</si>
  <si>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</si>
  <si>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</si>
  <si>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</si>
  <si>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6943284-MATERNIDADE GOTA DE LEITE DE ARARAQUARA</t>
  </si>
  <si>
    <t xml:space="preserve">Não </t>
  </si>
  <si>
    <t>2081989 HOSP SÃO SEBASTIÃO BORBOREMA</t>
  </si>
  <si>
    <t>2082640 SANTA CASA DE CARIDADE E MATERNIDADE DE IBITINGA</t>
  </si>
  <si>
    <t xml:space="preserve">IBITINGA </t>
  </si>
  <si>
    <t>2079836 SANTA CASA DE MISERICORDIA ITAPOLIS</t>
  </si>
  <si>
    <t>ITAPOLIS</t>
  </si>
  <si>
    <t>2079399 SANTA CASA DE MISERICORDIA TABATINGA SP</t>
  </si>
  <si>
    <t xml:space="preserve">TABATINGA </t>
  </si>
  <si>
    <t>2747685 SANTA CASA DE MISERICORDIA NOVA EUROPA</t>
  </si>
  <si>
    <t>NOVA EUROPA</t>
  </si>
  <si>
    <t>2081717 SANTA CASA DESCALVADO</t>
  </si>
  <si>
    <t xml:space="preserve">DESCALVADO </t>
  </si>
  <si>
    <t>2747022 CASA DE SAUDE SANTA EMILIA</t>
  </si>
  <si>
    <t>2092395 HOSPITAL MUNICIPAL Ibaté</t>
  </si>
  <si>
    <t xml:space="preserve">Ibaté </t>
  </si>
  <si>
    <t>2747693 SANTA CASA DE MISERICORDIA RIBEIRAO BONITO</t>
  </si>
  <si>
    <t xml:space="preserve">Ribeirão Bonito </t>
  </si>
  <si>
    <t>2082322 HOSPITAL DONA BALBINA</t>
  </si>
  <si>
    <t xml:space="preserve">Porto Ferreira </t>
  </si>
  <si>
    <t>2080931-SANTA CASA DE SÃO CARLOS</t>
  </si>
  <si>
    <t xml:space="preserve">Sim </t>
  </si>
  <si>
    <t>2090961-SANTA CASA DE MATÃO</t>
  </si>
  <si>
    <t>ESTADUAL</t>
  </si>
  <si>
    <t>2078295-SANTA CASA DE TAQUARITINGA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</si>
  <si>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</si>
  <si>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</si>
  <si>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</si>
  <si>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</si>
  <si>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</si>
  <si>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</si>
  <si>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</si>
  <si>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</si>
  <si>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</si>
  <si>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</si>
  <si>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</si>
  <si>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</si>
  <si>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</si>
  <si>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</si>
  <si>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</si>
  <si>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</si>
  <si>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</si>
  <si>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</si>
  <si>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</si>
  <si>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</si>
  <si>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</si>
  <si>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</si>
  <si>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</si>
  <si>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</si>
  <si>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</si>
  <si>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</si>
  <si>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</si>
  <si>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</si>
  <si>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</si>
  <si>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</si>
  <si>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</si>
  <si>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</si>
  <si>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</si>
  <si>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</si>
  <si>
    <t>6943284 MATERNIDADE GOTA DE LEITE DE ARARAQUARA</t>
  </si>
  <si>
    <t>ARARAQUARA</t>
  </si>
  <si>
    <t>N</t>
  </si>
  <si>
    <t>E</t>
  </si>
  <si>
    <t>TABATINGA</t>
  </si>
  <si>
    <t>ITÁPOLIS</t>
  </si>
  <si>
    <t>2081989 HOSPITAL SAO SEBASTIAO DE BORBOREMA</t>
  </si>
  <si>
    <t>BORBOREMA</t>
  </si>
  <si>
    <t>2082640 SANTA CASA DE CARIDADE E MATERNIDADE IBITINGA</t>
  </si>
  <si>
    <t>IBITINGA</t>
  </si>
  <si>
    <t>2080931 SANTA CASA DE SAO CARLOS</t>
  </si>
  <si>
    <t>SÃO CARLOS</t>
  </si>
  <si>
    <t>DESCALVADO</t>
  </si>
  <si>
    <t>PORTO FERREIRA</t>
  </si>
  <si>
    <t>2092395 HOSPITAL MUNICIPAL IBATE</t>
  </si>
  <si>
    <t>IBATÉ</t>
  </si>
  <si>
    <t>RIBEIRÃO BONITO</t>
  </si>
  <si>
    <t>2078295 SANTA CASA DE TAQUARITINGA</t>
  </si>
  <si>
    <t>TAQUARITINGA</t>
  </si>
  <si>
    <t>2090961 HOSPITAL CARLOS FERNANDO MALZONI MATAO</t>
  </si>
  <si>
    <t>MATÃO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</si>
</sst>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/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sz val="10.0"/>
      <color rgb="FFFF0000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52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Font="1"/>
    <xf borderId="0" fillId="0" fontId="4" numFmtId="0" xfId="0" applyAlignment="1" applyFont="1">
      <alignment vertical="bottom"/>
    </xf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4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4" fillId="3" fontId="4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wrapText="1"/>
    </xf>
    <xf borderId="22" fillId="4" fontId="4" numFmtId="1" xfId="0" applyAlignment="1" applyBorder="1" applyFont="1" applyNumberFormat="1">
      <alignment horizontal="center" shrinkToFit="0" wrapText="1"/>
    </xf>
    <xf borderId="22" fillId="5" fontId="4" numFmtId="0" xfId="0" applyAlignment="1" applyBorder="1" applyFill="1" applyFont="1">
      <alignment horizontal="center" shrinkToFit="0" wrapText="1"/>
    </xf>
    <xf borderId="22" fillId="4" fontId="4" numFmtId="0" xfId="0" applyAlignment="1" applyBorder="1" applyFont="1">
      <alignment shrinkToFit="0" wrapText="1"/>
    </xf>
    <xf borderId="23" fillId="0" fontId="3" numFmtId="0" xfId="0" applyAlignment="1" applyBorder="1" applyFont="1">
      <alignment horizontal="center" shrinkToFit="0" vertical="center" wrapText="1"/>
    </xf>
    <xf borderId="23" fillId="0" fontId="3" numFmtId="2" xfId="0" applyAlignment="1" applyBorder="1" applyFont="1" applyNumberFormat="1">
      <alignment horizontal="center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24" fillId="0" fontId="4" numFmtId="1" xfId="0" applyAlignment="1" applyBorder="1" applyFont="1" applyNumberFormat="1">
      <alignment horizontal="center" shrinkToFit="0" vertical="center" wrapText="1"/>
    </xf>
    <xf borderId="24" fillId="0" fontId="4" numFmtId="2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vertical="bottom"/>
    </xf>
    <xf borderId="0" fillId="0" fontId="6" numFmtId="2" xfId="0" applyAlignment="1" applyFont="1" applyNumberFormat="1">
      <alignment vertical="bottom"/>
    </xf>
    <xf borderId="0" fillId="0" fontId="4" numFmtId="0" xfId="0" applyAlignment="1" applyFont="1">
      <alignment horizontal="center" vertical="center"/>
    </xf>
    <xf borderId="2" fillId="0" fontId="7" numFmtId="0" xfId="0" applyBorder="1" applyFont="1"/>
    <xf borderId="3" fillId="5" fontId="7" numFmtId="49" xfId="0" applyBorder="1" applyFont="1" applyNumberFormat="1"/>
    <xf borderId="25" fillId="0" fontId="8" numFmtId="0" xfId="0" applyAlignment="1" applyBorder="1" applyFont="1">
      <alignment horizontal="center"/>
    </xf>
    <xf borderId="18" fillId="0" fontId="5" numFmtId="0" xfId="0" applyBorder="1" applyFont="1"/>
    <xf borderId="26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6" numFmtId="0" xfId="0" applyBorder="1" applyFont="1"/>
    <xf borderId="0" fillId="0" fontId="6" numFmtId="0" xfId="0" applyFont="1"/>
    <xf borderId="8" fillId="0" fontId="6" numFmtId="0" xfId="0" applyBorder="1" applyFont="1"/>
    <xf borderId="7" fillId="0" fontId="6" numFmtId="0" xfId="0" applyAlignment="1" applyBorder="1" applyFont="1">
      <alignment horizontal="left"/>
    </xf>
    <xf borderId="7" fillId="0" fontId="6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left" shrinkToFit="0" wrapText="1"/>
    </xf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4" fillId="0" fontId="9" numFmtId="0" xfId="0" applyAlignment="1" applyBorder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24" fillId="0" fontId="6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4" fillId="0" fontId="6" numFmtId="0" xfId="0" applyAlignment="1" applyBorder="1" applyFont="1">
      <alignment horizontal="center" vertical="center"/>
    </xf>
    <xf borderId="22" fillId="4" fontId="6" numFmtId="0" xfId="0" applyAlignment="1" applyBorder="1" applyFont="1">
      <alignment horizontal="center" shrinkToFit="0" vertical="center" wrapText="1"/>
    </xf>
    <xf borderId="22" fillId="4" fontId="6" numFmtId="0" xfId="0" applyAlignment="1" applyBorder="1" applyFont="1">
      <alignment horizontal="left" shrinkToFit="0" vertical="center" wrapText="1"/>
    </xf>
    <xf borderId="23" fillId="4" fontId="6" numFmtId="0" xfId="0" applyBorder="1" applyFont="1"/>
    <xf borderId="23" fillId="6" fontId="6" numFmtId="0" xfId="0" applyBorder="1" applyFill="1" applyFont="1"/>
    <xf borderId="22" fillId="4" fontId="11" numFmtId="3" xfId="0" applyAlignment="1" applyBorder="1" applyFont="1" applyNumberFormat="1">
      <alignment horizontal="center" shrinkToFit="0" vertical="center" wrapText="1"/>
    </xf>
    <xf borderId="22" fillId="4" fontId="6" numFmtId="0" xfId="0" applyAlignment="1" applyBorder="1" applyFont="1">
      <alignment horizontal="center" vertical="center"/>
    </xf>
    <xf borderId="3" fillId="5" fontId="3" numFmtId="0" xfId="0" applyBorder="1" applyFont="1"/>
    <xf borderId="25" fillId="0" fontId="3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0" fillId="0" fontId="3" numFmtId="0" xfId="0" applyAlignment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7" fillId="0" fontId="4" numFmtId="0" xfId="0" applyAlignment="1" applyBorder="1" applyFont="1">
      <alignment horizontal="left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27" fillId="0" fontId="4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22" fillId="4" fontId="4" numFmtId="0" xfId="0" applyAlignment="1" applyBorder="1" applyFont="1">
      <alignment horizontal="center" shrinkToFit="0" vertical="center" wrapText="1"/>
    </xf>
    <xf borderId="24" fillId="0" fontId="4" numFmtId="0" xfId="0" applyBorder="1" applyFont="1"/>
    <xf borderId="22" fillId="6" fontId="4" numFmtId="0" xfId="0" applyBorder="1" applyFont="1"/>
    <xf borderId="24" fillId="0" fontId="4" numFmtId="0" xfId="0" applyAlignment="1" applyBorder="1" applyFont="1">
      <alignment shrinkToFit="0" wrapText="1"/>
    </xf>
    <xf borderId="0" fillId="0" fontId="12" numFmtId="0" xfId="0" applyFont="1"/>
    <xf borderId="0" fillId="0" fontId="6" numFmtId="0" xfId="0" applyAlignment="1" applyFont="1">
      <alignment shrinkToFit="0" wrapText="1"/>
    </xf>
    <xf borderId="0" fillId="0" fontId="12" numFmtId="3" xfId="0" applyFont="1" applyNumberFormat="1"/>
    <xf borderId="3" fillId="5" fontId="7" numFmtId="0" xfId="0" applyBorder="1" applyFont="1"/>
    <xf borderId="0" fillId="0" fontId="8" numFmtId="0" xfId="0" applyFont="1"/>
    <xf borderId="31" fillId="7" fontId="6" numFmtId="0" xfId="0" applyAlignment="1" applyBorder="1" applyFill="1" applyFont="1">
      <alignment horizontal="left" shrinkToFit="0" vertical="top" wrapText="1"/>
    </xf>
    <xf borderId="32" fillId="0" fontId="5" numFmtId="0" xfId="0" applyBorder="1" applyFont="1"/>
    <xf borderId="33" fillId="0" fontId="5" numFmtId="0" xfId="0" applyBorder="1" applyFont="1"/>
    <xf borderId="9" fillId="7" fontId="6" numFmtId="0" xfId="0" applyAlignment="1" applyBorder="1" applyFont="1">
      <alignment horizontal="left"/>
    </xf>
    <xf borderId="15" fillId="7" fontId="6" numFmtId="0" xfId="0" applyAlignment="1" applyBorder="1" applyFont="1">
      <alignment horizontal="left"/>
    </xf>
    <xf borderId="25" fillId="0" fontId="7" numFmtId="0" xfId="0" applyAlignment="1" applyBorder="1" applyFont="1">
      <alignment horizontal="center" vertical="center"/>
    </xf>
    <xf borderId="34" fillId="0" fontId="6" numFmtId="0" xfId="0" applyAlignment="1" applyBorder="1" applyFont="1">
      <alignment shrinkToFit="0" vertical="top" wrapText="1"/>
    </xf>
    <xf borderId="23" fillId="0" fontId="6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4" fillId="0" fontId="6" numFmtId="0" xfId="0" applyAlignment="1" applyBorder="1" applyFont="1">
      <alignment horizontal="center" shrinkToFit="0" vertical="top" wrapText="1"/>
    </xf>
    <xf borderId="35" fillId="0" fontId="6" numFmtId="0" xfId="0" applyAlignment="1" applyBorder="1" applyFont="1">
      <alignment horizontal="center" shrinkToFit="0" vertical="top" wrapText="1"/>
    </xf>
    <xf borderId="36" fillId="0" fontId="6" numFmtId="0" xfId="0" applyAlignment="1" applyBorder="1" applyFont="1">
      <alignment horizontal="center" shrinkToFit="0" vertical="top" wrapText="1"/>
    </xf>
    <xf borderId="22" fillId="4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Border="1" applyFont="1"/>
    <xf borderId="23" fillId="0" fontId="2" numFmtId="3" xfId="0" applyAlignment="1" applyBorder="1" applyFont="1" applyNumberFormat="1">
      <alignment horizontal="center" shrinkToFit="0" vertical="top" wrapText="1"/>
    </xf>
    <xf borderId="23" fillId="0" fontId="11" numFmtId="3" xfId="0" applyAlignment="1" applyBorder="1" applyFont="1" applyNumberFormat="1">
      <alignment horizontal="center" shrinkToFit="0" vertical="top" wrapText="1"/>
    </xf>
    <xf borderId="36" fillId="0" fontId="2" numFmtId="3" xfId="0" applyAlignment="1" applyBorder="1" applyFont="1" applyNumberFormat="1">
      <alignment horizontal="center" shrinkToFit="0" vertical="top" wrapText="1"/>
    </xf>
    <xf borderId="23" fillId="0" fontId="2" numFmtId="3" xfId="0" applyBorder="1" applyFont="1" applyNumberFormat="1"/>
    <xf borderId="23" fillId="0" fontId="6" numFmtId="3" xfId="0" applyAlignment="1" applyBorder="1" applyFont="1" applyNumberFormat="1">
      <alignment horizontal="center" shrinkToFit="0" vertical="top" wrapText="1"/>
    </xf>
    <xf borderId="36" fillId="0" fontId="6" numFmtId="3" xfId="0" applyAlignment="1" applyBorder="1" applyFont="1" applyNumberFormat="1">
      <alignment horizontal="center" shrinkToFit="0" vertical="top" wrapText="1"/>
    </xf>
    <xf borderId="23" fillId="0" fontId="6" numFmtId="3" xfId="0" applyAlignment="1" applyBorder="1" applyFont="1" applyNumberFormat="1">
      <alignment horizontal="center" shrinkToFit="0" wrapText="1"/>
    </xf>
    <xf borderId="36" fillId="0" fontId="6" numFmtId="3" xfId="0" applyAlignment="1" applyBorder="1" applyFont="1" applyNumberFormat="1">
      <alignment horizontal="center" shrinkToFit="0" wrapText="1"/>
    </xf>
    <xf borderId="23" fillId="0" fontId="6" numFmtId="3" xfId="0" applyBorder="1" applyFont="1" applyNumberFormat="1"/>
    <xf borderId="37" fillId="0" fontId="6" numFmtId="3" xfId="0" applyAlignment="1" applyBorder="1" applyFont="1" applyNumberFormat="1">
      <alignment horizontal="center" shrinkToFit="0" wrapText="1"/>
    </xf>
    <xf borderId="38" fillId="0" fontId="6" numFmtId="3" xfId="0" applyAlignment="1" applyBorder="1" applyFont="1" applyNumberFormat="1">
      <alignment horizontal="center" shrinkToFit="0" wrapText="1"/>
    </xf>
    <xf borderId="39" fillId="0" fontId="6" numFmtId="0" xfId="0" applyAlignment="1" applyBorder="1" applyFont="1">
      <alignment horizontal="center" shrinkToFit="0" vertical="center" wrapText="1"/>
    </xf>
    <xf borderId="37" fillId="0" fontId="6" numFmtId="0" xfId="0" applyAlignment="1" applyBorder="1" applyFont="1">
      <alignment horizontal="center" shrinkToFit="0" vertical="center" wrapText="1"/>
    </xf>
    <xf borderId="37" fillId="0" fontId="2" numFmtId="0" xfId="0" applyAlignment="1" applyBorder="1" applyFont="1">
      <alignment horizontal="center" shrinkToFit="0" vertical="center" wrapText="1"/>
    </xf>
    <xf borderId="40" fillId="0" fontId="2" numFmtId="0" xfId="0" applyAlignment="1" applyBorder="1" applyFont="1">
      <alignment horizontal="center" shrinkToFit="0" vertical="top" wrapText="1"/>
    </xf>
    <xf borderId="40" fillId="0" fontId="6" numFmtId="0" xfId="0" applyAlignment="1" applyBorder="1" applyFont="1">
      <alignment horizontal="center" shrinkToFit="0" vertical="top" wrapText="1"/>
    </xf>
    <xf borderId="35" fillId="0" fontId="6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1" fillId="0" fontId="5" numFmtId="0" xfId="0" applyBorder="1" applyFont="1"/>
    <xf borderId="24" fillId="0" fontId="5" numFmtId="0" xfId="0" applyBorder="1" applyFont="1"/>
    <xf borderId="23" fillId="0" fontId="6" numFmtId="0" xfId="0" applyAlignment="1" applyBorder="1" applyFont="1">
      <alignment horizontal="center" shrinkToFit="0" vertical="top" wrapText="1"/>
    </xf>
    <xf borderId="36" fillId="0" fontId="6" numFmtId="0" xfId="0" applyAlignment="1" applyBorder="1" applyFont="1">
      <alignment horizontal="center" shrinkToFit="0" vertical="top" wrapText="1"/>
    </xf>
    <xf borderId="23" fillId="4" fontId="6" numFmtId="0" xfId="0" applyAlignment="1" applyBorder="1" applyFont="1">
      <alignment horizontal="center" shrinkToFit="0" wrapText="1"/>
    </xf>
    <xf borderId="23" fillId="5" fontId="2" numFmtId="1" xfId="0" applyAlignment="1" applyBorder="1" applyFont="1" applyNumberFormat="1">
      <alignment horizontal="center" shrinkToFit="0" vertical="top" wrapText="1"/>
    </xf>
    <xf borderId="23" fillId="5" fontId="6" numFmtId="1" xfId="0" applyAlignment="1" applyBorder="1" applyFont="1" applyNumberFormat="1">
      <alignment horizontal="center" shrinkToFit="0" vertical="top" wrapText="1"/>
    </xf>
    <xf borderId="23" fillId="4" fontId="6" numFmtId="3" xfId="0" applyAlignment="1" applyBorder="1" applyFont="1" applyNumberFormat="1">
      <alignment shrinkToFit="0" wrapText="1"/>
    </xf>
    <xf borderId="0" fillId="0" fontId="8" numFmtId="0" xfId="0" applyAlignment="1" applyFont="1">
      <alignment horizontal="center"/>
    </xf>
    <xf borderId="0" fillId="0" fontId="6" numFmtId="1" xfId="0" applyFont="1" applyNumberFormat="1"/>
    <xf borderId="37" fillId="0" fontId="6" numFmtId="0" xfId="0" applyAlignment="1" applyBorder="1" applyFont="1">
      <alignment horizontal="center" shrinkToFit="0" vertical="top" wrapText="1"/>
    </xf>
    <xf borderId="42" fillId="5" fontId="6" numFmtId="49" xfId="0" applyAlignment="1" applyBorder="1" applyFont="1" applyNumberFormat="1">
      <alignment shrinkToFit="0" wrapText="1"/>
    </xf>
    <xf borderId="23" fillId="5" fontId="6" numFmtId="49" xfId="0" applyAlignment="1" applyBorder="1" applyFont="1" applyNumberFormat="1">
      <alignment shrinkToFit="0" wrapText="1"/>
    </xf>
    <xf borderId="23" fillId="5" fontId="6" numFmtId="0" xfId="0" applyAlignment="1" applyBorder="1" applyFont="1">
      <alignment shrinkToFit="0" wrapText="1"/>
    </xf>
    <xf borderId="23" fillId="0" fontId="2" numFmtId="0" xfId="0" applyBorder="1" applyFont="1"/>
    <xf borderId="23" fillId="4" fontId="2" numFmtId="1" xfId="0" applyAlignment="1" applyBorder="1" applyFont="1" applyNumberFormat="1">
      <alignment horizontal="center" shrinkToFit="0" vertical="top" wrapText="1"/>
    </xf>
    <xf borderId="23" fillId="4" fontId="6" numFmtId="1" xfId="0" applyAlignment="1" applyBorder="1" applyFont="1" applyNumberFormat="1">
      <alignment horizontal="center" shrinkToFit="0" vertical="top" wrapText="1"/>
    </xf>
    <xf borderId="43" fillId="4" fontId="6" numFmtId="0" xfId="0" applyAlignment="1" applyBorder="1" applyFont="1">
      <alignment horizontal="center" shrinkToFit="0" wrapText="1"/>
    </xf>
    <xf borderId="23" fillId="5" fontId="6" numFmtId="3" xfId="0" applyAlignment="1" applyBorder="1" applyFont="1" applyNumberFormat="1">
      <alignment shrinkToFit="0" wrapText="1"/>
    </xf>
    <xf borderId="44" fillId="4" fontId="6" numFmtId="0" xfId="0" applyAlignment="1" applyBorder="1" applyFont="1">
      <alignment horizontal="center" shrinkToFit="0" wrapText="1"/>
    </xf>
    <xf borderId="45" fillId="4" fontId="6" numFmtId="0" xfId="0" applyAlignment="1" applyBorder="1" applyFont="1">
      <alignment horizontal="center" shrinkToFit="0" wrapText="1"/>
    </xf>
    <xf borderId="23" fillId="5" fontId="6" numFmtId="3" xfId="0" applyBorder="1" applyFont="1" applyNumberFormat="1"/>
    <xf borderId="23" fillId="4" fontId="6" numFmtId="0" xfId="0" applyAlignment="1" applyBorder="1" applyFont="1">
      <alignment horizontal="center" shrinkToFit="0" vertical="top" wrapText="1"/>
    </xf>
    <xf borderId="44" fillId="4" fontId="2" numFmtId="1" xfId="0" applyAlignment="1" applyBorder="1" applyFont="1" applyNumberFormat="1">
      <alignment horizontal="center" shrinkToFit="0" vertical="top" wrapText="1"/>
    </xf>
    <xf borderId="44" fillId="4" fontId="6" numFmtId="1" xfId="0" applyAlignment="1" applyBorder="1" applyFont="1" applyNumberFormat="1">
      <alignment horizontal="center" shrinkToFit="0" vertical="top" wrapText="1"/>
    </xf>
    <xf borderId="44" fillId="4" fontId="6" numFmtId="0" xfId="0" applyAlignment="1" applyBorder="1" applyFont="1">
      <alignment horizontal="center" shrinkToFit="0" vertical="top" wrapText="1"/>
    </xf>
    <xf borderId="44" fillId="4" fontId="6" numFmtId="0" xfId="0" applyBorder="1" applyFont="1"/>
    <xf borderId="45" fillId="4" fontId="6" numFmtId="0" xfId="0" applyBorder="1" applyFont="1"/>
    <xf borderId="46" fillId="8" fontId="8" numFmtId="0" xfId="0" applyAlignment="1" applyBorder="1" applyFill="1" applyFont="1">
      <alignment horizontal="center"/>
    </xf>
    <xf borderId="23" fillId="8" fontId="6" numFmtId="0" xfId="0" applyBorder="1" applyFont="1"/>
    <xf borderId="23" fillId="8" fontId="6" numFmtId="1" xfId="0" applyBorder="1" applyFont="1" applyNumberFormat="1"/>
    <xf borderId="44" fillId="5" fontId="6" numFmtId="0" xfId="0" applyAlignment="1" applyBorder="1" applyFont="1">
      <alignment shrinkToFit="0" wrapText="1"/>
    </xf>
    <xf borderId="44" fillId="5" fontId="2" numFmtId="1" xfId="0" applyAlignment="1" applyBorder="1" applyFont="1" applyNumberFormat="1">
      <alignment horizontal="center" shrinkToFit="0" vertical="top" wrapText="1"/>
    </xf>
    <xf borderId="25" fillId="8" fontId="8" numFmtId="0" xfId="0" applyAlignment="1" applyBorder="1" applyFont="1">
      <alignment horizontal="center"/>
    </xf>
    <xf borderId="21" fillId="8" fontId="6" numFmtId="1" xfId="0" applyBorder="1" applyFont="1" applyNumberFormat="1"/>
    <xf borderId="21" fillId="8" fontId="6" numFmtId="0" xfId="0" applyBorder="1" applyFont="1"/>
    <xf borderId="3" fillId="8" fontId="6" numFmtId="0" xfId="0" applyBorder="1" applyFont="1"/>
    <xf borderId="0" fillId="0" fontId="6" numFmtId="0" xfId="0" applyAlignment="1" applyFont="1">
      <alignment horizontal="center" shrinkToFit="0" wrapText="1"/>
    </xf>
    <xf borderId="23" fillId="0" fontId="6" numFmtId="0" xfId="0" applyBorder="1" applyFont="1"/>
    <xf borderId="23" fillId="0" fontId="6" numFmtId="0" xfId="0" applyAlignment="1" applyBorder="1" applyFont="1">
      <alignment horizontal="center"/>
    </xf>
    <xf borderId="47" fillId="0" fontId="6" numFmtId="0" xfId="0" applyAlignment="1" applyBorder="1" applyFont="1">
      <alignment horizontal="left" shrinkToFit="0" vertical="top" wrapText="1"/>
    </xf>
    <xf borderId="47" fillId="0" fontId="5" numFmtId="0" xfId="0" applyBorder="1" applyFont="1"/>
    <xf borderId="39" fillId="0" fontId="5" numFmtId="0" xfId="0" applyBorder="1" applyFont="1"/>
    <xf borderId="48" fillId="0" fontId="5" numFmtId="0" xfId="0" applyBorder="1" applyFont="1"/>
    <xf borderId="3" fillId="2" fontId="7" numFmtId="0" xfId="0" applyBorder="1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shrinkToFit="0" wrapText="1"/>
    </xf>
    <xf borderId="0" fillId="0" fontId="6" numFmtId="0" xfId="0" applyAlignment="1" applyFont="1">
      <alignment horizontal="left" shrinkToFit="0" vertical="top" wrapText="1"/>
    </xf>
    <xf borderId="18" fillId="0" fontId="7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49" fillId="0" fontId="6" numFmtId="0" xfId="0" applyAlignment="1" applyBorder="1" applyFont="1">
      <alignment horizontal="center" shrinkToFit="0" vertical="top" wrapText="1"/>
    </xf>
    <xf borderId="34" fillId="0" fontId="5" numFmtId="0" xfId="0" applyBorder="1" applyFont="1"/>
    <xf borderId="50" fillId="0" fontId="5" numFmtId="0" xfId="0" applyBorder="1" applyFont="1"/>
    <xf borderId="51" fillId="0" fontId="5" numFmtId="0" xfId="0" applyBorder="1" applyFont="1"/>
    <xf borderId="41" fillId="0" fontId="2" numFmtId="0" xfId="0" applyAlignment="1" applyBorder="1" applyFont="1">
      <alignment horizontal="center" shrinkToFit="0" vertical="top" wrapText="1"/>
    </xf>
    <xf borderId="35" fillId="0" fontId="5" numFmtId="0" xfId="0" applyBorder="1" applyFont="1"/>
    <xf borderId="3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top" wrapText="1"/>
    </xf>
    <xf borderId="23" fillId="2" fontId="6" numFmtId="0" xfId="0" applyAlignment="1" applyBorder="1" applyFont="1">
      <alignment horizontal="center" shrinkToFit="0" vertical="center" wrapText="1"/>
    </xf>
    <xf borderId="43" fillId="2" fontId="6" numFmtId="0" xfId="0" applyAlignment="1" applyBorder="1" applyFont="1">
      <alignment horizontal="center" shrinkToFit="0" vertical="center" wrapText="1"/>
    </xf>
    <xf borderId="42" fillId="2" fontId="2" numFmtId="0" xfId="0" applyAlignment="1" applyBorder="1" applyFont="1">
      <alignment horizontal="center" shrinkToFit="0" vertical="top" wrapText="1"/>
    </xf>
    <xf borderId="23" fillId="2" fontId="2" numFmtId="0" xfId="0" applyAlignment="1" applyBorder="1" applyFont="1">
      <alignment horizontal="center" shrinkToFit="0" vertical="top" wrapText="1"/>
    </xf>
    <xf borderId="23" fillId="2" fontId="6" numFmtId="0" xfId="0" applyAlignment="1" applyBorder="1" applyFont="1">
      <alignment horizontal="center" shrinkToFit="0" vertical="top" wrapText="1"/>
    </xf>
    <xf borderId="23" fillId="5" fontId="6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6" sheet="tabela 4  leitos existentes"/>
  </cacheSource>
  <cacheFields>
    <cacheField name="DRS" numFmtId="0">
      <sharedItems>
        <s v="III-ARARAQUARA"/>
      </sharedItems>
    </cacheField>
    <cacheField name="REGIÃO DE SAUDE " numFmtId="0">
      <sharedItems>
        <s v="CENTRAL"/>
        <s v="CENTRO OESTE "/>
        <s v="CORAÇÃO"/>
        <s v="NORTE"/>
      </sharedItems>
    </cacheField>
    <cacheField name="CNES/ESTABELECIMENTO" numFmtId="0">
      <sharedItems>
        <s v="6943284-MATERNIDADE GOTA DE LEITE DE ARARAQUARA"/>
        <s v="2081989 HOSP SÃO SEBASTIÃO BORBOREMA"/>
        <s v="2082640 SANTA CASA DE CARIDADE E MATERNIDADE DE IBITINGA"/>
        <s v="2079836 SANTA CASA DE MISERICORDIA ITAPOLIS"/>
        <s v="2079399 SANTA CASA DE MISERICORDIA TABATINGA SP"/>
        <s v="2747685 SANTA CASA DE MISERICORDIA NOVA EUROPA"/>
        <s v="2081717 SANTA CASA DESCALVADO"/>
        <s v="2747022 CASA DE SAUDE SANTA EMILIA"/>
        <s v="2092395 HOSPITAL MUNICIPAL Ibaté"/>
        <s v="2747693 SANTA CASA DE MISERICORDIA RIBEIRAO BONITO"/>
        <s v="2082322 HOSPITAL DONA BALBINA"/>
        <s v="2080931-SANTA CASA DE SÃO CARLOS"/>
        <s v="2090961-SANTA CASA DE MATÃO"/>
        <s v="2078295-SANTA CASA DE TAQUARITINGA"/>
      </sharedItems>
    </cacheField>
    <cacheField name="MUNICIPIO" numFmtId="0">
      <sharedItems>
        <s v="Araraquara"/>
        <s v="Borborema "/>
        <s v="IBITINGA "/>
        <s v="ITAPOLIS"/>
        <s v="TABATINGA "/>
        <s v="NOVA EUROPA"/>
        <s v="DESCALVADO "/>
        <s v="Dourado"/>
        <s v="Ibaté "/>
        <s v="Ribeirão Bonito "/>
        <s v="Porto Ferreira "/>
        <s v="São Carlos"/>
        <s v="Matão"/>
        <s v="Taquaritinga"/>
      </sharedItems>
    </cacheField>
    <cacheField name="GESTÃO" numFmtId="0">
      <sharedItems>
        <s v="MUNICIPAL"/>
        <s v="ESTADUAL"/>
      </sharedItems>
    </cacheField>
    <cacheField name="OBSTETRICOS" numFmtId="3">
      <sharedItems containsSemiMixedTypes="0" containsString="0" containsNumber="1" containsInteger="1">
        <n v="36.0"/>
        <n v="2.0"/>
        <n v="6.0"/>
        <n v="4.0"/>
        <n v="5.0"/>
        <n v="1.0"/>
        <n v="3.0"/>
        <n v="7.0"/>
        <n v="8.0"/>
        <n v="25.0"/>
        <n v="20.0"/>
        <n v="11.0"/>
      </sharedItems>
    </cacheField>
    <cacheField name="GAR I" numFmtId="0">
      <sharedItems containsString="0" containsBlank="1">
        <m/>
      </sharedItems>
    </cacheField>
    <cacheField name="GAR II" numFmtId="3">
      <sharedItems containsString="0" containsBlank="1" containsNumber="1" containsInteger="1">
        <n v="3.0"/>
        <m/>
        <n v="4.0"/>
      </sharedItems>
    </cacheField>
    <cacheField name="SERVIÇO DE ATENDIMENTO SECUNDÁRIO OU TERCIÁRIO A GESTAÇÃO DE ALTO RISCO" numFmtId="0">
      <sharedItems containsString="0" containsBlank="1">
        <m/>
      </sharedItems>
    </cacheField>
    <cacheField name="UTI ADULTO" numFmtId="0">
      <sharedItems containsString="0" containsBlank="1" containsNumber="1" containsInteger="1">
        <m/>
        <n v="30.0"/>
        <n v="20.0"/>
      </sharedItems>
    </cacheField>
    <cacheField name="UTIN II" numFmtId="3">
      <sharedItems containsString="0" containsBlank="1" containsNumber="1" containsInteger="1">
        <n v="7.0"/>
        <m/>
        <n v="5.0"/>
        <n v="4.0"/>
      </sharedItems>
    </cacheField>
    <cacheField name="UTIN III" numFmtId="0">
      <sharedItems containsString="0" containsBlank="1" containsNumber="1" containsInteger="1">
        <m/>
        <n v="5.0"/>
      </sharedItems>
    </cacheField>
    <cacheField name="UCINCO" numFmtId="3">
      <sharedItems containsString="0" containsBlank="1" containsNumber="1" containsInteger="1">
        <n v="9.0"/>
        <m/>
        <n v="5.0"/>
        <n v="4.0"/>
      </sharedItems>
    </cacheField>
    <cacheField name="UCINCA" numFmtId="3">
      <sharedItems containsString="0" containsBlank="1" containsNumber="1" containsInteger="1">
        <n v="3.0"/>
        <m/>
        <n v="1.0"/>
      </sharedItems>
    </cacheField>
    <cacheField name="CPN I&#10;3 LEITOS" numFmtId="0">
      <sharedItems containsString="0" containsBlank="1">
        <m/>
      </sharedItems>
    </cacheField>
    <cacheField name="CPN I&#10;5 LEITOS" numFmtId="0">
      <sharedItems containsString="0" containsBlank="1">
        <m/>
      </sharedItems>
    </cacheField>
    <cacheField name="CPN II&#10;3 LEITOS" numFmtId="0">
      <sharedItems containsString="0" containsBlank="1">
        <m/>
      </sharedItems>
    </cacheField>
    <cacheField name="CPN II&#10;5 LEITOS" numFmtId="0">
      <sharedItems containsString="0" containsBlank="1">
        <m/>
      </sharedItems>
    </cacheField>
    <cacheField name="CGBP&#10;10 LEITOS" numFmtId="3">
      <sharedItems containsString="0" containsBlank="1" containsNumber="1" containsInteger="1">
        <n v="1.0"/>
        <m/>
      </sharedItems>
    </cacheField>
    <cacheField name="CGBP&#10;15 LEITOS" numFmtId="0">
      <sharedItems containsString="0" containsBlank="1">
        <m/>
      </sharedItems>
    </cacheField>
    <cacheField name="CGBP&#10;20 LEITOS" numFmtId="0">
      <sharedItems containsString="0" containsBlank="1">
        <m/>
      </sharedItems>
    </cacheField>
    <cacheField name="BLH" numFmtId="3">
      <sharedItems>
        <s v="Não "/>
        <s v="Sim 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9" firstHeaderRow="0" firstDataRow="3" firstDataCol="0"/>
  <pivotFields>
    <pivotField name="DRS" axis="axisRow" compact="0" outline="0" multipleItemSelectionAllowed="1" showAll="0" sortType="ascending">
      <items>
        <item x="0"/>
        <item t="default"/>
      </items>
    </pivotField>
    <pivotField name="REGIÃO DE SAUDE 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GESTÃO" compact="0" outline="0" multipleItemSelectionAllowed="1" showAll="0">
      <items>
        <item x="0"/>
        <item x="1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GAR I" dataField="1" compact="0" outline="0" multipleItemSelectionAllowed="1" showAll="0">
      <items>
        <item x="0"/>
        <item t="default"/>
      </items>
    </pivotField>
    <pivotField name="GAR II" dataField="1" compact="0" numFmtId="3" outline="0" multipleItemSelectionAllowed="1" showAll="0">
      <items>
        <item x="0"/>
        <item x="1"/>
        <item x="2"/>
        <item t="default"/>
      </items>
    </pivotField>
    <pivotField name="SERVIÇO DE ATENDIMENTO SECUNDÁRIO OU TERCIÁRIO A GESTAÇÃO DE ALTO RISCO" dataField="1" compact="0" outline="0" multipleItemSelectionAllowed="1" showAll="0">
      <items>
        <item x="0"/>
        <item t="default"/>
      </items>
    </pivotField>
    <pivotField name="UTI ADULTO" dataField="1" compact="0" outline="0" multipleItemSelectionAllowed="1" showAll="0">
      <items>
        <item x="0"/>
        <item x="1"/>
        <item x="2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TIN III" dataField="1" compact="0" outline="0" multipleItemSelectionAllowed="1" showAll="0">
      <items>
        <item x="0"/>
        <item x="1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t="default"/>
      </items>
    </pivotField>
    <pivotField name="CPN I&#10;3 LEITOS" compact="0" outline="0" multipleItemSelectionAllowed="1" showAll="0">
      <items>
        <item x="0"/>
        <item t="default"/>
      </items>
    </pivotField>
    <pivotField name="CPN I&#10;5 LEITOS" compact="0" outline="0" multipleItemSelectionAllowed="1" showAll="0">
      <items>
        <item x="0"/>
        <item t="default"/>
      </items>
    </pivotField>
    <pivotField name="CPN II&#10;3 LEITOS" compact="0" outline="0" multipleItemSelectionAllowed="1" showAll="0">
      <items>
        <item x="0"/>
        <item t="default"/>
      </items>
    </pivotField>
    <pivotField name="CPN II&#10;5 LEITOS" compact="0" outline="0" multipleItemSelectionAllowed="1" showAll="0">
      <items>
        <item x="0"/>
        <item t="default"/>
      </items>
    </pivotField>
    <pivotField name="CGBP&#10;10 LEITOS" compact="0" numFmtId="3" outline="0" multipleItemSelectionAllowed="1" showAll="0">
      <items>
        <item x="0"/>
        <item x="1"/>
        <item t="default"/>
      </items>
    </pivotField>
    <pivotField name="CGBP&#10;15 LEITOS" compact="0" outline="0" multipleItemSelectionAllowed="1" showAll="0">
      <items>
        <item x="0"/>
        <item t="default"/>
      </items>
    </pivotField>
    <pivotField name="CGBP&#10;20 LEITOS" compact="0" outline="0" multipleItemSelectionAllowed="1" showAll="0">
      <items>
        <item x="0"/>
        <item t="default"/>
      </items>
    </pivotField>
    <pivotField name="BLH" dataField="1" compact="0" numFmtId="3" outline="0" multipleItemSelectionAllowed="1" showAll="0">
      <items>
        <item x="0"/>
        <item x="1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26" displayName="Table_6" name="Table_6" id="6">
  <tableColumns count="22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37</v>
      </c>
    </row>
    <row r="43" ht="14.25" customHeight="1">
      <c r="E43" s="1" t="s">
        <v>84</v>
      </c>
    </row>
    <row r="44" ht="14.25" customHeight="1">
      <c r="E44" s="1" t="s">
        <v>85</v>
      </c>
    </row>
    <row r="45" ht="14.25" customHeight="1">
      <c r="E45" s="1" t="s">
        <v>86</v>
      </c>
    </row>
    <row r="46" ht="14.25" customHeight="1">
      <c r="E46" s="1" t="s">
        <v>40</v>
      </c>
    </row>
    <row r="47" ht="14.25" customHeight="1">
      <c r="E47" s="1" t="s">
        <v>87</v>
      </c>
    </row>
    <row r="48" ht="14.25" customHeight="1">
      <c r="E48" s="1" t="s">
        <v>88</v>
      </c>
    </row>
    <row r="49" ht="14.25" customHeight="1">
      <c r="E49" s="1" t="s">
        <v>89</v>
      </c>
    </row>
    <row r="50" ht="14.25" customHeight="1">
      <c r="E50" s="1" t="s">
        <v>90</v>
      </c>
    </row>
    <row r="51" ht="14.25" customHeight="1">
      <c r="E51" s="1" t="s">
        <v>91</v>
      </c>
    </row>
    <row r="52" ht="14.25" customHeight="1">
      <c r="E52" s="1" t="s">
        <v>92</v>
      </c>
    </row>
    <row r="53" ht="14.25" customHeight="1">
      <c r="E53" s="1" t="s">
        <v>93</v>
      </c>
    </row>
    <row r="54" ht="14.25" customHeight="1">
      <c r="E54" s="1" t="s">
        <v>53</v>
      </c>
    </row>
    <row r="55" ht="14.25" customHeight="1">
      <c r="E55" s="1" t="s">
        <v>94</v>
      </c>
    </row>
    <row r="56" ht="14.25" customHeight="1">
      <c r="E56" s="1" t="s">
        <v>56</v>
      </c>
    </row>
    <row r="57" ht="14.25" customHeight="1">
      <c r="E57" s="1" t="s">
        <v>95</v>
      </c>
    </row>
    <row r="58" ht="14.25" customHeight="1">
      <c r="E58" s="1" t="s">
        <v>96</v>
      </c>
    </row>
    <row r="59" ht="14.25" customHeight="1">
      <c r="E59" s="1" t="s">
        <v>97</v>
      </c>
    </row>
    <row r="60" ht="14.25" customHeight="1">
      <c r="E60" s="1" t="s">
        <v>98</v>
      </c>
    </row>
    <row r="61" ht="14.25" customHeight="1">
      <c r="E61" s="1" t="s">
        <v>99</v>
      </c>
    </row>
    <row r="62" ht="14.25" customHeight="1">
      <c r="E62" s="1" t="s">
        <v>100</v>
      </c>
    </row>
    <row r="63" ht="14.25" customHeight="1">
      <c r="E63" s="1" t="s">
        <v>101</v>
      </c>
    </row>
    <row r="64" ht="14.25" customHeight="1">
      <c r="E64" s="1" t="s">
        <v>102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43" t="s">
        <v>103</v>
      </c>
      <c r="B1" s="93" t="str">
        <f>'Tabela 1 APS - Descr.'!B1</f>
        <v/>
      </c>
    </row>
    <row r="2" ht="14.25" customHeight="1"/>
    <row r="3" ht="14.25" customHeight="1">
      <c r="E3" s="100" t="s">
        <v>302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</row>
    <row r="4" ht="54.0" customHeight="1">
      <c r="A4" s="121" t="s">
        <v>1</v>
      </c>
      <c r="B4" s="122" t="s">
        <v>241</v>
      </c>
      <c r="C4" s="123" t="s">
        <v>303</v>
      </c>
      <c r="D4" s="123" t="s">
        <v>201</v>
      </c>
      <c r="E4" s="124" t="s">
        <v>260</v>
      </c>
      <c r="F4" s="125" t="s">
        <v>304</v>
      </c>
      <c r="G4" s="125" t="s">
        <v>264</v>
      </c>
      <c r="H4" s="125" t="s">
        <v>305</v>
      </c>
      <c r="I4" s="125" t="s">
        <v>267</v>
      </c>
      <c r="J4" s="125" t="s">
        <v>268</v>
      </c>
      <c r="K4" s="126" t="s">
        <v>306</v>
      </c>
      <c r="L4" s="127"/>
      <c r="M4" s="126" t="s">
        <v>307</v>
      </c>
      <c r="N4" s="127"/>
      <c r="O4" s="126" t="s">
        <v>308</v>
      </c>
      <c r="P4" s="128"/>
      <c r="Q4" s="127"/>
      <c r="R4" s="125" t="s">
        <v>276</v>
      </c>
    </row>
    <row r="5" ht="18.0" customHeight="1">
      <c r="A5" s="127"/>
      <c r="B5" s="129"/>
      <c r="C5" s="129"/>
      <c r="D5" s="129"/>
      <c r="E5" s="129"/>
      <c r="F5" s="129"/>
      <c r="G5" s="129"/>
      <c r="H5" s="129"/>
      <c r="I5" s="129"/>
      <c r="J5" s="129"/>
      <c r="K5" s="130" t="s">
        <v>309</v>
      </c>
      <c r="L5" s="130" t="s">
        <v>310</v>
      </c>
      <c r="M5" s="130" t="s">
        <v>309</v>
      </c>
      <c r="N5" s="131" t="s">
        <v>310</v>
      </c>
      <c r="O5" s="130" t="s">
        <v>311</v>
      </c>
      <c r="P5" s="130" t="s">
        <v>312</v>
      </c>
      <c r="Q5" s="130" t="s">
        <v>313</v>
      </c>
      <c r="R5" s="129"/>
    </row>
    <row r="6" ht="14.25" customHeight="1">
      <c r="A6" s="67" t="s">
        <v>130</v>
      </c>
      <c r="B6" s="68" t="s">
        <v>131</v>
      </c>
      <c r="C6" s="132">
        <v>1897.0</v>
      </c>
      <c r="D6" s="132">
        <v>2086.0</v>
      </c>
      <c r="E6" s="133">
        <f t="shared" ref="E6:E9" si="1">((D6*2.5)/(365*0.7))*1.21</f>
        <v>24.69726027</v>
      </c>
      <c r="F6" s="134">
        <f t="shared" ref="F6:F9" si="2">E6*15/100</f>
        <v>3.704589041</v>
      </c>
      <c r="G6" s="134">
        <f t="shared" ref="G6:G9" si="3">(E6*6/100)</f>
        <v>1.481835616</v>
      </c>
      <c r="H6" s="134">
        <f t="shared" ref="H6:H9" si="4">C6*2/1000</f>
        <v>3.794</v>
      </c>
      <c r="I6" s="134">
        <f t="shared" ref="I6:I9" si="5">C6*2/1000</f>
        <v>3.794</v>
      </c>
      <c r="J6" s="134">
        <f t="shared" ref="J6:J9" si="6">C6*1/1000</f>
        <v>1.897</v>
      </c>
      <c r="K6" s="132"/>
      <c r="L6" s="132"/>
      <c r="M6" s="132"/>
      <c r="N6" s="132"/>
      <c r="O6" s="69"/>
      <c r="P6" s="69"/>
      <c r="Q6" s="69"/>
      <c r="R6" s="69"/>
    </row>
    <row r="7" ht="14.25" customHeight="1">
      <c r="A7" s="67" t="s">
        <v>130</v>
      </c>
      <c r="B7" s="68" t="s">
        <v>140</v>
      </c>
      <c r="C7" s="135">
        <v>1286.0</v>
      </c>
      <c r="D7" s="135">
        <v>1415.0</v>
      </c>
      <c r="E7" s="133">
        <f t="shared" si="1"/>
        <v>16.75293542</v>
      </c>
      <c r="F7" s="134">
        <f t="shared" si="2"/>
        <v>2.512940313</v>
      </c>
      <c r="G7" s="134">
        <f t="shared" si="3"/>
        <v>1.005176125</v>
      </c>
      <c r="H7" s="134">
        <f t="shared" si="4"/>
        <v>2.572</v>
      </c>
      <c r="I7" s="134">
        <f t="shared" si="5"/>
        <v>2.572</v>
      </c>
      <c r="J7" s="134">
        <f t="shared" si="6"/>
        <v>1.286</v>
      </c>
      <c r="K7" s="132"/>
      <c r="L7" s="132"/>
      <c r="M7" s="132"/>
      <c r="N7" s="132"/>
      <c r="O7" s="69"/>
      <c r="P7" s="69"/>
      <c r="Q7" s="69"/>
      <c r="R7" s="69"/>
    </row>
    <row r="8" ht="14.25" customHeight="1">
      <c r="A8" s="67" t="s">
        <v>130</v>
      </c>
      <c r="B8" s="68" t="s">
        <v>149</v>
      </c>
      <c r="C8" s="135">
        <v>2761.0</v>
      </c>
      <c r="D8" s="135">
        <v>3037.0</v>
      </c>
      <c r="E8" s="133">
        <f t="shared" si="1"/>
        <v>35.95665362</v>
      </c>
      <c r="F8" s="134">
        <f t="shared" si="2"/>
        <v>5.393498043</v>
      </c>
      <c r="G8" s="134">
        <f t="shared" si="3"/>
        <v>2.157399217</v>
      </c>
      <c r="H8" s="134">
        <f t="shared" si="4"/>
        <v>5.522</v>
      </c>
      <c r="I8" s="134">
        <f t="shared" si="5"/>
        <v>5.522</v>
      </c>
      <c r="J8" s="134">
        <f t="shared" si="6"/>
        <v>2.761</v>
      </c>
      <c r="K8" s="132"/>
      <c r="L8" s="132"/>
      <c r="M8" s="132"/>
      <c r="N8" s="132"/>
      <c r="O8" s="69"/>
      <c r="P8" s="69"/>
      <c r="Q8" s="69"/>
      <c r="R8" s="69"/>
    </row>
    <row r="9" ht="14.25" customHeight="1">
      <c r="A9" s="67" t="s">
        <v>130</v>
      </c>
      <c r="B9" s="68" t="s">
        <v>157</v>
      </c>
      <c r="C9" s="135">
        <v>1028.0</v>
      </c>
      <c r="D9" s="135">
        <v>1131.0</v>
      </c>
      <c r="E9" s="133">
        <f t="shared" si="1"/>
        <v>13.39050881</v>
      </c>
      <c r="F9" s="134">
        <f t="shared" si="2"/>
        <v>2.008576321</v>
      </c>
      <c r="G9" s="134">
        <f t="shared" si="3"/>
        <v>0.8034305284</v>
      </c>
      <c r="H9" s="134">
        <f t="shared" si="4"/>
        <v>2.056</v>
      </c>
      <c r="I9" s="134">
        <f t="shared" si="5"/>
        <v>2.056</v>
      </c>
      <c r="J9" s="134">
        <f t="shared" si="6"/>
        <v>1.028</v>
      </c>
      <c r="K9" s="132"/>
      <c r="L9" s="132"/>
      <c r="M9" s="132"/>
      <c r="N9" s="132"/>
      <c r="O9" s="69"/>
      <c r="P9" s="69"/>
      <c r="Q9" s="69"/>
      <c r="R9" s="69"/>
    </row>
    <row r="10" ht="14.25" customHeight="1">
      <c r="A10" s="136"/>
      <c r="B10" s="136"/>
      <c r="C10" s="50"/>
      <c r="D10" s="50"/>
      <c r="E10" s="137"/>
      <c r="F10" s="137"/>
      <c r="G10" s="137"/>
      <c r="H10" s="137"/>
      <c r="I10" s="137"/>
      <c r="J10" s="137"/>
      <c r="K10" s="50"/>
      <c r="L10" s="50"/>
      <c r="M10" s="50"/>
      <c r="N10" s="50"/>
      <c r="O10" s="50"/>
      <c r="P10" s="50"/>
      <c r="Q10" s="50"/>
      <c r="R10" s="50"/>
    </row>
    <row r="11" ht="14.25" customHeight="1">
      <c r="A11" s="136"/>
      <c r="B11" s="136"/>
      <c r="C11" s="50"/>
      <c r="D11" s="50"/>
      <c r="E11" s="137"/>
      <c r="F11" s="137"/>
      <c r="G11" s="137"/>
      <c r="H11" s="137"/>
      <c r="I11" s="137"/>
      <c r="J11" s="137"/>
      <c r="K11" s="50"/>
      <c r="L11" s="50"/>
      <c r="M11" s="50"/>
      <c r="N11" s="50"/>
      <c r="O11" s="50"/>
      <c r="P11" s="50"/>
      <c r="Q11" s="50"/>
      <c r="R11" s="50"/>
    </row>
    <row r="12" ht="14.25" customHeight="1"/>
    <row r="13" ht="14.25" customHeight="1">
      <c r="E13" s="100" t="s">
        <v>314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7"/>
    </row>
    <row r="14" ht="55.5" customHeight="1">
      <c r="A14" s="138" t="s">
        <v>1</v>
      </c>
      <c r="B14" s="138" t="s">
        <v>241</v>
      </c>
      <c r="C14" s="123" t="s">
        <v>303</v>
      </c>
      <c r="D14" s="123" t="s">
        <v>201</v>
      </c>
      <c r="E14" s="124" t="s">
        <v>260</v>
      </c>
      <c r="F14" s="125" t="s">
        <v>304</v>
      </c>
      <c r="G14" s="125" t="s">
        <v>264</v>
      </c>
      <c r="H14" s="125" t="s">
        <v>305</v>
      </c>
      <c r="I14" s="125" t="s">
        <v>267</v>
      </c>
      <c r="J14" s="125" t="s">
        <v>268</v>
      </c>
      <c r="K14" s="126" t="s">
        <v>269</v>
      </c>
      <c r="L14" s="127"/>
      <c r="M14" s="126" t="s">
        <v>307</v>
      </c>
      <c r="N14" s="127"/>
      <c r="O14" s="126" t="s">
        <v>308</v>
      </c>
      <c r="P14" s="128"/>
      <c r="Q14" s="127"/>
      <c r="R14" s="125" t="s">
        <v>276</v>
      </c>
    </row>
    <row r="15" ht="17.25" customHeight="1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30" t="s">
        <v>309</v>
      </c>
      <c r="L15" s="130" t="s">
        <v>310</v>
      </c>
      <c r="M15" s="130" t="s">
        <v>309</v>
      </c>
      <c r="N15" s="131" t="s">
        <v>310</v>
      </c>
      <c r="O15" s="130" t="s">
        <v>311</v>
      </c>
      <c r="P15" s="130" t="s">
        <v>312</v>
      </c>
      <c r="Q15" s="130" t="s">
        <v>313</v>
      </c>
      <c r="R15" s="129"/>
    </row>
    <row r="16" ht="14.25" customHeight="1">
      <c r="A16" s="139" t="str">
        <f t="shared" ref="A16:D16" si="7">A6</f>
        <v>III-ARARAQUARA</v>
      </c>
      <c r="B16" s="140" t="str">
        <f t="shared" si="7"/>
        <v>CENTRAL</v>
      </c>
      <c r="C16" s="141">
        <f t="shared" si="7"/>
        <v>1897</v>
      </c>
      <c r="D16" s="141">
        <f t="shared" si="7"/>
        <v>2086</v>
      </c>
      <c r="E16" s="142">
        <v>36.0</v>
      </c>
      <c r="F16" s="143">
        <v>3.0</v>
      </c>
      <c r="G16" s="144"/>
      <c r="H16" s="142">
        <v>7.0</v>
      </c>
      <c r="I16" s="142">
        <v>9.0</v>
      </c>
      <c r="J16" s="142">
        <v>3.0</v>
      </c>
      <c r="K16" s="132"/>
      <c r="L16" s="132"/>
      <c r="M16" s="132"/>
      <c r="N16" s="145"/>
      <c r="O16" s="142">
        <v>1.0</v>
      </c>
      <c r="P16" s="69"/>
      <c r="Q16" s="69"/>
      <c r="R16" s="69"/>
    </row>
    <row r="17" ht="14.25" customHeight="1">
      <c r="A17" s="139" t="str">
        <f t="shared" ref="A17:D17" si="8">A7</f>
        <v>III-ARARAQUARA</v>
      </c>
      <c r="B17" s="140" t="str">
        <f t="shared" si="8"/>
        <v>CENTRO-OESTE</v>
      </c>
      <c r="C17" s="146">
        <f t="shared" si="8"/>
        <v>1286</v>
      </c>
      <c r="D17" s="146">
        <f t="shared" si="8"/>
        <v>1415</v>
      </c>
      <c r="E17" s="142">
        <v>18.0</v>
      </c>
      <c r="F17" s="143">
        <v>0.0</v>
      </c>
      <c r="G17" s="144"/>
      <c r="H17" s="142"/>
      <c r="I17" s="142"/>
      <c r="J17" s="142"/>
      <c r="K17" s="147"/>
      <c r="L17" s="147"/>
      <c r="M17" s="147"/>
      <c r="N17" s="148"/>
      <c r="O17" s="142"/>
      <c r="P17" s="69"/>
      <c r="Q17" s="69"/>
      <c r="R17" s="69"/>
    </row>
    <row r="18" ht="14.25" customHeight="1">
      <c r="A18" s="139" t="str">
        <f t="shared" ref="A18:D18" si="9">A8</f>
        <v>III-ARARAQUARA</v>
      </c>
      <c r="B18" s="140" t="str">
        <f t="shared" si="9"/>
        <v>CORAÇÃO</v>
      </c>
      <c r="C18" s="146">
        <f t="shared" si="9"/>
        <v>2761</v>
      </c>
      <c r="D18" s="146">
        <f t="shared" si="9"/>
        <v>3037</v>
      </c>
      <c r="E18" s="142">
        <v>49.0</v>
      </c>
      <c r="F18" s="143">
        <v>4.0</v>
      </c>
      <c r="G18" s="144">
        <v>30.0</v>
      </c>
      <c r="H18" s="142">
        <v>5.0</v>
      </c>
      <c r="I18" s="142"/>
      <c r="J18" s="142"/>
      <c r="K18" s="147"/>
      <c r="L18" s="147"/>
      <c r="M18" s="147"/>
      <c r="N18" s="148"/>
      <c r="O18" s="142">
        <v>1.0</v>
      </c>
      <c r="P18" s="69"/>
      <c r="Q18" s="69"/>
      <c r="R18" s="69"/>
    </row>
    <row r="19" ht="14.25" customHeight="1">
      <c r="A19" s="139" t="str">
        <f t="shared" ref="A19:D19" si="10">A9</f>
        <v>III-ARARAQUARA</v>
      </c>
      <c r="B19" s="140" t="str">
        <f t="shared" si="10"/>
        <v>NORTE</v>
      </c>
      <c r="C19" s="146">
        <f t="shared" si="10"/>
        <v>1028</v>
      </c>
      <c r="D19" s="146">
        <f t="shared" si="10"/>
        <v>1131</v>
      </c>
      <c r="E19" s="142">
        <v>31.0</v>
      </c>
      <c r="F19" s="143">
        <v>4.0</v>
      </c>
      <c r="G19" s="144">
        <v>20.0</v>
      </c>
      <c r="H19" s="142">
        <v>9.0</v>
      </c>
      <c r="I19" s="142">
        <v>9.0</v>
      </c>
      <c r="J19" s="142">
        <v>4.0</v>
      </c>
      <c r="K19" s="147"/>
      <c r="L19" s="147"/>
      <c r="M19" s="147"/>
      <c r="N19" s="148"/>
      <c r="O19" s="142">
        <v>1.0</v>
      </c>
      <c r="P19" s="69"/>
      <c r="Q19" s="69"/>
      <c r="R19" s="69"/>
    </row>
    <row r="20" ht="48.0" customHeight="1">
      <c r="A20" s="139" t="str">
        <f t="shared" ref="A20:D20" si="11">#REF!</f>
        <v>#REF!</v>
      </c>
      <c r="B20" s="140" t="str">
        <f t="shared" si="11"/>
        <v>#REF!</v>
      </c>
      <c r="C20" s="141" t="str">
        <f t="shared" si="11"/>
        <v>#REF!</v>
      </c>
      <c r="D20" s="141" t="str">
        <f t="shared" si="11"/>
        <v>#REF!</v>
      </c>
      <c r="E20" s="149">
        <v>66.0</v>
      </c>
      <c r="F20" s="149">
        <v>5.0</v>
      </c>
      <c r="G20" s="149">
        <v>45.0</v>
      </c>
      <c r="H20" s="149">
        <v>8.0</v>
      </c>
      <c r="I20" s="149">
        <v>8.0</v>
      </c>
      <c r="J20" s="149">
        <v>4.0</v>
      </c>
      <c r="K20" s="132"/>
      <c r="L20" s="132"/>
      <c r="M20" s="132"/>
      <c r="N20" s="145"/>
      <c r="O20" s="69"/>
      <c r="P20" s="69"/>
      <c r="Q20" s="69"/>
      <c r="R20" s="69"/>
    </row>
    <row r="21" ht="14.25" customHeight="1">
      <c r="A21" s="139" t="str">
        <f t="shared" ref="A21:D21" si="12">#REF!</f>
        <v>#REF!</v>
      </c>
      <c r="B21" s="140" t="str">
        <f t="shared" si="12"/>
        <v>#REF!</v>
      </c>
      <c r="C21" s="141" t="str">
        <f t="shared" si="12"/>
        <v>#REF!</v>
      </c>
      <c r="D21" s="141" t="str">
        <f t="shared" si="12"/>
        <v>#REF!</v>
      </c>
      <c r="E21" s="143">
        <v>28.0</v>
      </c>
      <c r="F21" s="144">
        <v>0.0</v>
      </c>
      <c r="G21" s="144">
        <v>0.0</v>
      </c>
      <c r="H21" s="150">
        <v>0.0</v>
      </c>
      <c r="I21" s="150">
        <v>0.0</v>
      </c>
      <c r="J21" s="150">
        <v>0.0</v>
      </c>
      <c r="K21" s="132">
        <v>0.0</v>
      </c>
      <c r="L21" s="132">
        <v>0.0</v>
      </c>
      <c r="M21" s="132">
        <v>0.0</v>
      </c>
      <c r="N21" s="145">
        <v>0.0</v>
      </c>
      <c r="O21" s="69">
        <v>0.0</v>
      </c>
      <c r="P21" s="69">
        <v>0.0</v>
      </c>
      <c r="Q21" s="69">
        <v>0.0</v>
      </c>
      <c r="R21" s="69">
        <v>0.0</v>
      </c>
    </row>
    <row r="22" ht="14.25" customHeight="1">
      <c r="A22" s="139" t="str">
        <f t="shared" ref="A22:D22" si="13">#REF!</f>
        <v>#REF!</v>
      </c>
      <c r="B22" s="140" t="str">
        <f t="shared" si="13"/>
        <v>#REF!</v>
      </c>
      <c r="C22" s="141" t="str">
        <f t="shared" si="13"/>
        <v>#REF!</v>
      </c>
      <c r="D22" s="141" t="str">
        <f t="shared" si="13"/>
        <v>#REF!</v>
      </c>
      <c r="E22" s="143">
        <v>23.0</v>
      </c>
      <c r="F22" s="144">
        <v>0.0</v>
      </c>
      <c r="G22" s="144">
        <v>0.0</v>
      </c>
      <c r="H22" s="150">
        <v>0.0</v>
      </c>
      <c r="I22" s="150">
        <v>0.0</v>
      </c>
      <c r="J22" s="150">
        <v>0.0</v>
      </c>
      <c r="K22" s="132">
        <v>0.0</v>
      </c>
      <c r="L22" s="132">
        <v>0.0</v>
      </c>
      <c r="M22" s="132">
        <v>0.0</v>
      </c>
      <c r="N22" s="145">
        <v>0.0</v>
      </c>
      <c r="O22" s="69">
        <v>0.0</v>
      </c>
      <c r="P22" s="69">
        <v>0.0</v>
      </c>
      <c r="Q22" s="69">
        <v>0.0</v>
      </c>
      <c r="R22" s="69">
        <v>0.0</v>
      </c>
    </row>
    <row r="23" ht="14.25" customHeight="1">
      <c r="A23" s="139" t="str">
        <f t="shared" ref="A23:D23" si="14">#REF!</f>
        <v>#REF!</v>
      </c>
      <c r="B23" s="140" t="str">
        <f t="shared" si="14"/>
        <v>#REF!</v>
      </c>
      <c r="C23" s="141" t="str">
        <f t="shared" si="14"/>
        <v>#REF!</v>
      </c>
      <c r="D23" s="141" t="str">
        <f t="shared" si="14"/>
        <v>#REF!</v>
      </c>
      <c r="E23" s="143">
        <v>40.0</v>
      </c>
      <c r="F23" s="144">
        <v>9.0</v>
      </c>
      <c r="G23" s="144">
        <v>4.0</v>
      </c>
      <c r="H23" s="150">
        <v>13.0</v>
      </c>
      <c r="I23" s="150">
        <v>0.0</v>
      </c>
      <c r="J23" s="150">
        <v>0.0</v>
      </c>
      <c r="K23" s="132">
        <v>0.0</v>
      </c>
      <c r="L23" s="132">
        <v>0.0</v>
      </c>
      <c r="M23" s="132">
        <v>0.0</v>
      </c>
      <c r="N23" s="145">
        <v>0.0</v>
      </c>
      <c r="O23" s="69">
        <v>0.0</v>
      </c>
      <c r="P23" s="69">
        <v>0.0</v>
      </c>
      <c r="Q23" s="69">
        <v>0.0</v>
      </c>
      <c r="R23" s="69">
        <v>1.0</v>
      </c>
    </row>
    <row r="24" ht="14.25" customHeight="1">
      <c r="A24" s="139" t="str">
        <f t="shared" ref="A24:D24" si="15">#REF!</f>
        <v>#REF!</v>
      </c>
      <c r="B24" s="140" t="str">
        <f t="shared" si="15"/>
        <v>#REF!</v>
      </c>
      <c r="C24" s="141" t="str">
        <f t="shared" si="15"/>
        <v>#REF!</v>
      </c>
      <c r="D24" s="141" t="str">
        <f t="shared" si="15"/>
        <v>#REF!</v>
      </c>
      <c r="E24" s="143">
        <v>110.0</v>
      </c>
      <c r="F24" s="144">
        <v>15.0</v>
      </c>
      <c r="G24" s="144">
        <v>12.0</v>
      </c>
      <c r="H24" s="150">
        <v>36.0</v>
      </c>
      <c r="I24" s="150">
        <v>26.0</v>
      </c>
      <c r="J24" s="150">
        <v>2.0</v>
      </c>
      <c r="K24" s="132"/>
      <c r="L24" s="132"/>
      <c r="M24" s="132"/>
      <c r="N24" s="145"/>
      <c r="O24" s="69"/>
      <c r="P24" s="69"/>
      <c r="Q24" s="69"/>
      <c r="R24" s="69">
        <v>1.0</v>
      </c>
    </row>
    <row r="25" ht="14.25" customHeight="1">
      <c r="A25" s="139" t="str">
        <f t="shared" ref="A25:D25" si="16">#REF!</f>
        <v>#REF!</v>
      </c>
      <c r="B25" s="140" t="str">
        <f t="shared" si="16"/>
        <v>#REF!</v>
      </c>
      <c r="C25" s="141" t="str">
        <f t="shared" si="16"/>
        <v>#REF!</v>
      </c>
      <c r="D25" s="141" t="str">
        <f t="shared" si="16"/>
        <v>#REF!</v>
      </c>
      <c r="E25" s="143">
        <v>62.0</v>
      </c>
      <c r="F25" s="144">
        <v>0.0</v>
      </c>
      <c r="G25" s="144">
        <v>2.0</v>
      </c>
      <c r="H25" s="150">
        <v>6.0</v>
      </c>
      <c r="I25" s="150">
        <v>5.0</v>
      </c>
      <c r="J25" s="150">
        <v>1.0</v>
      </c>
      <c r="K25" s="147"/>
      <c r="L25" s="147"/>
      <c r="M25" s="147"/>
      <c r="N25" s="148"/>
      <c r="O25" s="69"/>
      <c r="P25" s="69"/>
      <c r="Q25" s="69"/>
      <c r="R25" s="69"/>
    </row>
    <row r="26" ht="14.25" customHeight="1">
      <c r="A26" s="139" t="str">
        <f t="shared" ref="A26:D26" si="17">#REF!</f>
        <v>#REF!</v>
      </c>
      <c r="B26" s="140" t="str">
        <f t="shared" si="17"/>
        <v>#REF!</v>
      </c>
      <c r="C26" s="141" t="str">
        <f t="shared" si="17"/>
        <v>#REF!</v>
      </c>
      <c r="D26" s="141" t="str">
        <f t="shared" si="17"/>
        <v>#REF!</v>
      </c>
      <c r="E26" s="143">
        <v>24.0</v>
      </c>
      <c r="F26" s="144">
        <v>0.0</v>
      </c>
      <c r="G26" s="144">
        <v>0.0</v>
      </c>
      <c r="H26" s="150">
        <v>0.0</v>
      </c>
      <c r="I26" s="150">
        <v>0.0</v>
      </c>
      <c r="J26" s="150">
        <v>0.0</v>
      </c>
      <c r="K26" s="147"/>
      <c r="L26" s="147"/>
      <c r="M26" s="147"/>
      <c r="N26" s="148"/>
      <c r="O26" s="69"/>
      <c r="P26" s="69"/>
      <c r="Q26" s="69"/>
      <c r="R26" s="69"/>
    </row>
    <row r="27" ht="14.25" customHeight="1">
      <c r="A27" s="139" t="str">
        <f t="shared" ref="A27:D27" si="18">#REF!</f>
        <v>#REF!</v>
      </c>
      <c r="B27" s="140" t="str">
        <f t="shared" si="18"/>
        <v>#REF!</v>
      </c>
      <c r="C27" s="141" t="str">
        <f t="shared" si="18"/>
        <v>#REF!</v>
      </c>
      <c r="D27" s="141" t="str">
        <f t="shared" si="18"/>
        <v>#REF!</v>
      </c>
      <c r="E27" s="151"/>
      <c r="F27" s="152"/>
      <c r="G27" s="152"/>
      <c r="H27" s="153"/>
      <c r="I27" s="153"/>
      <c r="J27" s="153"/>
      <c r="K27" s="154"/>
      <c r="L27" s="154"/>
      <c r="M27" s="154"/>
      <c r="N27" s="155"/>
      <c r="O27" s="154"/>
      <c r="P27" s="154"/>
      <c r="Q27" s="154"/>
      <c r="R27" s="154"/>
    </row>
    <row r="28" ht="14.25" customHeight="1">
      <c r="A28" s="156" t="s">
        <v>315</v>
      </c>
      <c r="B28" s="46"/>
      <c r="C28" s="46"/>
      <c r="D28" s="46"/>
      <c r="E28" s="157">
        <f t="shared" ref="E28:R28" si="19">SUM(E16:E27)</f>
        <v>487</v>
      </c>
      <c r="F28" s="158">
        <f t="shared" si="19"/>
        <v>40</v>
      </c>
      <c r="G28" s="158">
        <f t="shared" si="19"/>
        <v>113</v>
      </c>
      <c r="H28" s="158">
        <f t="shared" si="19"/>
        <v>84</v>
      </c>
      <c r="I28" s="158">
        <f t="shared" si="19"/>
        <v>57</v>
      </c>
      <c r="J28" s="158">
        <f t="shared" si="19"/>
        <v>14</v>
      </c>
      <c r="K28" s="158">
        <f t="shared" si="19"/>
        <v>0</v>
      </c>
      <c r="L28" s="158">
        <f t="shared" si="19"/>
        <v>0</v>
      </c>
      <c r="M28" s="158">
        <f t="shared" si="19"/>
        <v>0</v>
      </c>
      <c r="N28" s="158">
        <f t="shared" si="19"/>
        <v>0</v>
      </c>
      <c r="O28" s="158">
        <f t="shared" si="19"/>
        <v>3</v>
      </c>
      <c r="P28" s="158">
        <f t="shared" si="19"/>
        <v>0</v>
      </c>
      <c r="Q28" s="158">
        <f t="shared" si="19"/>
        <v>0</v>
      </c>
      <c r="R28" s="158">
        <f t="shared" si="19"/>
        <v>2</v>
      </c>
    </row>
    <row r="29" ht="14.25" customHeight="1"/>
    <row r="30" ht="14.25" customHeight="1"/>
    <row r="31" ht="14.25" customHeigh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</row>
    <row r="32" ht="14.25" customHeigh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</row>
    <row r="33" ht="14.25" customHeight="1">
      <c r="E33" s="100" t="s">
        <v>316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</row>
    <row r="34" ht="54.75" customHeight="1">
      <c r="A34" s="122" t="s">
        <v>1</v>
      </c>
      <c r="B34" s="122" t="s">
        <v>241</v>
      </c>
      <c r="C34" s="123" t="s">
        <v>303</v>
      </c>
      <c r="D34" s="123" t="s">
        <v>201</v>
      </c>
      <c r="E34" s="124" t="s">
        <v>260</v>
      </c>
      <c r="F34" s="125" t="s">
        <v>304</v>
      </c>
      <c r="G34" s="125" t="s">
        <v>264</v>
      </c>
      <c r="H34" s="125" t="s">
        <v>305</v>
      </c>
      <c r="I34" s="125" t="s">
        <v>267</v>
      </c>
      <c r="J34" s="125" t="s">
        <v>268</v>
      </c>
      <c r="K34" s="126" t="s">
        <v>306</v>
      </c>
      <c r="L34" s="127"/>
      <c r="M34" s="126" t="s">
        <v>307</v>
      </c>
      <c r="N34" s="127"/>
      <c r="O34" s="126" t="s">
        <v>308</v>
      </c>
      <c r="P34" s="128"/>
      <c r="Q34" s="127"/>
      <c r="R34" s="125" t="s">
        <v>276</v>
      </c>
    </row>
    <row r="35" ht="19.5" customHeight="1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30" t="s">
        <v>309</v>
      </c>
      <c r="L35" s="130" t="s">
        <v>310</v>
      </c>
      <c r="M35" s="130" t="s">
        <v>309</v>
      </c>
      <c r="N35" s="131" t="s">
        <v>310</v>
      </c>
      <c r="O35" s="130" t="s">
        <v>311</v>
      </c>
      <c r="P35" s="130" t="s">
        <v>312</v>
      </c>
      <c r="Q35" s="130" t="s">
        <v>313</v>
      </c>
      <c r="R35" s="129"/>
    </row>
    <row r="36" ht="14.25" customHeight="1">
      <c r="A36" s="141" t="str">
        <f t="shared" ref="A36:D36" si="20">A6</f>
        <v>III-ARARAQUARA</v>
      </c>
      <c r="B36" s="141" t="str">
        <f t="shared" si="20"/>
        <v>CENTRAL</v>
      </c>
      <c r="C36" s="141">
        <f t="shared" si="20"/>
        <v>1897</v>
      </c>
      <c r="D36" s="141">
        <f t="shared" si="20"/>
        <v>2086</v>
      </c>
      <c r="E36" s="133">
        <f t="shared" ref="E36:J36" si="21">E16-E6</f>
        <v>11.30273973</v>
      </c>
      <c r="F36" s="133">
        <f t="shared" si="21"/>
        <v>-0.7045890411</v>
      </c>
      <c r="G36" s="133">
        <f t="shared" si="21"/>
        <v>-1.481835616</v>
      </c>
      <c r="H36" s="133">
        <f t="shared" si="21"/>
        <v>3.206</v>
      </c>
      <c r="I36" s="133">
        <f t="shared" si="21"/>
        <v>5.206</v>
      </c>
      <c r="J36" s="133">
        <f t="shared" si="21"/>
        <v>1.103</v>
      </c>
      <c r="K36" s="132"/>
      <c r="L36" s="132"/>
      <c r="M36" s="132"/>
      <c r="N36" s="145"/>
      <c r="O36" s="69"/>
      <c r="P36" s="69"/>
      <c r="Q36" s="69"/>
      <c r="R36" s="69"/>
    </row>
    <row r="37" ht="14.25" customHeight="1">
      <c r="A37" s="141" t="str">
        <f t="shared" ref="A37:D37" si="22">A7</f>
        <v>III-ARARAQUARA</v>
      </c>
      <c r="B37" s="141" t="str">
        <f t="shared" si="22"/>
        <v>CENTRO-OESTE</v>
      </c>
      <c r="C37" s="146">
        <f t="shared" si="22"/>
        <v>1286</v>
      </c>
      <c r="D37" s="146">
        <f t="shared" si="22"/>
        <v>1415</v>
      </c>
      <c r="E37" s="133">
        <f t="shared" ref="E37:J37" si="23">E17-E7</f>
        <v>1.247064579</v>
      </c>
      <c r="F37" s="133">
        <f t="shared" si="23"/>
        <v>-2.512940313</v>
      </c>
      <c r="G37" s="133">
        <f t="shared" si="23"/>
        <v>-1.005176125</v>
      </c>
      <c r="H37" s="133">
        <f t="shared" si="23"/>
        <v>-2.572</v>
      </c>
      <c r="I37" s="133">
        <f t="shared" si="23"/>
        <v>-2.572</v>
      </c>
      <c r="J37" s="133">
        <f t="shared" si="23"/>
        <v>-1.286</v>
      </c>
      <c r="K37" s="147"/>
      <c r="L37" s="147"/>
      <c r="M37" s="147"/>
      <c r="N37" s="148"/>
      <c r="O37" s="69"/>
      <c r="P37" s="69"/>
      <c r="Q37" s="69"/>
      <c r="R37" s="69"/>
    </row>
    <row r="38" ht="14.25" customHeight="1">
      <c r="A38" s="141" t="str">
        <f t="shared" ref="A38:D38" si="24">A8</f>
        <v>III-ARARAQUARA</v>
      </c>
      <c r="B38" s="141" t="str">
        <f t="shared" si="24"/>
        <v>CORAÇÃO</v>
      </c>
      <c r="C38" s="146">
        <f t="shared" si="24"/>
        <v>2761</v>
      </c>
      <c r="D38" s="146">
        <f t="shared" si="24"/>
        <v>3037</v>
      </c>
      <c r="E38" s="133">
        <f t="shared" ref="E38:J38" si="25">E18-E8</f>
        <v>13.04334638</v>
      </c>
      <c r="F38" s="133">
        <f t="shared" si="25"/>
        <v>-1.393498043</v>
      </c>
      <c r="G38" s="133">
        <f t="shared" si="25"/>
        <v>27.84260078</v>
      </c>
      <c r="H38" s="133">
        <f t="shared" si="25"/>
        <v>-0.522</v>
      </c>
      <c r="I38" s="133">
        <f t="shared" si="25"/>
        <v>-5.522</v>
      </c>
      <c r="J38" s="133">
        <f t="shared" si="25"/>
        <v>-2.761</v>
      </c>
      <c r="K38" s="147"/>
      <c r="L38" s="147"/>
      <c r="M38" s="147"/>
      <c r="N38" s="148"/>
      <c r="O38" s="69"/>
      <c r="P38" s="69"/>
      <c r="Q38" s="69"/>
      <c r="R38" s="69"/>
    </row>
    <row r="39" ht="14.25" customHeight="1">
      <c r="A39" s="141" t="str">
        <f t="shared" ref="A39:D39" si="26">A9</f>
        <v>III-ARARAQUARA</v>
      </c>
      <c r="B39" s="141" t="str">
        <f t="shared" si="26"/>
        <v>NORTE</v>
      </c>
      <c r="C39" s="146">
        <f t="shared" si="26"/>
        <v>1028</v>
      </c>
      <c r="D39" s="146">
        <f t="shared" si="26"/>
        <v>1131</v>
      </c>
      <c r="E39" s="133">
        <f t="shared" ref="E39:J39" si="27">E19-E9</f>
        <v>17.60949119</v>
      </c>
      <c r="F39" s="133">
        <f t="shared" si="27"/>
        <v>1.991423679</v>
      </c>
      <c r="G39" s="133">
        <f t="shared" si="27"/>
        <v>19.19656947</v>
      </c>
      <c r="H39" s="133">
        <f t="shared" si="27"/>
        <v>6.944</v>
      </c>
      <c r="I39" s="133">
        <f t="shared" si="27"/>
        <v>6.944</v>
      </c>
      <c r="J39" s="133">
        <f t="shared" si="27"/>
        <v>2.972</v>
      </c>
      <c r="K39" s="147"/>
      <c r="L39" s="147"/>
      <c r="M39" s="147"/>
      <c r="N39" s="148"/>
      <c r="O39" s="69"/>
      <c r="P39" s="69"/>
      <c r="Q39" s="69"/>
      <c r="R39" s="69"/>
    </row>
    <row r="40" ht="14.25" customHeight="1">
      <c r="A40" s="141" t="str">
        <f t="shared" ref="A40:D40" si="28">#REF!</f>
        <v>#REF!</v>
      </c>
      <c r="B40" s="141" t="str">
        <f t="shared" si="28"/>
        <v>#REF!</v>
      </c>
      <c r="C40" s="141" t="str">
        <f t="shared" si="28"/>
        <v>#REF!</v>
      </c>
      <c r="D40" s="141" t="str">
        <f t="shared" si="28"/>
        <v>#REF!</v>
      </c>
      <c r="E40" s="133" t="str">
        <f t="shared" ref="E40:J40" si="29">E20-#REF!</f>
        <v>#REF!</v>
      </c>
      <c r="F40" s="133" t="str">
        <f t="shared" si="29"/>
        <v>#REF!</v>
      </c>
      <c r="G40" s="133" t="str">
        <f t="shared" si="29"/>
        <v>#REF!</v>
      </c>
      <c r="H40" s="133" t="str">
        <f t="shared" si="29"/>
        <v>#REF!</v>
      </c>
      <c r="I40" s="133" t="str">
        <f t="shared" si="29"/>
        <v>#REF!</v>
      </c>
      <c r="J40" s="133" t="str">
        <f t="shared" si="29"/>
        <v>#REF!</v>
      </c>
      <c r="K40" s="147"/>
      <c r="L40" s="147"/>
      <c r="M40" s="147"/>
      <c r="N40" s="148"/>
      <c r="O40" s="69"/>
      <c r="P40" s="69"/>
      <c r="Q40" s="69"/>
      <c r="R40" s="69"/>
    </row>
    <row r="41" ht="14.25" customHeight="1">
      <c r="A41" s="141" t="str">
        <f t="shared" ref="A41:D41" si="30">#REF!</f>
        <v>#REF!</v>
      </c>
      <c r="B41" s="141" t="str">
        <f t="shared" si="30"/>
        <v>#REF!</v>
      </c>
      <c r="C41" s="141" t="str">
        <f t="shared" si="30"/>
        <v>#REF!</v>
      </c>
      <c r="D41" s="141" t="str">
        <f t="shared" si="30"/>
        <v>#REF!</v>
      </c>
      <c r="E41" s="133" t="str">
        <f t="shared" ref="E41:J41" si="31">E21-#REF!</f>
        <v>#REF!</v>
      </c>
      <c r="F41" s="133" t="str">
        <f t="shared" si="31"/>
        <v>#REF!</v>
      </c>
      <c r="G41" s="133" t="str">
        <f t="shared" si="31"/>
        <v>#REF!</v>
      </c>
      <c r="H41" s="133" t="str">
        <f t="shared" si="31"/>
        <v>#REF!</v>
      </c>
      <c r="I41" s="133" t="str">
        <f t="shared" si="31"/>
        <v>#REF!</v>
      </c>
      <c r="J41" s="133" t="str">
        <f t="shared" si="31"/>
        <v>#REF!</v>
      </c>
      <c r="K41" s="147"/>
      <c r="L41" s="147"/>
      <c r="M41" s="147"/>
      <c r="N41" s="148"/>
      <c r="O41" s="69"/>
      <c r="P41" s="69"/>
      <c r="Q41" s="69"/>
      <c r="R41" s="69"/>
    </row>
    <row r="42" ht="14.25" customHeight="1">
      <c r="A42" s="141" t="str">
        <f t="shared" ref="A42:D42" si="32">#REF!</f>
        <v>#REF!</v>
      </c>
      <c r="B42" s="141" t="str">
        <f t="shared" si="32"/>
        <v>#REF!</v>
      </c>
      <c r="C42" s="141" t="str">
        <f t="shared" si="32"/>
        <v>#REF!</v>
      </c>
      <c r="D42" s="141" t="str">
        <f t="shared" si="32"/>
        <v>#REF!</v>
      </c>
      <c r="E42" s="133" t="str">
        <f t="shared" ref="E42:J42" si="33">E22-#REF!</f>
        <v>#REF!</v>
      </c>
      <c r="F42" s="133" t="str">
        <f t="shared" si="33"/>
        <v>#REF!</v>
      </c>
      <c r="G42" s="133" t="str">
        <f t="shared" si="33"/>
        <v>#REF!</v>
      </c>
      <c r="H42" s="133" t="str">
        <f t="shared" si="33"/>
        <v>#REF!</v>
      </c>
      <c r="I42" s="133" t="str">
        <f t="shared" si="33"/>
        <v>#REF!</v>
      </c>
      <c r="J42" s="133" t="str">
        <f t="shared" si="33"/>
        <v>#REF!</v>
      </c>
      <c r="K42" s="147"/>
      <c r="L42" s="147"/>
      <c r="M42" s="147"/>
      <c r="N42" s="148"/>
      <c r="O42" s="69"/>
      <c r="P42" s="69"/>
      <c r="Q42" s="69"/>
      <c r="R42" s="69"/>
    </row>
    <row r="43" ht="14.25" customHeight="1">
      <c r="A43" s="141" t="str">
        <f t="shared" ref="A43:D43" si="34">#REF!</f>
        <v>#REF!</v>
      </c>
      <c r="B43" s="141" t="str">
        <f t="shared" si="34"/>
        <v>#REF!</v>
      </c>
      <c r="C43" s="141" t="str">
        <f t="shared" si="34"/>
        <v>#REF!</v>
      </c>
      <c r="D43" s="141" t="str">
        <f t="shared" si="34"/>
        <v>#REF!</v>
      </c>
      <c r="E43" s="133" t="str">
        <f t="shared" ref="E43:J43" si="35">E23-#REF!</f>
        <v>#REF!</v>
      </c>
      <c r="F43" s="133" t="str">
        <f t="shared" si="35"/>
        <v>#REF!</v>
      </c>
      <c r="G43" s="133" t="str">
        <f t="shared" si="35"/>
        <v>#REF!</v>
      </c>
      <c r="H43" s="133" t="str">
        <f t="shared" si="35"/>
        <v>#REF!</v>
      </c>
      <c r="I43" s="133" t="str">
        <f t="shared" si="35"/>
        <v>#REF!</v>
      </c>
      <c r="J43" s="133" t="str">
        <f t="shared" si="35"/>
        <v>#REF!</v>
      </c>
      <c r="K43" s="147"/>
      <c r="L43" s="147"/>
      <c r="M43" s="147"/>
      <c r="N43" s="148"/>
      <c r="O43" s="69"/>
      <c r="P43" s="69"/>
      <c r="Q43" s="69"/>
      <c r="R43" s="69"/>
    </row>
    <row r="44" ht="14.25" customHeight="1">
      <c r="A44" s="141" t="str">
        <f t="shared" ref="A44:D44" si="36">#REF!</f>
        <v>#REF!</v>
      </c>
      <c r="B44" s="141" t="str">
        <f t="shared" si="36"/>
        <v>#REF!</v>
      </c>
      <c r="C44" s="141" t="str">
        <f t="shared" si="36"/>
        <v>#REF!</v>
      </c>
      <c r="D44" s="141" t="str">
        <f t="shared" si="36"/>
        <v>#REF!</v>
      </c>
      <c r="E44" s="133" t="str">
        <f t="shared" ref="E44:J44" si="37">E24-#REF!</f>
        <v>#REF!</v>
      </c>
      <c r="F44" s="133" t="str">
        <f t="shared" si="37"/>
        <v>#REF!</v>
      </c>
      <c r="G44" s="133" t="str">
        <f t="shared" si="37"/>
        <v>#REF!</v>
      </c>
      <c r="H44" s="133" t="str">
        <f t="shared" si="37"/>
        <v>#REF!</v>
      </c>
      <c r="I44" s="133" t="str">
        <f t="shared" si="37"/>
        <v>#REF!</v>
      </c>
      <c r="J44" s="133" t="str">
        <f t="shared" si="37"/>
        <v>#REF!</v>
      </c>
      <c r="K44" s="147"/>
      <c r="L44" s="147"/>
      <c r="M44" s="147"/>
      <c r="N44" s="148"/>
      <c r="O44" s="69"/>
      <c r="P44" s="69"/>
      <c r="Q44" s="69"/>
      <c r="R44" s="69"/>
    </row>
    <row r="45" ht="14.25" customHeight="1">
      <c r="A45" s="141" t="str">
        <f t="shared" ref="A45:D45" si="38">#REF!</f>
        <v>#REF!</v>
      </c>
      <c r="B45" s="141" t="str">
        <f t="shared" si="38"/>
        <v>#REF!</v>
      </c>
      <c r="C45" s="141" t="str">
        <f t="shared" si="38"/>
        <v>#REF!</v>
      </c>
      <c r="D45" s="141" t="str">
        <f t="shared" si="38"/>
        <v>#REF!</v>
      </c>
      <c r="E45" s="133" t="str">
        <f t="shared" ref="E45:J45" si="39">E25-#REF!</f>
        <v>#REF!</v>
      </c>
      <c r="F45" s="133" t="str">
        <f t="shared" si="39"/>
        <v>#REF!</v>
      </c>
      <c r="G45" s="133" t="str">
        <f t="shared" si="39"/>
        <v>#REF!</v>
      </c>
      <c r="H45" s="133" t="str">
        <f t="shared" si="39"/>
        <v>#REF!</v>
      </c>
      <c r="I45" s="133" t="str">
        <f t="shared" si="39"/>
        <v>#REF!</v>
      </c>
      <c r="J45" s="133" t="str">
        <f t="shared" si="39"/>
        <v>#REF!</v>
      </c>
      <c r="K45" s="147"/>
      <c r="L45" s="147"/>
      <c r="M45" s="147"/>
      <c r="N45" s="148"/>
      <c r="O45" s="69"/>
      <c r="P45" s="69"/>
      <c r="Q45" s="69"/>
      <c r="R45" s="69"/>
    </row>
    <row r="46" ht="14.25" customHeight="1">
      <c r="A46" s="159" t="str">
        <f t="shared" ref="A46:D46" si="40">#REF!</f>
        <v>#REF!</v>
      </c>
      <c r="B46" s="159" t="str">
        <f t="shared" si="40"/>
        <v>#REF!</v>
      </c>
      <c r="C46" s="159" t="str">
        <f t="shared" si="40"/>
        <v>#REF!</v>
      </c>
      <c r="D46" s="159" t="str">
        <f t="shared" si="40"/>
        <v>#REF!</v>
      </c>
      <c r="E46" s="160" t="str">
        <f t="shared" ref="E46:J46" si="41">E27-#REF!</f>
        <v>#REF!</v>
      </c>
      <c r="F46" s="160" t="str">
        <f t="shared" si="41"/>
        <v>#REF!</v>
      </c>
      <c r="G46" s="160" t="str">
        <f t="shared" si="41"/>
        <v>#REF!</v>
      </c>
      <c r="H46" s="160" t="str">
        <f t="shared" si="41"/>
        <v>#REF!</v>
      </c>
      <c r="I46" s="160" t="str">
        <f t="shared" si="41"/>
        <v>#REF!</v>
      </c>
      <c r="J46" s="160" t="str">
        <f t="shared" si="41"/>
        <v>#REF!</v>
      </c>
      <c r="K46" s="154"/>
      <c r="L46" s="154"/>
      <c r="M46" s="154"/>
      <c r="N46" s="155"/>
      <c r="O46" s="154"/>
      <c r="P46" s="154"/>
      <c r="Q46" s="154"/>
      <c r="R46" s="154"/>
    </row>
    <row r="47" ht="14.25" customHeight="1">
      <c r="A47" s="161" t="s">
        <v>317</v>
      </c>
      <c r="B47" s="46"/>
      <c r="C47" s="46"/>
      <c r="D47" s="46"/>
      <c r="E47" s="162" t="str">
        <f t="shared" ref="E47:J47" si="42">SUM(E36:E46)</f>
        <v>#REF!</v>
      </c>
      <c r="F47" s="162" t="str">
        <f t="shared" si="42"/>
        <v>#REF!</v>
      </c>
      <c r="G47" s="162" t="str">
        <f t="shared" si="42"/>
        <v>#REF!</v>
      </c>
      <c r="H47" s="162" t="str">
        <f t="shared" si="42"/>
        <v>#REF!</v>
      </c>
      <c r="I47" s="162" t="str">
        <f t="shared" si="42"/>
        <v>#REF!</v>
      </c>
      <c r="J47" s="162" t="str">
        <f t="shared" si="42"/>
        <v>#REF!</v>
      </c>
      <c r="K47" s="163"/>
      <c r="L47" s="163"/>
      <c r="M47" s="163"/>
      <c r="N47" s="163"/>
      <c r="O47" s="163"/>
      <c r="P47" s="163"/>
      <c r="Q47" s="163"/>
      <c r="R47" s="164"/>
    </row>
    <row r="48" ht="14.2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</row>
    <row r="49" ht="14.2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</row>
    <row r="50" ht="14.25" customHeight="1"/>
    <row r="51" ht="14.25" customHeight="1"/>
    <row r="52" ht="13.5" customHeight="1">
      <c r="A52" s="91"/>
      <c r="B52" s="91"/>
      <c r="C52" s="91"/>
    </row>
    <row r="53" ht="15.0" customHeight="1">
      <c r="A53" s="91"/>
      <c r="B53" s="91"/>
      <c r="C53" s="91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>
      <c r="A66" s="165"/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>
      <c r="A81" s="166"/>
      <c r="B81" s="166"/>
      <c r="C81" s="167" t="s">
        <v>318</v>
      </c>
    </row>
    <row r="82" ht="14.25" customHeight="1">
      <c r="A82" s="166"/>
      <c r="B82" s="166"/>
      <c r="C82" s="166">
        <v>1.0</v>
      </c>
    </row>
    <row r="83" ht="14.25" customHeight="1">
      <c r="A83" s="166"/>
      <c r="B83" s="166"/>
      <c r="C83" s="166">
        <v>2.0</v>
      </c>
    </row>
    <row r="84" ht="14.25" customHeight="1">
      <c r="A84" s="166"/>
      <c r="B84" s="166"/>
      <c r="C84" s="166">
        <v>3.0</v>
      </c>
    </row>
    <row r="85" ht="14.25" customHeight="1">
      <c r="A85" s="166"/>
      <c r="B85" s="166"/>
      <c r="C85" s="166">
        <v>4.0</v>
      </c>
    </row>
    <row r="86" ht="14.25" customHeight="1">
      <c r="A86" s="166"/>
      <c r="B86" s="166"/>
      <c r="C86" s="166">
        <v>5.0</v>
      </c>
    </row>
    <row r="87" ht="14.25" customHeight="1">
      <c r="A87" s="166"/>
      <c r="B87" s="166"/>
      <c r="C87" s="166">
        <v>6.0</v>
      </c>
    </row>
    <row r="88" ht="14.25" customHeight="1">
      <c r="A88" s="168"/>
      <c r="B88" s="169"/>
      <c r="C88" s="170"/>
    </row>
    <row r="89" ht="14.25" customHeight="1">
      <c r="C89" s="171"/>
    </row>
    <row r="90" ht="7.5" customHeight="1">
      <c r="C90" s="171"/>
    </row>
    <row r="91" ht="14.25" hidden="1" customHeight="1">
      <c r="A91" s="128"/>
      <c r="B91" s="128"/>
      <c r="C91" s="127"/>
    </row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E3:R3"/>
    <mergeCell ref="A4:A5"/>
    <mergeCell ref="B4:B5"/>
    <mergeCell ref="C4:C5"/>
    <mergeCell ref="D4:D5"/>
    <mergeCell ref="E4:E5"/>
    <mergeCell ref="F4:F5"/>
    <mergeCell ref="O14:Q14"/>
    <mergeCell ref="R14:R15"/>
    <mergeCell ref="O4:Q4"/>
    <mergeCell ref="R4:R5"/>
    <mergeCell ref="E13:R13"/>
    <mergeCell ref="A14:A15"/>
    <mergeCell ref="B14:B15"/>
    <mergeCell ref="C14:C15"/>
    <mergeCell ref="D14:D15"/>
    <mergeCell ref="F34:F35"/>
    <mergeCell ref="G34:G35"/>
    <mergeCell ref="A47:D47"/>
    <mergeCell ref="A66:C67"/>
    <mergeCell ref="A88:C91"/>
    <mergeCell ref="H34:H35"/>
    <mergeCell ref="I34:I35"/>
    <mergeCell ref="J34:J35"/>
    <mergeCell ref="K34:L34"/>
    <mergeCell ref="M34:N34"/>
    <mergeCell ref="O34:Q34"/>
    <mergeCell ref="E14:E15"/>
    <mergeCell ref="F14:F15"/>
    <mergeCell ref="A28:D28"/>
    <mergeCell ref="E33:R33"/>
    <mergeCell ref="A34:A35"/>
    <mergeCell ref="B34:B35"/>
    <mergeCell ref="C34:C35"/>
    <mergeCell ref="R34:R35"/>
    <mergeCell ref="G4:G5"/>
    <mergeCell ref="H4:H5"/>
    <mergeCell ref="I4:I5"/>
    <mergeCell ref="J4:J5"/>
    <mergeCell ref="K4:L4"/>
    <mergeCell ref="M4:N4"/>
    <mergeCell ref="G14:G15"/>
    <mergeCell ref="H14:H15"/>
    <mergeCell ref="I14:I15"/>
    <mergeCell ref="J14:J15"/>
    <mergeCell ref="K14:L14"/>
    <mergeCell ref="M14:N14"/>
    <mergeCell ref="D34:D35"/>
    <mergeCell ref="E34:E35"/>
  </mergeCells>
  <conditionalFormatting sqref="E40:J46">
    <cfRule type="cellIs" dxfId="6" priority="1" operator="lessThan">
      <formula>0</formula>
    </cfRule>
  </conditionalFormatting>
  <conditionalFormatting sqref="E40:J46">
    <cfRule type="cellIs" dxfId="6" priority="2" operator="lessThan">
      <formula>-5</formula>
    </cfRule>
  </conditionalFormatting>
  <conditionalFormatting sqref="E40:J46">
    <cfRule type="cellIs" dxfId="6" priority="3" operator="lessThan">
      <formula>-5</formula>
    </cfRule>
  </conditionalFormatting>
  <conditionalFormatting sqref="E36:J39">
    <cfRule type="cellIs" dxfId="6" priority="4" operator="lessThan">
      <formula>0</formula>
    </cfRule>
  </conditionalFormatting>
  <conditionalFormatting sqref="E36:J39">
    <cfRule type="cellIs" dxfId="6" priority="5" operator="lessThan">
      <formula>-5</formula>
    </cfRule>
  </conditionalFormatting>
  <conditionalFormatting sqref="E36:J39">
    <cfRule type="cellIs" dxfId="6" priority="6" operator="lessThan">
      <formula>-5</formula>
    </cfRule>
  </conditionalFormatting>
  <dataValidations>
    <dataValidation type="list" allowBlank="1" showErrorMessage="1" sqref="A6:B9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5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 ht="14.25" customHeight="1">
      <c r="A1" s="43" t="s">
        <v>103</v>
      </c>
      <c r="B1" s="172" t="str">
        <f>'Tabela 1 APS - Descr.'!B1</f>
        <v/>
      </c>
    </row>
    <row r="2" ht="14.25" customHeight="1"/>
    <row r="3" ht="14.25" customHeight="1">
      <c r="A3" s="173" t="s">
        <v>319</v>
      </c>
    </row>
    <row r="4" ht="14.25" customHeight="1">
      <c r="A4" s="174" t="s">
        <v>320</v>
      </c>
    </row>
    <row r="5" ht="14.25" customHeight="1"/>
    <row r="6" ht="18.0" customHeight="1">
      <c r="A6" s="175" t="s">
        <v>321</v>
      </c>
    </row>
    <row r="7" ht="18.0" customHeight="1">
      <c r="A7" s="175" t="s">
        <v>322</v>
      </c>
    </row>
    <row r="8" ht="14.25" customHeight="1">
      <c r="A8" s="173" t="s">
        <v>323</v>
      </c>
    </row>
    <row r="9" ht="14.25" customHeight="1">
      <c r="A9" s="173" t="s">
        <v>324</v>
      </c>
    </row>
    <row r="10" ht="14.25" customHeight="1">
      <c r="A10" s="173" t="s">
        <v>325</v>
      </c>
    </row>
    <row r="11" ht="14.25" customHeight="1"/>
    <row r="12" ht="14.25" customHeight="1">
      <c r="A12" s="94" t="s">
        <v>326</v>
      </c>
    </row>
    <row r="13" ht="14.25" customHeight="1">
      <c r="G13" s="100" t="s">
        <v>327</v>
      </c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7"/>
      <c r="U13" s="177"/>
      <c r="V13" s="177"/>
      <c r="W13" s="177"/>
      <c r="X13" s="177"/>
      <c r="Y13" s="177"/>
      <c r="Z13" s="177"/>
      <c r="AA13" s="177"/>
    </row>
    <row r="14" ht="43.5" customHeight="1">
      <c r="A14" s="122" t="s">
        <v>1</v>
      </c>
      <c r="B14" s="122" t="s">
        <v>241</v>
      </c>
      <c r="C14" s="122" t="s">
        <v>259</v>
      </c>
      <c r="D14" s="122" t="s">
        <v>120</v>
      </c>
      <c r="E14" s="122" t="s">
        <v>205</v>
      </c>
      <c r="F14" s="122" t="s">
        <v>328</v>
      </c>
      <c r="G14" s="178" t="s">
        <v>329</v>
      </c>
      <c r="H14" s="179" t="s">
        <v>304</v>
      </c>
      <c r="J14" s="171"/>
      <c r="K14" s="179" t="s">
        <v>330</v>
      </c>
      <c r="M14" s="171"/>
      <c r="N14" s="179" t="s">
        <v>267</v>
      </c>
      <c r="P14" s="171"/>
      <c r="Q14" s="179" t="s">
        <v>268</v>
      </c>
      <c r="S14" s="171"/>
      <c r="T14" s="131" t="s">
        <v>306</v>
      </c>
      <c r="U14" s="180"/>
      <c r="V14" s="131" t="s">
        <v>307</v>
      </c>
      <c r="W14" s="180"/>
      <c r="X14" s="131" t="s">
        <v>308</v>
      </c>
      <c r="Y14" s="181"/>
      <c r="Z14" s="180"/>
      <c r="AA14" s="130" t="s">
        <v>276</v>
      </c>
    </row>
    <row r="15" ht="43.5" customHeight="1">
      <c r="A15" s="182"/>
      <c r="B15" s="182"/>
      <c r="C15" s="182"/>
      <c r="D15" s="182"/>
      <c r="E15" s="182"/>
      <c r="F15" s="182"/>
      <c r="G15" s="183"/>
      <c r="H15" s="184"/>
      <c r="I15" s="128"/>
      <c r="J15" s="127"/>
      <c r="K15" s="184"/>
      <c r="L15" s="128"/>
      <c r="M15" s="127"/>
      <c r="N15" s="184"/>
      <c r="O15" s="128"/>
      <c r="P15" s="127"/>
      <c r="Q15" s="184"/>
      <c r="R15" s="128"/>
      <c r="S15" s="127"/>
      <c r="T15" s="130" t="s">
        <v>309</v>
      </c>
      <c r="U15" s="130" t="s">
        <v>310</v>
      </c>
      <c r="V15" s="130" t="s">
        <v>309</v>
      </c>
      <c r="W15" s="130" t="s">
        <v>310</v>
      </c>
      <c r="X15" s="130" t="s">
        <v>311</v>
      </c>
      <c r="Y15" s="130" t="s">
        <v>312</v>
      </c>
      <c r="Z15" s="130" t="s">
        <v>331</v>
      </c>
      <c r="AA15" s="130"/>
    </row>
    <row r="16" ht="14.25" customHeight="1">
      <c r="A16" s="129"/>
      <c r="B16" s="129"/>
      <c r="C16" s="129"/>
      <c r="D16" s="129"/>
      <c r="E16" s="129"/>
      <c r="F16" s="129"/>
      <c r="G16" s="185" t="s">
        <v>4</v>
      </c>
      <c r="H16" s="186" t="s">
        <v>332</v>
      </c>
      <c r="I16" s="130" t="s">
        <v>333</v>
      </c>
      <c r="J16" s="130" t="s">
        <v>334</v>
      </c>
      <c r="K16" s="186" t="s">
        <v>332</v>
      </c>
      <c r="L16" s="130" t="s">
        <v>333</v>
      </c>
      <c r="M16" s="130" t="s">
        <v>334</v>
      </c>
      <c r="N16" s="186" t="s">
        <v>335</v>
      </c>
      <c r="O16" s="130" t="s">
        <v>333</v>
      </c>
      <c r="P16" s="130" t="s">
        <v>334</v>
      </c>
      <c r="Q16" s="186" t="s">
        <v>335</v>
      </c>
      <c r="R16" s="130" t="s">
        <v>333</v>
      </c>
      <c r="S16" s="130" t="s">
        <v>334</v>
      </c>
      <c r="T16" s="186" t="s">
        <v>3</v>
      </c>
      <c r="U16" s="186" t="s">
        <v>3</v>
      </c>
      <c r="V16" s="186" t="s">
        <v>3</v>
      </c>
      <c r="W16" s="186" t="s">
        <v>3</v>
      </c>
      <c r="X16" s="186" t="s">
        <v>3</v>
      </c>
      <c r="Y16" s="186" t="s">
        <v>3</v>
      </c>
      <c r="Z16" s="186" t="s">
        <v>3</v>
      </c>
      <c r="AA16" s="186" t="s">
        <v>3</v>
      </c>
    </row>
    <row r="17" ht="14.25" customHeight="1">
      <c r="A17" s="67" t="s">
        <v>130</v>
      </c>
      <c r="B17" s="68" t="s">
        <v>131</v>
      </c>
      <c r="C17" s="187" t="s">
        <v>336</v>
      </c>
      <c r="D17" s="187" t="s">
        <v>337</v>
      </c>
      <c r="E17" s="188" t="s">
        <v>229</v>
      </c>
      <c r="F17" s="187">
        <v>1997.0</v>
      </c>
      <c r="G17" s="189" t="s">
        <v>211</v>
      </c>
      <c r="H17" s="190">
        <v>3.0</v>
      </c>
      <c r="I17" s="191">
        <v>5.0</v>
      </c>
      <c r="J17" s="192">
        <f t="shared" ref="J17:J29" si="1">SUM(H17:I17)</f>
        <v>8</v>
      </c>
      <c r="K17" s="190">
        <v>7.0</v>
      </c>
      <c r="L17" s="191"/>
      <c r="M17" s="192">
        <f t="shared" ref="M17:M29" si="2">SUM(K17:L17)</f>
        <v>7</v>
      </c>
      <c r="N17" s="190">
        <v>9.0</v>
      </c>
      <c r="O17" s="191"/>
      <c r="P17" s="192">
        <f t="shared" ref="P17:P29" si="3">SUM(N17:O17)</f>
        <v>9</v>
      </c>
      <c r="Q17" s="190">
        <v>3.0</v>
      </c>
      <c r="R17" s="191"/>
      <c r="S17" s="192">
        <f t="shared" ref="S17:S29" si="4">SUM(Q17:R17)</f>
        <v>3</v>
      </c>
      <c r="T17" s="191"/>
      <c r="U17" s="191"/>
      <c r="V17" s="191" t="s">
        <v>338</v>
      </c>
      <c r="W17" s="191"/>
      <c r="X17" s="191"/>
      <c r="Y17" s="191" t="s">
        <v>339</v>
      </c>
      <c r="Z17" s="191"/>
      <c r="AA17" s="191"/>
    </row>
    <row r="18" ht="14.25" customHeight="1">
      <c r="A18" s="67" t="s">
        <v>130</v>
      </c>
      <c r="B18" s="68" t="s">
        <v>234</v>
      </c>
      <c r="C18" s="187" t="s">
        <v>284</v>
      </c>
      <c r="D18" s="187" t="s">
        <v>340</v>
      </c>
      <c r="E18" s="188" t="s">
        <v>229</v>
      </c>
      <c r="F18" s="187">
        <v>83.0</v>
      </c>
      <c r="G18" s="189"/>
      <c r="H18" s="190"/>
      <c r="I18" s="191"/>
      <c r="J18" s="192">
        <f t="shared" si="1"/>
        <v>0</v>
      </c>
      <c r="K18" s="190"/>
      <c r="L18" s="191"/>
      <c r="M18" s="192">
        <f t="shared" si="2"/>
        <v>0</v>
      </c>
      <c r="N18" s="190"/>
      <c r="O18" s="191"/>
      <c r="P18" s="192">
        <f t="shared" si="3"/>
        <v>0</v>
      </c>
      <c r="Q18" s="190"/>
      <c r="R18" s="191"/>
      <c r="S18" s="192">
        <f t="shared" si="4"/>
        <v>0</v>
      </c>
      <c r="T18" s="191"/>
      <c r="U18" s="191"/>
      <c r="V18" s="191"/>
      <c r="W18" s="191"/>
      <c r="X18" s="191"/>
      <c r="Y18" s="191"/>
      <c r="Z18" s="191"/>
      <c r="AA18" s="191"/>
    </row>
    <row r="19" ht="45.0" customHeight="1">
      <c r="A19" s="67" t="s">
        <v>130</v>
      </c>
      <c r="B19" s="68" t="s">
        <v>234</v>
      </c>
      <c r="C19" s="187" t="s">
        <v>282</v>
      </c>
      <c r="D19" s="187" t="s">
        <v>341</v>
      </c>
      <c r="E19" s="188" t="s">
        <v>229</v>
      </c>
      <c r="F19" s="187">
        <v>229.0</v>
      </c>
      <c r="G19" s="189"/>
      <c r="H19" s="190"/>
      <c r="I19" s="191"/>
      <c r="J19" s="192">
        <f t="shared" si="1"/>
        <v>0</v>
      </c>
      <c r="K19" s="190"/>
      <c r="L19" s="191"/>
      <c r="M19" s="192">
        <f t="shared" si="2"/>
        <v>0</v>
      </c>
      <c r="N19" s="190"/>
      <c r="O19" s="191"/>
      <c r="P19" s="192">
        <f t="shared" si="3"/>
        <v>0</v>
      </c>
      <c r="Q19" s="190"/>
      <c r="R19" s="191"/>
      <c r="S19" s="192">
        <f t="shared" si="4"/>
        <v>0</v>
      </c>
      <c r="T19" s="191"/>
      <c r="U19" s="191"/>
      <c r="V19" s="191"/>
      <c r="W19" s="191"/>
      <c r="X19" s="191"/>
      <c r="Y19" s="191"/>
      <c r="Z19" s="191"/>
      <c r="AA19" s="191"/>
    </row>
    <row r="20" ht="45.0" customHeight="1">
      <c r="A20" s="67" t="s">
        <v>130</v>
      </c>
      <c r="B20" s="68" t="s">
        <v>234</v>
      </c>
      <c r="C20" s="187" t="s">
        <v>342</v>
      </c>
      <c r="D20" s="187" t="s">
        <v>343</v>
      </c>
      <c r="E20" s="188" t="s">
        <v>229</v>
      </c>
      <c r="F20" s="187">
        <v>51.0</v>
      </c>
      <c r="G20" s="189"/>
      <c r="H20" s="190"/>
      <c r="I20" s="191"/>
      <c r="J20" s="192">
        <f t="shared" si="1"/>
        <v>0</v>
      </c>
      <c r="K20" s="190"/>
      <c r="L20" s="191"/>
      <c r="M20" s="192">
        <f t="shared" si="2"/>
        <v>0</v>
      </c>
      <c r="N20" s="190"/>
      <c r="O20" s="191"/>
      <c r="P20" s="192">
        <f t="shared" si="3"/>
        <v>0</v>
      </c>
      <c r="Q20" s="190"/>
      <c r="R20" s="191"/>
      <c r="S20" s="192">
        <f t="shared" si="4"/>
        <v>0</v>
      </c>
      <c r="T20" s="191"/>
      <c r="U20" s="191"/>
      <c r="V20" s="191"/>
      <c r="W20" s="191"/>
      <c r="X20" s="191"/>
      <c r="Y20" s="191"/>
      <c r="Z20" s="191"/>
      <c r="AA20" s="191"/>
    </row>
    <row r="21" ht="45.0" customHeight="1">
      <c r="A21" s="67" t="s">
        <v>130</v>
      </c>
      <c r="B21" s="68" t="s">
        <v>234</v>
      </c>
      <c r="C21" s="187" t="s">
        <v>344</v>
      </c>
      <c r="D21" s="187" t="s">
        <v>345</v>
      </c>
      <c r="E21" s="188" t="s">
        <v>229</v>
      </c>
      <c r="F21" s="187">
        <v>475.0</v>
      </c>
      <c r="G21" s="189" t="s">
        <v>211</v>
      </c>
      <c r="H21" s="190"/>
      <c r="I21" s="191"/>
      <c r="J21" s="192">
        <f t="shared" si="1"/>
        <v>0</v>
      </c>
      <c r="K21" s="190"/>
      <c r="L21" s="191"/>
      <c r="M21" s="192">
        <f t="shared" si="2"/>
        <v>0</v>
      </c>
      <c r="N21" s="190"/>
      <c r="O21" s="191"/>
      <c r="P21" s="192">
        <f t="shared" si="3"/>
        <v>0</v>
      </c>
      <c r="Q21" s="190"/>
      <c r="R21" s="191"/>
      <c r="S21" s="192">
        <f t="shared" si="4"/>
        <v>0</v>
      </c>
      <c r="T21" s="191"/>
      <c r="U21" s="191"/>
      <c r="V21" s="191"/>
      <c r="W21" s="191"/>
      <c r="X21" s="191"/>
      <c r="Y21" s="191"/>
      <c r="Z21" s="191"/>
      <c r="AA21" s="191"/>
    </row>
    <row r="22" ht="45.0" customHeight="1">
      <c r="A22" s="67" t="s">
        <v>130</v>
      </c>
      <c r="B22" s="68" t="s">
        <v>234</v>
      </c>
      <c r="C22" s="187" t="s">
        <v>286</v>
      </c>
      <c r="D22" s="187" t="s">
        <v>287</v>
      </c>
      <c r="E22" s="188" t="s">
        <v>229</v>
      </c>
      <c r="F22" s="187">
        <v>62.0</v>
      </c>
      <c r="G22" s="189"/>
      <c r="H22" s="190"/>
      <c r="I22" s="191"/>
      <c r="J22" s="192">
        <f t="shared" si="1"/>
        <v>0</v>
      </c>
      <c r="K22" s="190"/>
      <c r="L22" s="191"/>
      <c r="M22" s="192">
        <f t="shared" si="2"/>
        <v>0</v>
      </c>
      <c r="N22" s="190"/>
      <c r="O22" s="191"/>
      <c r="P22" s="192">
        <f t="shared" si="3"/>
        <v>0</v>
      </c>
      <c r="Q22" s="190"/>
      <c r="R22" s="191"/>
      <c r="S22" s="192">
        <f t="shared" si="4"/>
        <v>0</v>
      </c>
      <c r="T22" s="191"/>
      <c r="U22" s="191"/>
      <c r="V22" s="191"/>
      <c r="W22" s="191"/>
      <c r="X22" s="191"/>
      <c r="Y22" s="191"/>
      <c r="Z22" s="191"/>
      <c r="AA22" s="191"/>
    </row>
    <row r="23" ht="45.0" customHeight="1">
      <c r="A23" s="67" t="s">
        <v>130</v>
      </c>
      <c r="B23" s="68" t="s">
        <v>149</v>
      </c>
      <c r="C23" s="187" t="s">
        <v>346</v>
      </c>
      <c r="D23" s="187" t="s">
        <v>347</v>
      </c>
      <c r="E23" s="188" t="s">
        <v>229</v>
      </c>
      <c r="F23" s="187">
        <v>1753.0</v>
      </c>
      <c r="G23" s="189" t="s">
        <v>211</v>
      </c>
      <c r="H23" s="190">
        <v>4.0</v>
      </c>
      <c r="I23" s="191">
        <v>5.0</v>
      </c>
      <c r="J23" s="192">
        <f t="shared" si="1"/>
        <v>9</v>
      </c>
      <c r="K23" s="190">
        <v>5.0</v>
      </c>
      <c r="L23" s="191">
        <v>1.0</v>
      </c>
      <c r="M23" s="192">
        <f t="shared" si="2"/>
        <v>6</v>
      </c>
      <c r="N23" s="190"/>
      <c r="O23" s="191">
        <v>6.0</v>
      </c>
      <c r="P23" s="192">
        <f t="shared" si="3"/>
        <v>6</v>
      </c>
      <c r="Q23" s="190"/>
      <c r="R23" s="191">
        <v>3.0</v>
      </c>
      <c r="S23" s="192">
        <f t="shared" si="4"/>
        <v>3</v>
      </c>
      <c r="T23" s="191"/>
      <c r="U23" s="191"/>
      <c r="V23" s="191"/>
      <c r="W23" s="191" t="s">
        <v>338</v>
      </c>
      <c r="X23" s="191" t="s">
        <v>338</v>
      </c>
      <c r="Y23" s="191"/>
      <c r="Z23" s="191"/>
      <c r="AA23" s="191" t="s">
        <v>339</v>
      </c>
    </row>
    <row r="24" ht="45.0" customHeight="1">
      <c r="A24" s="67" t="s">
        <v>130</v>
      </c>
      <c r="B24" s="68" t="s">
        <v>149</v>
      </c>
      <c r="C24" s="187" t="s">
        <v>288</v>
      </c>
      <c r="D24" s="187" t="s">
        <v>348</v>
      </c>
      <c r="E24" s="188" t="s">
        <v>229</v>
      </c>
      <c r="F24" s="187">
        <v>175.0</v>
      </c>
      <c r="G24" s="189"/>
      <c r="H24" s="190"/>
      <c r="I24" s="191"/>
      <c r="J24" s="192">
        <f t="shared" si="1"/>
        <v>0</v>
      </c>
      <c r="K24" s="190"/>
      <c r="L24" s="191"/>
      <c r="M24" s="192">
        <f t="shared" si="2"/>
        <v>0</v>
      </c>
      <c r="N24" s="190"/>
      <c r="O24" s="191"/>
      <c r="P24" s="192">
        <f t="shared" si="3"/>
        <v>0</v>
      </c>
      <c r="Q24" s="190"/>
      <c r="R24" s="191"/>
      <c r="S24" s="192">
        <f t="shared" si="4"/>
        <v>0</v>
      </c>
      <c r="T24" s="191"/>
      <c r="U24" s="191"/>
      <c r="V24" s="191"/>
      <c r="W24" s="191"/>
      <c r="X24" s="191"/>
      <c r="Y24" s="191"/>
      <c r="Z24" s="191"/>
      <c r="AA24" s="191"/>
    </row>
    <row r="25" ht="45.0" customHeight="1">
      <c r="A25" s="67" t="s">
        <v>130</v>
      </c>
      <c r="B25" s="68" t="s">
        <v>149</v>
      </c>
      <c r="C25" s="187" t="s">
        <v>295</v>
      </c>
      <c r="D25" s="187" t="s">
        <v>349</v>
      </c>
      <c r="E25" s="188" t="s">
        <v>229</v>
      </c>
      <c r="F25" s="187">
        <v>313.0</v>
      </c>
      <c r="G25" s="189" t="s">
        <v>211</v>
      </c>
      <c r="H25" s="190"/>
      <c r="I25" s="191"/>
      <c r="J25" s="192">
        <f t="shared" si="1"/>
        <v>0</v>
      </c>
      <c r="K25" s="190"/>
      <c r="L25" s="191"/>
      <c r="M25" s="192">
        <f t="shared" si="2"/>
        <v>0</v>
      </c>
      <c r="N25" s="190"/>
      <c r="O25" s="191"/>
      <c r="P25" s="192">
        <f t="shared" si="3"/>
        <v>0</v>
      </c>
      <c r="Q25" s="190"/>
      <c r="R25" s="191"/>
      <c r="S25" s="192">
        <f t="shared" si="4"/>
        <v>0</v>
      </c>
      <c r="T25" s="191"/>
      <c r="U25" s="191"/>
      <c r="V25" s="191"/>
      <c r="W25" s="191"/>
      <c r="X25" s="191"/>
      <c r="Y25" s="191"/>
      <c r="Z25" s="191"/>
      <c r="AA25" s="191"/>
    </row>
    <row r="26" ht="45.0" customHeight="1">
      <c r="A26" s="67" t="s">
        <v>130</v>
      </c>
      <c r="B26" s="68" t="s">
        <v>149</v>
      </c>
      <c r="C26" s="187" t="s">
        <v>350</v>
      </c>
      <c r="D26" s="187" t="s">
        <v>351</v>
      </c>
      <c r="E26" s="188" t="s">
        <v>229</v>
      </c>
      <c r="F26" s="187">
        <v>286.0</v>
      </c>
      <c r="G26" s="189"/>
      <c r="H26" s="190"/>
      <c r="I26" s="191"/>
      <c r="J26" s="192">
        <f t="shared" si="1"/>
        <v>0</v>
      </c>
      <c r="K26" s="190"/>
      <c r="L26" s="191"/>
      <c r="M26" s="192">
        <f t="shared" si="2"/>
        <v>0</v>
      </c>
      <c r="N26" s="190"/>
      <c r="O26" s="191"/>
      <c r="P26" s="192">
        <f t="shared" si="3"/>
        <v>0</v>
      </c>
      <c r="Q26" s="190"/>
      <c r="R26" s="191"/>
      <c r="S26" s="192">
        <f t="shared" si="4"/>
        <v>0</v>
      </c>
      <c r="T26" s="191"/>
      <c r="U26" s="191"/>
      <c r="V26" s="191"/>
      <c r="W26" s="191"/>
      <c r="X26" s="191"/>
      <c r="Y26" s="191"/>
      <c r="Z26" s="191"/>
      <c r="AA26" s="191"/>
    </row>
    <row r="27" ht="45.0" customHeight="1">
      <c r="A27" s="67" t="s">
        <v>130</v>
      </c>
      <c r="B27" s="68" t="s">
        <v>149</v>
      </c>
      <c r="C27" s="187" t="s">
        <v>293</v>
      </c>
      <c r="D27" s="187" t="s">
        <v>352</v>
      </c>
      <c r="E27" s="188" t="s">
        <v>229</v>
      </c>
      <c r="F27" s="187">
        <v>75.0</v>
      </c>
      <c r="G27" s="189"/>
      <c r="H27" s="190"/>
      <c r="I27" s="191"/>
      <c r="J27" s="192">
        <f t="shared" si="1"/>
        <v>0</v>
      </c>
      <c r="K27" s="190"/>
      <c r="L27" s="191"/>
      <c r="M27" s="192">
        <f t="shared" si="2"/>
        <v>0</v>
      </c>
      <c r="N27" s="190"/>
      <c r="O27" s="191"/>
      <c r="P27" s="192">
        <f t="shared" si="3"/>
        <v>0</v>
      </c>
      <c r="Q27" s="190"/>
      <c r="R27" s="191"/>
      <c r="S27" s="192">
        <f t="shared" si="4"/>
        <v>0</v>
      </c>
      <c r="T27" s="191"/>
      <c r="U27" s="191"/>
      <c r="V27" s="191"/>
      <c r="W27" s="191"/>
      <c r="X27" s="191"/>
      <c r="Y27" s="191"/>
      <c r="Z27" s="191"/>
      <c r="AA27" s="191"/>
    </row>
    <row r="28" ht="45.0" customHeight="1">
      <c r="A28" s="67" t="s">
        <v>130</v>
      </c>
      <c r="B28" s="68" t="s">
        <v>157</v>
      </c>
      <c r="C28" s="187" t="s">
        <v>353</v>
      </c>
      <c r="D28" s="187" t="s">
        <v>354</v>
      </c>
      <c r="E28" s="188" t="s">
        <v>229</v>
      </c>
      <c r="F28" s="187">
        <v>371.0</v>
      </c>
      <c r="G28" s="189" t="s">
        <v>211</v>
      </c>
      <c r="H28" s="190"/>
      <c r="I28" s="191"/>
      <c r="J28" s="192">
        <f t="shared" si="1"/>
        <v>0</v>
      </c>
      <c r="K28" s="190">
        <v>4.0</v>
      </c>
      <c r="L28" s="191"/>
      <c r="M28" s="192">
        <f t="shared" si="2"/>
        <v>4</v>
      </c>
      <c r="N28" s="190">
        <v>4.0</v>
      </c>
      <c r="O28" s="191"/>
      <c r="P28" s="192">
        <f t="shared" si="3"/>
        <v>4</v>
      </c>
      <c r="Q28" s="190">
        <v>1.0</v>
      </c>
      <c r="R28" s="191"/>
      <c r="S28" s="192">
        <f t="shared" si="4"/>
        <v>1</v>
      </c>
      <c r="T28" s="191"/>
      <c r="U28" s="191"/>
      <c r="V28" s="191"/>
      <c r="W28" s="191"/>
      <c r="X28" s="191"/>
      <c r="Y28" s="191"/>
      <c r="Z28" s="191"/>
      <c r="AA28" s="191"/>
    </row>
    <row r="29" ht="45.0" customHeight="1">
      <c r="A29" s="67" t="s">
        <v>130</v>
      </c>
      <c r="B29" s="68" t="s">
        <v>157</v>
      </c>
      <c r="C29" s="187" t="s">
        <v>355</v>
      </c>
      <c r="D29" s="187" t="s">
        <v>356</v>
      </c>
      <c r="E29" s="188" t="s">
        <v>300</v>
      </c>
      <c r="F29" s="187">
        <v>604.0</v>
      </c>
      <c r="G29" s="189" t="s">
        <v>211</v>
      </c>
      <c r="H29" s="190">
        <v>4.0</v>
      </c>
      <c r="I29" s="191">
        <v>1.0</v>
      </c>
      <c r="J29" s="192">
        <f t="shared" si="1"/>
        <v>5</v>
      </c>
      <c r="K29" s="190">
        <v>5.0</v>
      </c>
      <c r="L29" s="191"/>
      <c r="M29" s="192">
        <f t="shared" si="2"/>
        <v>5</v>
      </c>
      <c r="N29" s="190">
        <v>5.0</v>
      </c>
      <c r="O29" s="191"/>
      <c r="P29" s="192">
        <f t="shared" si="3"/>
        <v>5</v>
      </c>
      <c r="Q29" s="190">
        <v>3.0</v>
      </c>
      <c r="R29" s="191"/>
      <c r="S29" s="192">
        <f t="shared" si="4"/>
        <v>3</v>
      </c>
      <c r="T29" s="191"/>
      <c r="U29" s="191"/>
      <c r="V29" s="191"/>
      <c r="W29" s="191"/>
      <c r="X29" s="191" t="s">
        <v>339</v>
      </c>
      <c r="Y29" s="191"/>
      <c r="Z29" s="191"/>
      <c r="AA29" s="19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A17:B29 G17:G29 T17:AA29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0.71"/>
    <col customWidth="1" min="3" max="3" width="19.29"/>
    <col customWidth="1" min="4" max="4" width="19.14"/>
    <col customWidth="1" min="5" max="5" width="15.71"/>
    <col customWidth="1" min="6" max="6" width="12.71"/>
    <col customWidth="1" min="7" max="7" width="19.57"/>
    <col customWidth="1" min="8" max="8" width="20.43"/>
    <col customWidth="1" min="9" max="9" width="24.14"/>
    <col customWidth="1" min="10" max="10" width="23.71"/>
    <col customWidth="1" min="11" max="11" width="29.14"/>
    <col customWidth="1" min="12" max="12" width="14.29"/>
    <col customWidth="1" min="13" max="13" width="32.0"/>
    <col customWidth="1" min="14" max="14" width="15.29"/>
    <col customWidth="1" min="15" max="27" width="8.71"/>
  </cols>
  <sheetData>
    <row r="1" ht="14.25" customHeight="1">
      <c r="A1" s="3" t="s">
        <v>103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6" t="s">
        <v>104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7" t="s">
        <v>105</v>
      </c>
      <c r="B6" s="8"/>
      <c r="C6" s="8"/>
      <c r="D6" s="8"/>
      <c r="E6" s="8"/>
      <c r="F6" s="8"/>
      <c r="G6" s="8"/>
      <c r="H6" s="8"/>
      <c r="I6" s="8"/>
      <c r="J6" s="8"/>
      <c r="K6" s="8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10"/>
      <c r="L7" s="1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12" t="s">
        <v>106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4"/>
      <c r="M8" s="5"/>
      <c r="N8" s="5"/>
      <c r="O8" s="5"/>
      <c r="P8" s="5"/>
      <c r="Q8" s="5"/>
      <c r="R8" s="5"/>
      <c r="S8" s="15"/>
      <c r="T8" s="5"/>
      <c r="U8" s="5"/>
      <c r="V8" s="5"/>
      <c r="W8" s="5"/>
      <c r="X8" s="5"/>
      <c r="Y8" s="5"/>
      <c r="Z8" s="5"/>
      <c r="AA8" s="5"/>
    </row>
    <row r="9" ht="14.25" customHeight="1">
      <c r="A9" s="12" t="s">
        <v>107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12" t="s">
        <v>108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16" t="s">
        <v>109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8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19" t="s">
        <v>110</v>
      </c>
      <c r="L12" s="11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19" t="s">
        <v>111</v>
      </c>
      <c r="L13" s="11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19"/>
      <c r="L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20" t="s">
        <v>112</v>
      </c>
      <c r="L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12" t="s">
        <v>113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12" t="s">
        <v>114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12" t="s">
        <v>115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12" t="s">
        <v>116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21" t="s">
        <v>117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24" t="s">
        <v>118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26" t="s">
        <v>1</v>
      </c>
      <c r="B26" s="27" t="s">
        <v>119</v>
      </c>
      <c r="C26" s="28" t="s">
        <v>120</v>
      </c>
      <c r="D26" s="29" t="s">
        <v>121</v>
      </c>
      <c r="E26" s="29" t="s">
        <v>122</v>
      </c>
      <c r="F26" s="29" t="s">
        <v>123</v>
      </c>
      <c r="G26" s="29" t="s">
        <v>124</v>
      </c>
      <c r="H26" s="29" t="s">
        <v>125</v>
      </c>
      <c r="I26" s="29" t="s">
        <v>126</v>
      </c>
      <c r="J26" s="29" t="s">
        <v>127</v>
      </c>
      <c r="K26" s="29" t="s">
        <v>128</v>
      </c>
      <c r="L26" s="29" t="s">
        <v>120</v>
      </c>
      <c r="M26" s="29" t="s">
        <v>129</v>
      </c>
      <c r="N26" s="30" t="s">
        <v>120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31" t="s">
        <v>130</v>
      </c>
      <c r="B27" s="31" t="s">
        <v>131</v>
      </c>
      <c r="C27" s="31" t="s">
        <v>132</v>
      </c>
      <c r="D27" s="32">
        <v>368.0</v>
      </c>
      <c r="E27" s="31">
        <v>46.15</v>
      </c>
      <c r="F27" s="31">
        <v>4.0</v>
      </c>
      <c r="G27" s="31">
        <v>17.04</v>
      </c>
      <c r="H27" s="31">
        <v>39.26</v>
      </c>
      <c r="I27" s="33">
        <f t="shared" ref="I27:I50" si="1">(D27*(1-E27/100)*1.1)</f>
        <v>217.9848</v>
      </c>
      <c r="J27" s="33">
        <f t="shared" ref="J27:J50" si="2">D27*(1-E27/100)</f>
        <v>198.168</v>
      </c>
      <c r="K27" s="31">
        <v>9424377.0</v>
      </c>
      <c r="L27" s="31" t="s">
        <v>133</v>
      </c>
      <c r="M27" s="31">
        <v>6943284.0</v>
      </c>
      <c r="N27" s="31" t="s">
        <v>133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31" t="s">
        <v>130</v>
      </c>
      <c r="B28" s="31" t="s">
        <v>131</v>
      </c>
      <c r="C28" s="31" t="s">
        <v>11</v>
      </c>
      <c r="D28" s="32">
        <v>2527.0</v>
      </c>
      <c r="E28" s="31">
        <v>49.23</v>
      </c>
      <c r="F28" s="31">
        <v>38.0</v>
      </c>
      <c r="G28" s="31">
        <v>36.54</v>
      </c>
      <c r="H28" s="31">
        <v>60.64</v>
      </c>
      <c r="I28" s="33">
        <f t="shared" si="1"/>
        <v>1411.25369</v>
      </c>
      <c r="J28" s="33">
        <f t="shared" si="2"/>
        <v>1282.9579</v>
      </c>
      <c r="K28" s="31">
        <v>9424377.0</v>
      </c>
      <c r="L28" s="31" t="s">
        <v>133</v>
      </c>
      <c r="M28" s="31">
        <v>6943284.0</v>
      </c>
      <c r="N28" s="31" t="s">
        <v>133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31" t="s">
        <v>130</v>
      </c>
      <c r="B29" s="31" t="s">
        <v>131</v>
      </c>
      <c r="C29" s="31" t="s">
        <v>134</v>
      </c>
      <c r="D29" s="32">
        <v>149.0</v>
      </c>
      <c r="E29" s="31">
        <v>23.62</v>
      </c>
      <c r="F29" s="31">
        <v>4.0</v>
      </c>
      <c r="G29" s="31">
        <v>69.36</v>
      </c>
      <c r="H29" s="31">
        <v>100.0</v>
      </c>
      <c r="I29" s="33">
        <f t="shared" si="1"/>
        <v>125.18682</v>
      </c>
      <c r="J29" s="33">
        <f t="shared" si="2"/>
        <v>113.8062</v>
      </c>
      <c r="K29" s="31">
        <v>9424377.0</v>
      </c>
      <c r="L29" s="31" t="s">
        <v>133</v>
      </c>
      <c r="M29" s="31">
        <v>6943284.0</v>
      </c>
      <c r="N29" s="31" t="s">
        <v>133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31" t="s">
        <v>130</v>
      </c>
      <c r="B30" s="31" t="s">
        <v>131</v>
      </c>
      <c r="C30" s="31" t="s">
        <v>135</v>
      </c>
      <c r="D30" s="32">
        <v>73.0</v>
      </c>
      <c r="E30" s="31">
        <v>43.83</v>
      </c>
      <c r="F30" s="31">
        <v>2.0</v>
      </c>
      <c r="G30" s="31">
        <v>100.0</v>
      </c>
      <c r="H30" s="31">
        <v>100.0</v>
      </c>
      <c r="I30" s="33">
        <f t="shared" si="1"/>
        <v>45.10451</v>
      </c>
      <c r="J30" s="33">
        <f t="shared" si="2"/>
        <v>41.0041</v>
      </c>
      <c r="K30" s="31">
        <v>9424377.0</v>
      </c>
      <c r="L30" s="31" t="s">
        <v>133</v>
      </c>
      <c r="M30" s="31">
        <v>6943284.0</v>
      </c>
      <c r="N30" s="31" t="s">
        <v>133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31" t="s">
        <v>130</v>
      </c>
      <c r="B31" s="31" t="s">
        <v>131</v>
      </c>
      <c r="C31" s="31" t="s">
        <v>136</v>
      </c>
      <c r="D31" s="32">
        <v>32.0</v>
      </c>
      <c r="E31" s="31">
        <v>37.61</v>
      </c>
      <c r="F31" s="31">
        <v>2.0</v>
      </c>
      <c r="G31" s="31">
        <v>72.51</v>
      </c>
      <c r="H31" s="31">
        <v>100.0</v>
      </c>
      <c r="I31" s="33">
        <f t="shared" si="1"/>
        <v>21.96128</v>
      </c>
      <c r="J31" s="33">
        <f t="shared" si="2"/>
        <v>19.9648</v>
      </c>
      <c r="K31" s="31">
        <v>9424377.0</v>
      </c>
      <c r="L31" s="31" t="s">
        <v>133</v>
      </c>
      <c r="M31" s="31">
        <v>6943284.0</v>
      </c>
      <c r="N31" s="31" t="s">
        <v>133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31" t="s">
        <v>130</v>
      </c>
      <c r="B32" s="31" t="s">
        <v>131</v>
      </c>
      <c r="C32" s="31" t="s">
        <v>137</v>
      </c>
      <c r="D32" s="32">
        <v>81.0</v>
      </c>
      <c r="E32" s="31">
        <v>32.96</v>
      </c>
      <c r="F32" s="31">
        <v>3.0</v>
      </c>
      <c r="G32" s="31">
        <v>95.84</v>
      </c>
      <c r="H32" s="31">
        <v>100.0</v>
      </c>
      <c r="I32" s="33">
        <f t="shared" si="1"/>
        <v>59.73264</v>
      </c>
      <c r="J32" s="33">
        <f t="shared" si="2"/>
        <v>54.3024</v>
      </c>
      <c r="K32" s="31">
        <v>9424377.0</v>
      </c>
      <c r="L32" s="31" t="s">
        <v>133</v>
      </c>
      <c r="M32" s="31">
        <v>6943284.0</v>
      </c>
      <c r="N32" s="31" t="s">
        <v>133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31" t="s">
        <v>130</v>
      </c>
      <c r="B33" s="31" t="s">
        <v>131</v>
      </c>
      <c r="C33" s="31" t="s">
        <v>138</v>
      </c>
      <c r="D33" s="32">
        <v>78.0</v>
      </c>
      <c r="E33" s="31">
        <v>50.67</v>
      </c>
      <c r="F33" s="31">
        <v>2.0</v>
      </c>
      <c r="G33" s="31">
        <v>39.13</v>
      </c>
      <c r="H33" s="31">
        <v>39.13</v>
      </c>
      <c r="I33" s="33">
        <f t="shared" si="1"/>
        <v>42.32514</v>
      </c>
      <c r="J33" s="33">
        <f t="shared" si="2"/>
        <v>38.4774</v>
      </c>
      <c r="K33" s="31">
        <v>9424377.0</v>
      </c>
      <c r="L33" s="31" t="s">
        <v>133</v>
      </c>
      <c r="M33" s="31">
        <v>6943284.0</v>
      </c>
      <c r="N33" s="31" t="s">
        <v>133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31" t="s">
        <v>130</v>
      </c>
      <c r="B34" s="31" t="s">
        <v>131</v>
      </c>
      <c r="C34" s="31" t="s">
        <v>139</v>
      </c>
      <c r="D34" s="32">
        <v>17.0</v>
      </c>
      <c r="E34" s="31">
        <v>18.43</v>
      </c>
      <c r="F34" s="31">
        <v>1.0</v>
      </c>
      <c r="G34" s="31">
        <v>100.0</v>
      </c>
      <c r="H34" s="31">
        <v>100.0</v>
      </c>
      <c r="I34" s="33">
        <f t="shared" si="1"/>
        <v>15.25359</v>
      </c>
      <c r="J34" s="33">
        <f t="shared" si="2"/>
        <v>13.8669</v>
      </c>
      <c r="K34" s="31">
        <v>9424377.0</v>
      </c>
      <c r="L34" s="31" t="s">
        <v>133</v>
      </c>
      <c r="M34" s="31">
        <v>6943284.0</v>
      </c>
      <c r="N34" s="31" t="s">
        <v>133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31" t="s">
        <v>130</v>
      </c>
      <c r="B35" s="31" t="s">
        <v>140</v>
      </c>
      <c r="C35" s="31" t="s">
        <v>141</v>
      </c>
      <c r="D35" s="32">
        <v>128.0</v>
      </c>
      <c r="E35" s="31">
        <v>13.32</v>
      </c>
      <c r="F35" s="31">
        <v>4.0</v>
      </c>
      <c r="G35" s="31">
        <v>64.5</v>
      </c>
      <c r="H35" s="31">
        <v>83.2</v>
      </c>
      <c r="I35" s="33">
        <f t="shared" si="1"/>
        <v>122.04544</v>
      </c>
      <c r="J35" s="33">
        <f t="shared" si="2"/>
        <v>110.9504</v>
      </c>
      <c r="K35" s="31">
        <v>2090961.0</v>
      </c>
      <c r="L35" s="31" t="s">
        <v>142</v>
      </c>
      <c r="M35" s="31">
        <v>2081989.0</v>
      </c>
      <c r="N35" s="31" t="s">
        <v>143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31" t="s">
        <v>130</v>
      </c>
      <c r="B36" s="31" t="s">
        <v>140</v>
      </c>
      <c r="C36" s="31" t="s">
        <v>144</v>
      </c>
      <c r="D36" s="32">
        <v>680.0</v>
      </c>
      <c r="E36" s="31">
        <v>19.7</v>
      </c>
      <c r="F36" s="31">
        <v>10.0</v>
      </c>
      <c r="G36" s="31">
        <v>22.99</v>
      </c>
      <c r="H36" s="31">
        <v>52.97</v>
      </c>
      <c r="I36" s="33">
        <f t="shared" si="1"/>
        <v>600.644</v>
      </c>
      <c r="J36" s="33">
        <f t="shared" si="2"/>
        <v>546.04</v>
      </c>
      <c r="K36" s="31">
        <v>2090961.0</v>
      </c>
      <c r="L36" s="31" t="s">
        <v>142</v>
      </c>
      <c r="M36" s="31">
        <v>2082640.0</v>
      </c>
      <c r="N36" s="31" t="s">
        <v>145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31" t="s">
        <v>130</v>
      </c>
      <c r="B37" s="31" t="s">
        <v>140</v>
      </c>
      <c r="C37" s="31" t="s">
        <v>146</v>
      </c>
      <c r="D37" s="32">
        <v>375.0</v>
      </c>
      <c r="E37" s="31">
        <v>23.49</v>
      </c>
      <c r="F37" s="31">
        <v>7.0</v>
      </c>
      <c r="G37" s="31">
        <v>8.0</v>
      </c>
      <c r="H37" s="31">
        <v>8.0</v>
      </c>
      <c r="I37" s="33">
        <f t="shared" si="1"/>
        <v>315.60375</v>
      </c>
      <c r="J37" s="33">
        <f t="shared" si="2"/>
        <v>286.9125</v>
      </c>
      <c r="K37" s="31">
        <v>2090961.0</v>
      </c>
      <c r="L37" s="31" t="s">
        <v>142</v>
      </c>
      <c r="M37" s="31">
        <v>2079836.0</v>
      </c>
      <c r="N37" s="34" t="s">
        <v>146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31" t="s">
        <v>130</v>
      </c>
      <c r="B38" s="31" t="s">
        <v>140</v>
      </c>
      <c r="C38" s="31" t="s">
        <v>147</v>
      </c>
      <c r="D38" s="32">
        <v>92.0</v>
      </c>
      <c r="E38" s="31">
        <v>46.18</v>
      </c>
      <c r="F38" s="31">
        <v>3.0</v>
      </c>
      <c r="G38" s="31">
        <v>61.68</v>
      </c>
      <c r="H38" s="31">
        <v>61.68</v>
      </c>
      <c r="I38" s="33">
        <f t="shared" si="1"/>
        <v>54.46584</v>
      </c>
      <c r="J38" s="33">
        <f t="shared" si="2"/>
        <v>49.5144</v>
      </c>
      <c r="K38" s="31">
        <v>2090961.0</v>
      </c>
      <c r="L38" s="31" t="s">
        <v>142</v>
      </c>
      <c r="M38" s="31">
        <v>2747685.0</v>
      </c>
      <c r="N38" s="34" t="s">
        <v>147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31" t="s">
        <v>130</v>
      </c>
      <c r="B39" s="31" t="s">
        <v>140</v>
      </c>
      <c r="C39" s="31" t="s">
        <v>148</v>
      </c>
      <c r="D39" s="32">
        <v>161.0</v>
      </c>
      <c r="E39" s="31">
        <v>26.92</v>
      </c>
      <c r="F39" s="31">
        <v>4.0</v>
      </c>
      <c r="G39" s="31">
        <v>62.74</v>
      </c>
      <c r="H39" s="31">
        <v>62.74</v>
      </c>
      <c r="I39" s="33">
        <f t="shared" si="1"/>
        <v>129.42468</v>
      </c>
      <c r="J39" s="33">
        <f t="shared" si="2"/>
        <v>117.6588</v>
      </c>
      <c r="K39" s="31">
        <v>2090961.0</v>
      </c>
      <c r="L39" s="31" t="s">
        <v>142</v>
      </c>
      <c r="M39" s="31">
        <v>2079399.0</v>
      </c>
      <c r="N39" s="34" t="s">
        <v>148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31" t="s">
        <v>130</v>
      </c>
      <c r="B40" s="31" t="s">
        <v>149</v>
      </c>
      <c r="C40" s="31" t="s">
        <v>150</v>
      </c>
      <c r="D40" s="32">
        <v>324.0</v>
      </c>
      <c r="E40" s="31">
        <v>41.08</v>
      </c>
      <c r="F40" s="31">
        <v>9.0</v>
      </c>
      <c r="G40" s="31">
        <v>51.16</v>
      </c>
      <c r="H40" s="31">
        <v>60.06</v>
      </c>
      <c r="I40" s="33">
        <f t="shared" si="1"/>
        <v>209.99088</v>
      </c>
      <c r="J40" s="33">
        <f t="shared" si="2"/>
        <v>190.9008</v>
      </c>
      <c r="K40" s="31">
        <v>2080931.0</v>
      </c>
      <c r="L40" s="31" t="s">
        <v>151</v>
      </c>
      <c r="M40" s="31">
        <v>2081717.0</v>
      </c>
      <c r="N40" s="34" t="s">
        <v>150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31" t="s">
        <v>130</v>
      </c>
      <c r="B41" s="31" t="s">
        <v>149</v>
      </c>
      <c r="C41" s="31" t="s">
        <v>152</v>
      </c>
      <c r="D41" s="32">
        <v>81.66666666666667</v>
      </c>
      <c r="E41" s="31">
        <v>25.74</v>
      </c>
      <c r="F41" s="31">
        <v>3.0</v>
      </c>
      <c r="G41" s="31">
        <v>100.0</v>
      </c>
      <c r="H41" s="31">
        <v>100.0</v>
      </c>
      <c r="I41" s="33">
        <f t="shared" si="1"/>
        <v>66.71023333</v>
      </c>
      <c r="J41" s="33">
        <f t="shared" si="2"/>
        <v>60.64566667</v>
      </c>
      <c r="K41" s="31">
        <v>2080931.0</v>
      </c>
      <c r="L41" s="31" t="s">
        <v>151</v>
      </c>
      <c r="M41" s="31">
        <v>2747022.0</v>
      </c>
      <c r="N41" s="34" t="s">
        <v>152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31" t="s">
        <v>130</v>
      </c>
      <c r="B42" s="31" t="s">
        <v>149</v>
      </c>
      <c r="C42" s="31" t="s">
        <v>153</v>
      </c>
      <c r="D42" s="32">
        <v>420.0</v>
      </c>
      <c r="E42" s="31">
        <v>25.68</v>
      </c>
      <c r="F42" s="31">
        <v>6.0</v>
      </c>
      <c r="G42" s="31">
        <v>49.14</v>
      </c>
      <c r="H42" s="31">
        <v>49.14</v>
      </c>
      <c r="I42" s="33">
        <f t="shared" si="1"/>
        <v>343.3584</v>
      </c>
      <c r="J42" s="33">
        <f t="shared" si="2"/>
        <v>312.144</v>
      </c>
      <c r="K42" s="31">
        <v>2080931.0</v>
      </c>
      <c r="L42" s="31" t="s">
        <v>151</v>
      </c>
      <c r="M42" s="31">
        <v>7377738.0</v>
      </c>
      <c r="N42" s="34" t="s">
        <v>153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31" t="s">
        <v>130</v>
      </c>
      <c r="B43" s="31" t="s">
        <v>149</v>
      </c>
      <c r="C43" s="31" t="s">
        <v>154</v>
      </c>
      <c r="D43" s="32">
        <v>532.0</v>
      </c>
      <c r="E43" s="31">
        <v>43.95</v>
      </c>
      <c r="F43" s="31">
        <v>11.0</v>
      </c>
      <c r="G43" s="31">
        <v>61.44</v>
      </c>
      <c r="H43" s="31">
        <v>61.44</v>
      </c>
      <c r="I43" s="33">
        <f t="shared" si="1"/>
        <v>328.0046</v>
      </c>
      <c r="J43" s="33">
        <f t="shared" si="2"/>
        <v>298.186</v>
      </c>
      <c r="K43" s="31">
        <v>2080931.0</v>
      </c>
      <c r="L43" s="31" t="s">
        <v>151</v>
      </c>
      <c r="M43" s="31">
        <v>2082322.0</v>
      </c>
      <c r="N43" s="34" t="s">
        <v>154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31" t="s">
        <v>130</v>
      </c>
      <c r="B44" s="31" t="s">
        <v>149</v>
      </c>
      <c r="C44" s="31" t="s">
        <v>155</v>
      </c>
      <c r="D44" s="32">
        <v>113.0</v>
      </c>
      <c r="E44" s="31">
        <v>18.94</v>
      </c>
      <c r="F44" s="31">
        <v>3.0</v>
      </c>
      <c r="G44" s="31">
        <v>52.2</v>
      </c>
      <c r="H44" s="31">
        <v>52.2</v>
      </c>
      <c r="I44" s="33">
        <f t="shared" si="1"/>
        <v>100.75758</v>
      </c>
      <c r="J44" s="33">
        <f t="shared" si="2"/>
        <v>91.5978</v>
      </c>
      <c r="K44" s="31">
        <v>2080931.0</v>
      </c>
      <c r="L44" s="31" t="s">
        <v>151</v>
      </c>
      <c r="M44" s="31">
        <v>2747693.0</v>
      </c>
      <c r="N44" s="34" t="s">
        <v>155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31" t="s">
        <v>130</v>
      </c>
      <c r="B45" s="31" t="s">
        <v>149</v>
      </c>
      <c r="C45" s="31" t="s">
        <v>156</v>
      </c>
      <c r="D45" s="32">
        <v>2631.0</v>
      </c>
      <c r="E45" s="31">
        <v>44.11</v>
      </c>
      <c r="F45" s="31">
        <v>35.0</v>
      </c>
      <c r="G45" s="31">
        <v>28.75</v>
      </c>
      <c r="H45" s="31">
        <v>52.56</v>
      </c>
      <c r="I45" s="33">
        <f t="shared" si="1"/>
        <v>1617.51249</v>
      </c>
      <c r="J45" s="33">
        <f t="shared" si="2"/>
        <v>1470.4659</v>
      </c>
      <c r="K45" s="31">
        <v>2080931.0</v>
      </c>
      <c r="L45" s="31" t="s">
        <v>151</v>
      </c>
      <c r="M45" s="31">
        <v>2080931.0</v>
      </c>
      <c r="N45" s="34" t="s">
        <v>156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31" t="s">
        <v>130</v>
      </c>
      <c r="B46" s="31" t="s">
        <v>157</v>
      </c>
      <c r="C46" s="31" t="s">
        <v>158</v>
      </c>
      <c r="D46" s="32">
        <v>19.0</v>
      </c>
      <c r="E46" s="31">
        <v>21.71</v>
      </c>
      <c r="F46" s="31">
        <v>1.0</v>
      </c>
      <c r="G46" s="31">
        <v>100.0</v>
      </c>
      <c r="H46" s="31">
        <v>100.0</v>
      </c>
      <c r="I46" s="33">
        <f t="shared" si="1"/>
        <v>16.36261</v>
      </c>
      <c r="J46" s="33">
        <f t="shared" si="2"/>
        <v>14.8751</v>
      </c>
      <c r="K46" s="31">
        <v>2090961.0</v>
      </c>
      <c r="L46" s="31" t="s">
        <v>142</v>
      </c>
      <c r="M46" s="31">
        <v>2078295.0</v>
      </c>
      <c r="N46" s="34" t="s">
        <v>159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31" t="s">
        <v>130</v>
      </c>
      <c r="B47" s="31" t="s">
        <v>157</v>
      </c>
      <c r="C47" s="31" t="s">
        <v>160</v>
      </c>
      <c r="D47" s="32">
        <v>111.0</v>
      </c>
      <c r="E47" s="31">
        <v>31.59</v>
      </c>
      <c r="F47" s="31">
        <v>1.0</v>
      </c>
      <c r="G47" s="31">
        <v>100.0</v>
      </c>
      <c r="H47" s="31">
        <v>100.0</v>
      </c>
      <c r="I47" s="33">
        <f t="shared" si="1"/>
        <v>83.52861</v>
      </c>
      <c r="J47" s="33">
        <f t="shared" si="2"/>
        <v>75.9351</v>
      </c>
      <c r="K47" s="31">
        <v>2090961.0</v>
      </c>
      <c r="L47" s="31" t="s">
        <v>142</v>
      </c>
      <c r="M47" s="31">
        <v>2090961.0</v>
      </c>
      <c r="N47" s="31" t="s">
        <v>142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31" t="s">
        <v>130</v>
      </c>
      <c r="B48" s="31" t="s">
        <v>157</v>
      </c>
      <c r="C48" s="31" t="s">
        <v>161</v>
      </c>
      <c r="D48" s="32">
        <v>839.0</v>
      </c>
      <c r="E48" s="31">
        <v>45.65</v>
      </c>
      <c r="F48" s="31">
        <v>18.0</v>
      </c>
      <c r="G48" s="31">
        <v>49.78</v>
      </c>
      <c r="H48" s="31">
        <v>78.81</v>
      </c>
      <c r="I48" s="33">
        <f t="shared" si="1"/>
        <v>501.59615</v>
      </c>
      <c r="J48" s="33">
        <f t="shared" si="2"/>
        <v>455.9965</v>
      </c>
      <c r="K48" s="31">
        <v>2090961.0</v>
      </c>
      <c r="L48" s="31" t="s">
        <v>142</v>
      </c>
      <c r="M48" s="31">
        <v>2090961.0</v>
      </c>
      <c r="N48" s="34" t="s">
        <v>161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31" t="s">
        <v>130</v>
      </c>
      <c r="B49" s="31" t="s">
        <v>157</v>
      </c>
      <c r="C49" s="31" t="s">
        <v>162</v>
      </c>
      <c r="D49" s="32">
        <v>56.0</v>
      </c>
      <c r="E49" s="31">
        <v>38.29</v>
      </c>
      <c r="F49" s="31">
        <v>1.0</v>
      </c>
      <c r="G49" s="31">
        <v>0.0</v>
      </c>
      <c r="H49" s="31">
        <v>75.55</v>
      </c>
      <c r="I49" s="33">
        <f t="shared" si="1"/>
        <v>38.01336</v>
      </c>
      <c r="J49" s="33">
        <f t="shared" si="2"/>
        <v>34.5576</v>
      </c>
      <c r="K49" s="31">
        <v>2090961.0</v>
      </c>
      <c r="L49" s="31" t="s">
        <v>142</v>
      </c>
      <c r="M49" s="31">
        <v>2078295.0</v>
      </c>
      <c r="N49" s="34" t="s">
        <v>159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31" t="s">
        <v>130</v>
      </c>
      <c r="B50" s="31" t="s">
        <v>157</v>
      </c>
      <c r="C50" s="31" t="s">
        <v>159</v>
      </c>
      <c r="D50" s="32">
        <v>498.0</v>
      </c>
      <c r="E50" s="31">
        <v>30.62</v>
      </c>
      <c r="F50" s="31">
        <v>10.0</v>
      </c>
      <c r="G50" s="31">
        <v>30.17</v>
      </c>
      <c r="H50" s="31">
        <v>73.25</v>
      </c>
      <c r="I50" s="33">
        <f t="shared" si="1"/>
        <v>380.06364</v>
      </c>
      <c r="J50" s="33">
        <f t="shared" si="2"/>
        <v>345.5124</v>
      </c>
      <c r="K50" s="31">
        <v>2090961.0</v>
      </c>
      <c r="L50" s="31" t="s">
        <v>142</v>
      </c>
      <c r="M50" s="31">
        <v>2078295.0</v>
      </c>
      <c r="N50" s="34" t="s">
        <v>159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4:L14"/>
    <mergeCell ref="A15:L15"/>
    <mergeCell ref="A16:L16"/>
    <mergeCell ref="A17:L17"/>
    <mergeCell ref="A18:L18"/>
    <mergeCell ref="A19:L19"/>
    <mergeCell ref="A20:L20"/>
    <mergeCell ref="A24:N24"/>
    <mergeCell ref="A3:B3"/>
    <mergeCell ref="A6:L7"/>
    <mergeCell ref="A8:L8"/>
    <mergeCell ref="A9:L9"/>
    <mergeCell ref="A10:L10"/>
    <mergeCell ref="A12:L12"/>
    <mergeCell ref="A13:L13"/>
  </mergeCells>
  <dataValidations>
    <dataValidation type="list" allowBlank="1" showErrorMessage="1" sqref="B1">
      <formula1>'listas de opções'!$A$2:$A$18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8.43"/>
    <col customWidth="1" min="3" max="3" width="19.29"/>
    <col customWidth="1" min="4" max="4" width="19.14"/>
    <col customWidth="1" min="5" max="5" width="15.71"/>
    <col customWidth="1" min="6" max="6" width="12.71"/>
    <col customWidth="1" min="7" max="7" width="17.29"/>
    <col customWidth="1" min="8" max="8" width="18.14"/>
    <col customWidth="1" min="9" max="9" width="24.14"/>
    <col customWidth="1" min="10" max="10" width="23.71"/>
  </cols>
  <sheetData>
    <row r="1" ht="14.25" customHeight="1">
      <c r="A1" s="35" t="s">
        <v>1</v>
      </c>
      <c r="B1" s="35" t="s">
        <v>163</v>
      </c>
      <c r="C1" s="35" t="s">
        <v>164</v>
      </c>
      <c r="D1" s="35" t="s">
        <v>165</v>
      </c>
      <c r="E1" s="36" t="s">
        <v>166</v>
      </c>
      <c r="F1" s="35" t="s">
        <v>123</v>
      </c>
      <c r="G1" s="35" t="s">
        <v>167</v>
      </c>
      <c r="H1" s="35" t="s">
        <v>168</v>
      </c>
      <c r="I1" s="35" t="s">
        <v>169</v>
      </c>
      <c r="J1" s="35" t="s">
        <v>170</v>
      </c>
    </row>
    <row r="2" ht="32.25" customHeight="1">
      <c r="A2" s="37" t="s">
        <v>11</v>
      </c>
      <c r="B2" s="37" t="s">
        <v>171</v>
      </c>
      <c r="C2" s="37" t="s">
        <v>132</v>
      </c>
      <c r="D2" s="38">
        <v>368.0</v>
      </c>
      <c r="E2" s="39">
        <v>46.15</v>
      </c>
      <c r="F2" s="37">
        <v>4.0</v>
      </c>
      <c r="G2" s="39">
        <v>17.04</v>
      </c>
      <c r="H2" s="39">
        <v>39.26</v>
      </c>
      <c r="I2" s="39">
        <f t="shared" ref="I2:I25" si="1">(D2*(1-E2/100)*1.1)</f>
        <v>217.9848</v>
      </c>
      <c r="J2" s="39">
        <f t="shared" ref="J2:J25" si="2">D2*(1-E2/100)</f>
        <v>198.168</v>
      </c>
    </row>
    <row r="3" ht="32.25" customHeight="1">
      <c r="A3" s="37" t="s">
        <v>11</v>
      </c>
      <c r="B3" s="37" t="s">
        <v>171</v>
      </c>
      <c r="C3" s="37" t="s">
        <v>11</v>
      </c>
      <c r="D3" s="38">
        <v>2527.0</v>
      </c>
      <c r="E3" s="39">
        <v>49.23</v>
      </c>
      <c r="F3" s="37">
        <v>38.0</v>
      </c>
      <c r="G3" s="39">
        <v>36.54</v>
      </c>
      <c r="H3" s="39">
        <v>60.64</v>
      </c>
      <c r="I3" s="39">
        <f t="shared" si="1"/>
        <v>1411.25369</v>
      </c>
      <c r="J3" s="39">
        <f t="shared" si="2"/>
        <v>1282.9579</v>
      </c>
    </row>
    <row r="4" ht="32.25" customHeight="1">
      <c r="A4" s="37" t="s">
        <v>11</v>
      </c>
      <c r="B4" s="37" t="s">
        <v>171</v>
      </c>
      <c r="C4" s="37" t="s">
        <v>134</v>
      </c>
      <c r="D4" s="38">
        <v>149.0</v>
      </c>
      <c r="E4" s="39">
        <v>23.62</v>
      </c>
      <c r="F4" s="37">
        <v>4.0</v>
      </c>
      <c r="G4" s="39">
        <v>69.36</v>
      </c>
      <c r="H4" s="39">
        <v>100.0</v>
      </c>
      <c r="I4" s="39">
        <f t="shared" si="1"/>
        <v>125.18682</v>
      </c>
      <c r="J4" s="39">
        <f t="shared" si="2"/>
        <v>113.8062</v>
      </c>
    </row>
    <row r="5" ht="32.25" customHeight="1">
      <c r="A5" s="37" t="s">
        <v>11</v>
      </c>
      <c r="B5" s="37" t="s">
        <v>171</v>
      </c>
      <c r="C5" s="37" t="s">
        <v>135</v>
      </c>
      <c r="D5" s="38">
        <v>73.0</v>
      </c>
      <c r="E5" s="39">
        <v>43.83</v>
      </c>
      <c r="F5" s="37">
        <v>2.0</v>
      </c>
      <c r="G5" s="39">
        <v>100.0</v>
      </c>
      <c r="H5" s="39">
        <v>100.0</v>
      </c>
      <c r="I5" s="39">
        <f t="shared" si="1"/>
        <v>45.10451</v>
      </c>
      <c r="J5" s="39">
        <f t="shared" si="2"/>
        <v>41.0041</v>
      </c>
    </row>
    <row r="6" ht="32.25" customHeight="1">
      <c r="A6" s="37" t="s">
        <v>11</v>
      </c>
      <c r="B6" s="37" t="s">
        <v>171</v>
      </c>
      <c r="C6" s="37" t="s">
        <v>136</v>
      </c>
      <c r="D6" s="38">
        <v>32.0</v>
      </c>
      <c r="E6" s="39">
        <v>37.61</v>
      </c>
      <c r="F6" s="37">
        <v>2.0</v>
      </c>
      <c r="G6" s="39">
        <v>72.51</v>
      </c>
      <c r="H6" s="39">
        <v>100.0</v>
      </c>
      <c r="I6" s="39">
        <f t="shared" si="1"/>
        <v>21.96128</v>
      </c>
      <c r="J6" s="39">
        <f t="shared" si="2"/>
        <v>19.9648</v>
      </c>
    </row>
    <row r="7" ht="32.25" customHeight="1">
      <c r="A7" s="37" t="s">
        <v>11</v>
      </c>
      <c r="B7" s="37" t="s">
        <v>171</v>
      </c>
      <c r="C7" s="37" t="s">
        <v>137</v>
      </c>
      <c r="D7" s="38">
        <v>81.0</v>
      </c>
      <c r="E7" s="39">
        <v>32.96</v>
      </c>
      <c r="F7" s="37">
        <v>3.0</v>
      </c>
      <c r="G7" s="39">
        <v>95.84</v>
      </c>
      <c r="H7" s="39">
        <v>100.0</v>
      </c>
      <c r="I7" s="39">
        <f t="shared" si="1"/>
        <v>59.73264</v>
      </c>
      <c r="J7" s="39">
        <f t="shared" si="2"/>
        <v>54.3024</v>
      </c>
    </row>
    <row r="8" ht="32.25" customHeight="1">
      <c r="A8" s="37" t="s">
        <v>11</v>
      </c>
      <c r="B8" s="37" t="s">
        <v>171</v>
      </c>
      <c r="C8" s="37" t="s">
        <v>138</v>
      </c>
      <c r="D8" s="38">
        <v>78.0</v>
      </c>
      <c r="E8" s="39">
        <v>50.67</v>
      </c>
      <c r="F8" s="37">
        <v>2.0</v>
      </c>
      <c r="G8" s="39">
        <v>39.13</v>
      </c>
      <c r="H8" s="39">
        <v>39.13</v>
      </c>
      <c r="I8" s="39">
        <f t="shared" si="1"/>
        <v>42.32514</v>
      </c>
      <c r="J8" s="39">
        <f t="shared" si="2"/>
        <v>38.4774</v>
      </c>
    </row>
    <row r="9" ht="32.25" customHeight="1">
      <c r="A9" s="37" t="s">
        <v>11</v>
      </c>
      <c r="B9" s="37" t="s">
        <v>171</v>
      </c>
      <c r="C9" s="37" t="s">
        <v>139</v>
      </c>
      <c r="D9" s="38">
        <v>17.0</v>
      </c>
      <c r="E9" s="39">
        <v>18.43</v>
      </c>
      <c r="F9" s="37">
        <v>1.0</v>
      </c>
      <c r="G9" s="39">
        <v>100.0</v>
      </c>
      <c r="H9" s="39">
        <v>100.0</v>
      </c>
      <c r="I9" s="39">
        <f t="shared" si="1"/>
        <v>15.25359</v>
      </c>
      <c r="J9" s="39">
        <f t="shared" si="2"/>
        <v>13.8669</v>
      </c>
    </row>
    <row r="10" ht="32.25" customHeight="1">
      <c r="A10" s="37" t="s">
        <v>11</v>
      </c>
      <c r="B10" s="37" t="s">
        <v>172</v>
      </c>
      <c r="C10" s="37" t="s">
        <v>141</v>
      </c>
      <c r="D10" s="38">
        <v>128.0</v>
      </c>
      <c r="E10" s="39">
        <v>13.32</v>
      </c>
      <c r="F10" s="37">
        <v>4.0</v>
      </c>
      <c r="G10" s="39">
        <v>64.5</v>
      </c>
      <c r="H10" s="39">
        <v>83.2</v>
      </c>
      <c r="I10" s="39">
        <f t="shared" si="1"/>
        <v>122.04544</v>
      </c>
      <c r="J10" s="39">
        <f t="shared" si="2"/>
        <v>110.9504</v>
      </c>
    </row>
    <row r="11" ht="32.25" customHeight="1">
      <c r="A11" s="37" t="s">
        <v>11</v>
      </c>
      <c r="B11" s="37" t="s">
        <v>172</v>
      </c>
      <c r="C11" s="37" t="s">
        <v>144</v>
      </c>
      <c r="D11" s="38">
        <v>680.0</v>
      </c>
      <c r="E11" s="39">
        <v>19.7</v>
      </c>
      <c r="F11" s="37">
        <v>10.0</v>
      </c>
      <c r="G11" s="39">
        <v>22.99</v>
      </c>
      <c r="H11" s="39">
        <v>52.97</v>
      </c>
      <c r="I11" s="39">
        <f t="shared" si="1"/>
        <v>600.644</v>
      </c>
      <c r="J11" s="39">
        <f t="shared" si="2"/>
        <v>546.04</v>
      </c>
    </row>
    <row r="12" ht="32.25" customHeight="1">
      <c r="A12" s="37" t="s">
        <v>11</v>
      </c>
      <c r="B12" s="37" t="s">
        <v>172</v>
      </c>
      <c r="C12" s="37" t="s">
        <v>146</v>
      </c>
      <c r="D12" s="38">
        <v>375.0</v>
      </c>
      <c r="E12" s="39">
        <v>23.49</v>
      </c>
      <c r="F12" s="37">
        <v>7.0</v>
      </c>
      <c r="G12" s="39">
        <v>8.0</v>
      </c>
      <c r="H12" s="39">
        <v>8.0</v>
      </c>
      <c r="I12" s="39">
        <f t="shared" si="1"/>
        <v>315.60375</v>
      </c>
      <c r="J12" s="39">
        <f t="shared" si="2"/>
        <v>286.9125</v>
      </c>
    </row>
    <row r="13" ht="32.25" customHeight="1">
      <c r="A13" s="37" t="s">
        <v>11</v>
      </c>
      <c r="B13" s="37" t="s">
        <v>172</v>
      </c>
      <c r="C13" s="37" t="s">
        <v>147</v>
      </c>
      <c r="D13" s="38">
        <v>92.0</v>
      </c>
      <c r="E13" s="39">
        <v>46.18</v>
      </c>
      <c r="F13" s="37">
        <v>3.0</v>
      </c>
      <c r="G13" s="39">
        <v>61.68</v>
      </c>
      <c r="H13" s="39">
        <v>61.68</v>
      </c>
      <c r="I13" s="39">
        <f t="shared" si="1"/>
        <v>54.46584</v>
      </c>
      <c r="J13" s="39">
        <f t="shared" si="2"/>
        <v>49.5144</v>
      </c>
    </row>
    <row r="14" ht="32.25" customHeight="1">
      <c r="A14" s="37" t="s">
        <v>11</v>
      </c>
      <c r="B14" s="37" t="s">
        <v>172</v>
      </c>
      <c r="C14" s="37" t="s">
        <v>148</v>
      </c>
      <c r="D14" s="38">
        <v>161.0</v>
      </c>
      <c r="E14" s="39">
        <v>26.92</v>
      </c>
      <c r="F14" s="37">
        <v>4.0</v>
      </c>
      <c r="G14" s="39">
        <v>62.74</v>
      </c>
      <c r="H14" s="39">
        <v>62.74</v>
      </c>
      <c r="I14" s="39">
        <f t="shared" si="1"/>
        <v>129.42468</v>
      </c>
      <c r="J14" s="39">
        <f t="shared" si="2"/>
        <v>117.6588</v>
      </c>
    </row>
    <row r="15" ht="32.25" customHeight="1">
      <c r="A15" s="37" t="s">
        <v>11</v>
      </c>
      <c r="B15" s="37" t="s">
        <v>173</v>
      </c>
      <c r="C15" s="37" t="s">
        <v>150</v>
      </c>
      <c r="D15" s="38">
        <v>324.0</v>
      </c>
      <c r="E15" s="39">
        <v>41.08</v>
      </c>
      <c r="F15" s="37">
        <v>9.0</v>
      </c>
      <c r="G15" s="39">
        <v>51.16</v>
      </c>
      <c r="H15" s="39">
        <v>60.06</v>
      </c>
      <c r="I15" s="39">
        <f t="shared" si="1"/>
        <v>209.99088</v>
      </c>
      <c r="J15" s="39">
        <f t="shared" si="2"/>
        <v>190.9008</v>
      </c>
    </row>
    <row r="16" ht="32.25" customHeight="1">
      <c r="A16" s="37" t="s">
        <v>11</v>
      </c>
      <c r="B16" s="37" t="s">
        <v>173</v>
      </c>
      <c r="C16" s="37" t="s">
        <v>152</v>
      </c>
      <c r="D16" s="38">
        <v>81.66666666666667</v>
      </c>
      <c r="E16" s="39">
        <v>25.74</v>
      </c>
      <c r="F16" s="37">
        <v>3.0</v>
      </c>
      <c r="G16" s="39">
        <v>100.0</v>
      </c>
      <c r="H16" s="39">
        <v>100.0</v>
      </c>
      <c r="I16" s="39">
        <f t="shared" si="1"/>
        <v>66.71023333</v>
      </c>
      <c r="J16" s="39">
        <f t="shared" si="2"/>
        <v>60.64566667</v>
      </c>
    </row>
    <row r="17" ht="32.25" customHeight="1">
      <c r="A17" s="37" t="s">
        <v>11</v>
      </c>
      <c r="B17" s="37" t="s">
        <v>173</v>
      </c>
      <c r="C17" s="37" t="s">
        <v>153</v>
      </c>
      <c r="D17" s="38">
        <v>420.0</v>
      </c>
      <c r="E17" s="39">
        <v>25.68</v>
      </c>
      <c r="F17" s="37">
        <v>6.0</v>
      </c>
      <c r="G17" s="39">
        <v>49.14</v>
      </c>
      <c r="H17" s="39">
        <v>49.14</v>
      </c>
      <c r="I17" s="39">
        <f t="shared" si="1"/>
        <v>343.3584</v>
      </c>
      <c r="J17" s="39">
        <f t="shared" si="2"/>
        <v>312.144</v>
      </c>
    </row>
    <row r="18" ht="32.25" customHeight="1">
      <c r="A18" s="37" t="s">
        <v>11</v>
      </c>
      <c r="B18" s="37" t="s">
        <v>173</v>
      </c>
      <c r="C18" s="37" t="s">
        <v>154</v>
      </c>
      <c r="D18" s="38">
        <v>532.0</v>
      </c>
      <c r="E18" s="39">
        <v>43.95</v>
      </c>
      <c r="F18" s="37">
        <v>11.0</v>
      </c>
      <c r="G18" s="39">
        <v>61.44</v>
      </c>
      <c r="H18" s="39">
        <v>61.44</v>
      </c>
      <c r="I18" s="39">
        <f t="shared" si="1"/>
        <v>328.0046</v>
      </c>
      <c r="J18" s="39">
        <f t="shared" si="2"/>
        <v>298.186</v>
      </c>
    </row>
    <row r="19" ht="32.25" customHeight="1">
      <c r="A19" s="37" t="s">
        <v>11</v>
      </c>
      <c r="B19" s="37" t="s">
        <v>173</v>
      </c>
      <c r="C19" s="37" t="s">
        <v>155</v>
      </c>
      <c r="D19" s="38">
        <v>113.0</v>
      </c>
      <c r="E19" s="39">
        <v>18.94</v>
      </c>
      <c r="F19" s="37">
        <v>3.0</v>
      </c>
      <c r="G19" s="39">
        <v>52.2</v>
      </c>
      <c r="H19" s="39">
        <v>52.2</v>
      </c>
      <c r="I19" s="39">
        <f t="shared" si="1"/>
        <v>100.75758</v>
      </c>
      <c r="J19" s="39">
        <f t="shared" si="2"/>
        <v>91.5978</v>
      </c>
    </row>
    <row r="20" ht="32.25" customHeight="1">
      <c r="A20" s="37" t="s">
        <v>11</v>
      </c>
      <c r="B20" s="37" t="s">
        <v>173</v>
      </c>
      <c r="C20" s="37" t="s">
        <v>156</v>
      </c>
      <c r="D20" s="38">
        <v>2631.0</v>
      </c>
      <c r="E20" s="39">
        <v>44.11</v>
      </c>
      <c r="F20" s="37">
        <v>35.0</v>
      </c>
      <c r="G20" s="39">
        <v>28.75</v>
      </c>
      <c r="H20" s="39">
        <v>52.56</v>
      </c>
      <c r="I20" s="39">
        <f t="shared" si="1"/>
        <v>1617.51249</v>
      </c>
      <c r="J20" s="39">
        <f t="shared" si="2"/>
        <v>1470.4659</v>
      </c>
    </row>
    <row r="21" ht="32.25" customHeight="1">
      <c r="A21" s="37" t="s">
        <v>11</v>
      </c>
      <c r="B21" s="37" t="s">
        <v>174</v>
      </c>
      <c r="C21" s="37" t="s">
        <v>158</v>
      </c>
      <c r="D21" s="38">
        <v>19.0</v>
      </c>
      <c r="E21" s="39">
        <v>21.71</v>
      </c>
      <c r="F21" s="37">
        <v>1.0</v>
      </c>
      <c r="G21" s="39">
        <v>100.0</v>
      </c>
      <c r="H21" s="39">
        <v>100.0</v>
      </c>
      <c r="I21" s="39">
        <f t="shared" si="1"/>
        <v>16.36261</v>
      </c>
      <c r="J21" s="39">
        <f t="shared" si="2"/>
        <v>14.8751</v>
      </c>
    </row>
    <row r="22" ht="32.25" customHeight="1">
      <c r="A22" s="37" t="s">
        <v>11</v>
      </c>
      <c r="B22" s="37" t="s">
        <v>174</v>
      </c>
      <c r="C22" s="37" t="s">
        <v>160</v>
      </c>
      <c r="D22" s="38">
        <v>111.0</v>
      </c>
      <c r="E22" s="39">
        <v>31.59</v>
      </c>
      <c r="F22" s="37">
        <v>1.0</v>
      </c>
      <c r="G22" s="39">
        <v>100.0</v>
      </c>
      <c r="H22" s="39">
        <v>100.0</v>
      </c>
      <c r="I22" s="39">
        <f t="shared" si="1"/>
        <v>83.52861</v>
      </c>
      <c r="J22" s="39">
        <f t="shared" si="2"/>
        <v>75.9351</v>
      </c>
    </row>
    <row r="23" ht="32.25" customHeight="1">
      <c r="A23" s="37" t="s">
        <v>11</v>
      </c>
      <c r="B23" s="37" t="s">
        <v>174</v>
      </c>
      <c r="C23" s="37" t="s">
        <v>161</v>
      </c>
      <c r="D23" s="38">
        <v>839.0</v>
      </c>
      <c r="E23" s="39">
        <v>45.65</v>
      </c>
      <c r="F23" s="37">
        <v>18.0</v>
      </c>
      <c r="G23" s="39">
        <v>49.78</v>
      </c>
      <c r="H23" s="39">
        <v>78.81</v>
      </c>
      <c r="I23" s="39">
        <f t="shared" si="1"/>
        <v>501.59615</v>
      </c>
      <c r="J23" s="39">
        <f t="shared" si="2"/>
        <v>455.9965</v>
      </c>
    </row>
    <row r="24" ht="32.25" customHeight="1">
      <c r="A24" s="37" t="s">
        <v>11</v>
      </c>
      <c r="B24" s="37" t="s">
        <v>174</v>
      </c>
      <c r="C24" s="37" t="s">
        <v>162</v>
      </c>
      <c r="D24" s="38">
        <v>56.0</v>
      </c>
      <c r="E24" s="39">
        <v>38.29</v>
      </c>
      <c r="F24" s="37">
        <v>1.0</v>
      </c>
      <c r="G24" s="39">
        <v>0.0</v>
      </c>
      <c r="H24" s="39">
        <v>75.55</v>
      </c>
      <c r="I24" s="39">
        <f t="shared" si="1"/>
        <v>38.01336</v>
      </c>
      <c r="J24" s="39">
        <f t="shared" si="2"/>
        <v>34.5576</v>
      </c>
    </row>
    <row r="25" ht="32.25" customHeight="1">
      <c r="A25" s="37" t="s">
        <v>11</v>
      </c>
      <c r="B25" s="37" t="s">
        <v>174</v>
      </c>
      <c r="C25" s="37" t="s">
        <v>159</v>
      </c>
      <c r="D25" s="38">
        <v>498.0</v>
      </c>
      <c r="E25" s="39">
        <v>30.62</v>
      </c>
      <c r="F25" s="37">
        <v>10.0</v>
      </c>
      <c r="G25" s="39">
        <v>30.17</v>
      </c>
      <c r="H25" s="39">
        <v>73.25</v>
      </c>
      <c r="I25" s="39">
        <f t="shared" si="1"/>
        <v>380.06364</v>
      </c>
      <c r="J25" s="39">
        <f t="shared" si="2"/>
        <v>345.5124</v>
      </c>
    </row>
    <row r="26" ht="14.25" customHeight="1">
      <c r="A26" s="40"/>
      <c r="B26" s="40"/>
      <c r="C26" s="40"/>
      <c r="D26" s="40"/>
      <c r="E26" s="41"/>
      <c r="F26" s="40"/>
      <c r="G26" s="40"/>
      <c r="H26" s="40"/>
      <c r="I26" s="40"/>
      <c r="J26" s="40"/>
    </row>
    <row r="27" ht="14.2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</row>
    <row r="28" ht="14.2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</row>
    <row r="29" ht="14.2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</row>
    <row r="30" ht="14.2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</row>
    <row r="31" ht="14.2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</row>
    <row r="32" ht="14.2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</row>
    <row r="33" ht="14.2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</row>
    <row r="34" ht="14.2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</row>
    <row r="35" ht="14.2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</row>
    <row r="36" ht="14.2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</row>
    <row r="37" ht="14.2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</row>
    <row r="38" ht="14.2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</row>
    <row r="39" ht="14.2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</row>
    <row r="40" ht="14.2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</row>
    <row r="41" ht="14.2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</row>
    <row r="42" ht="14.2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</row>
    <row r="43" ht="14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</row>
    <row r="44" ht="14.2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</row>
    <row r="45" ht="14.2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</row>
    <row r="46" ht="14.2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</row>
    <row r="47" ht="14.2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</row>
    <row r="48" ht="14.2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</row>
    <row r="49" ht="14.2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</row>
    <row r="50" ht="14.2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</row>
    <row r="51" ht="14.2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</row>
    <row r="52" ht="14.2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</row>
    <row r="53" ht="14.2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</row>
    <row r="54" ht="14.2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</row>
    <row r="55" ht="14.2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</row>
    <row r="56" ht="14.2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</row>
    <row r="57" ht="14.2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</row>
    <row r="58" ht="14.2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</row>
    <row r="59" ht="14.2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</row>
    <row r="60" ht="14.2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</row>
    <row r="61" ht="14.2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</row>
    <row r="62" ht="14.2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</row>
    <row r="63" ht="14.2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4" ht="14.2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</row>
    <row r="65" ht="14.2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</row>
    <row r="66" ht="14.2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</row>
    <row r="67" ht="14.2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</row>
    <row r="68" ht="14.2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</row>
    <row r="69" ht="14.2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</row>
    <row r="70" ht="14.2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</row>
    <row r="71" ht="14.2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</row>
    <row r="72" ht="14.2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</row>
    <row r="73" ht="14.2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</row>
    <row r="74" ht="14.2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</row>
    <row r="75" ht="14.2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</row>
    <row r="76" ht="14.2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</row>
    <row r="77" ht="14.2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</row>
    <row r="78" ht="14.2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</row>
    <row r="79" ht="14.2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</row>
    <row r="80" ht="14.2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</row>
    <row r="81" ht="14.2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</row>
    <row r="82" ht="14.2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</row>
    <row r="83" ht="14.2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</row>
    <row r="84" ht="14.2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</row>
    <row r="85" ht="14.2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</row>
    <row r="86" ht="14.2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</row>
    <row r="87" ht="14.2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</row>
    <row r="88" ht="14.2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</row>
    <row r="89" ht="14.2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</row>
    <row r="90" ht="14.2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</row>
    <row r="91" ht="14.2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</row>
    <row r="92" ht="14.2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</row>
    <row r="93" ht="14.2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</row>
    <row r="94" ht="14.2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</row>
    <row r="95" ht="14.2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</row>
    <row r="96" ht="14.2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</row>
    <row r="97" ht="14.2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</row>
    <row r="98" ht="14.2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</row>
    <row r="99" ht="14.2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</row>
    <row r="100" ht="14.2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</row>
    <row r="101" ht="14.2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</row>
    <row r="102" ht="14.2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</row>
    <row r="103" ht="14.2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</row>
    <row r="104" ht="14.2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</row>
    <row r="105" ht="14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</row>
    <row r="106" ht="14.2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</row>
    <row r="107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</row>
    <row r="108" ht="14.2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</row>
    <row r="109" ht="14.2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</row>
    <row r="110" ht="14.2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</row>
    <row r="111" ht="14.2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</row>
    <row r="112" ht="14.2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</row>
    <row r="113" ht="14.2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</row>
    <row r="114" ht="14.2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</row>
    <row r="115" ht="14.2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</row>
    <row r="116" ht="14.2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</row>
    <row r="117" ht="14.2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</row>
    <row r="118" ht="14.2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</row>
    <row r="119" ht="14.2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</row>
    <row r="120" ht="14.2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</row>
    <row r="121" ht="14.2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</row>
    <row r="122" ht="14.2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</row>
    <row r="123" ht="14.2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</row>
    <row r="124" ht="14.2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</row>
    <row r="125" ht="14.2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</row>
    <row r="126" ht="14.2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</row>
    <row r="127" ht="14.2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</row>
    <row r="128" ht="14.2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</row>
    <row r="129" ht="14.2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</row>
    <row r="130" ht="14.2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</row>
    <row r="131" ht="14.2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</row>
    <row r="132" ht="14.2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</row>
    <row r="133" ht="14.2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</row>
    <row r="134" ht="14.2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</row>
    <row r="135" ht="14.2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</row>
    <row r="136" ht="14.2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</row>
    <row r="137" ht="14.2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</row>
    <row r="138" ht="14.2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</row>
    <row r="139" ht="14.2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</row>
    <row r="140" ht="14.2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</row>
    <row r="141" ht="14.2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</row>
    <row r="142" ht="14.2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</row>
    <row r="143" ht="14.2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</row>
    <row r="144" ht="14.2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</row>
    <row r="145" ht="14.2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</row>
    <row r="146" ht="14.2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</row>
    <row r="147" ht="14.2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</row>
    <row r="148" ht="14.2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</row>
    <row r="149" ht="14.2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</row>
    <row r="150" ht="14.2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</row>
    <row r="151" ht="14.2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</row>
    <row r="152" ht="14.2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</row>
    <row r="153" ht="14.2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</row>
    <row r="154" ht="14.2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</row>
    <row r="155" ht="14.2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</row>
    <row r="156" ht="14.2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</row>
    <row r="157" ht="14.2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</row>
    <row r="158" ht="14.2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</row>
    <row r="159" ht="14.2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</row>
    <row r="160" ht="14.2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</row>
    <row r="161" ht="14.2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</row>
    <row r="162" ht="14.2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</row>
    <row r="163" ht="14.2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</row>
    <row r="164" ht="14.2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</row>
    <row r="165" ht="14.2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</row>
    <row r="166" ht="14.2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</row>
    <row r="167" ht="14.2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</row>
    <row r="168" ht="14.2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</row>
    <row r="169" ht="14.2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</row>
    <row r="170" ht="14.2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</row>
    <row r="171" ht="14.2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</row>
    <row r="172" ht="14.2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</row>
    <row r="173" ht="14.2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</row>
    <row r="174" ht="14.2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</row>
    <row r="175" ht="14.2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</row>
    <row r="176" ht="14.2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</row>
    <row r="177" ht="14.2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</row>
    <row r="178" ht="14.2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</row>
    <row r="179" ht="14.2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</row>
    <row r="180" ht="14.2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</row>
    <row r="181" ht="14.2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</row>
    <row r="182" ht="14.2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</row>
    <row r="183" ht="14.2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</row>
    <row r="184" ht="14.2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</row>
    <row r="185" ht="14.2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</row>
    <row r="186" ht="14.2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</row>
    <row r="187" ht="14.2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</row>
    <row r="188" ht="14.2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</row>
    <row r="189" ht="14.2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</row>
    <row r="190" ht="14.2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</row>
    <row r="191" ht="14.2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</row>
    <row r="192" ht="14.2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</row>
    <row r="193" ht="14.2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</row>
    <row r="194" ht="14.2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</row>
    <row r="195" ht="14.2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</row>
    <row r="196" ht="14.2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</row>
    <row r="197" ht="14.2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</row>
    <row r="198" ht="14.2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</row>
    <row r="199" ht="14.2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</row>
    <row r="200" ht="14.2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</row>
    <row r="201" ht="14.2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</row>
    <row r="202" ht="14.2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</row>
    <row r="203" ht="14.2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</row>
    <row r="204" ht="14.2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</row>
    <row r="205" ht="14.2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</row>
    <row r="206" ht="14.2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</row>
    <row r="207" ht="14.2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</row>
    <row r="208" ht="14.2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</row>
    <row r="209" ht="14.2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</row>
    <row r="210" ht="14.2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</row>
    <row r="211" ht="14.2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</row>
    <row r="212" ht="14.2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</row>
    <row r="213" ht="14.2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</row>
    <row r="214" ht="14.2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</row>
    <row r="215" ht="14.2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</row>
    <row r="216" ht="14.2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</row>
    <row r="217" ht="14.2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</row>
    <row r="218" ht="14.2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</row>
    <row r="219" ht="14.2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</row>
    <row r="220" ht="14.2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</row>
    <row r="221" ht="14.2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</row>
    <row r="222" ht="14.2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</row>
    <row r="223" ht="14.2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</row>
    <row r="224" ht="14.2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</row>
    <row r="225" ht="14.2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</row>
    <row r="226" ht="14.2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0.71"/>
    <col customWidth="1" min="3" max="3" width="22.43"/>
    <col customWidth="1" min="4" max="4" width="29.14"/>
    <col customWidth="1" min="5" max="5" width="35.86"/>
    <col customWidth="1" min="6" max="6" width="26.71"/>
  </cols>
  <sheetData>
    <row r="1" ht="14.25" customHeight="1">
      <c r="A1" s="35" t="s">
        <v>1</v>
      </c>
      <c r="B1" s="35" t="s">
        <v>163</v>
      </c>
      <c r="C1" s="35" t="s">
        <v>164</v>
      </c>
      <c r="D1" s="35" t="s">
        <v>175</v>
      </c>
      <c r="E1" s="35" t="s">
        <v>176</v>
      </c>
      <c r="F1" s="35" t="s">
        <v>177</v>
      </c>
    </row>
    <row r="2" ht="28.5" customHeight="1">
      <c r="A2" s="37" t="s">
        <v>11</v>
      </c>
      <c r="B2" s="37" t="s">
        <v>171</v>
      </c>
      <c r="C2" s="37" t="s">
        <v>132</v>
      </c>
      <c r="D2" s="37">
        <v>9424377.0</v>
      </c>
      <c r="E2" s="37" t="s">
        <v>178</v>
      </c>
      <c r="F2" s="37" t="s">
        <v>133</v>
      </c>
    </row>
    <row r="3" ht="28.5" customHeight="1">
      <c r="A3" s="37" t="s">
        <v>11</v>
      </c>
      <c r="B3" s="37" t="s">
        <v>171</v>
      </c>
      <c r="C3" s="37" t="s">
        <v>11</v>
      </c>
      <c r="D3" s="37">
        <v>9424377.0</v>
      </c>
      <c r="E3" s="37" t="s">
        <v>178</v>
      </c>
      <c r="F3" s="37" t="s">
        <v>133</v>
      </c>
    </row>
    <row r="4" ht="28.5" customHeight="1">
      <c r="A4" s="37" t="s">
        <v>11</v>
      </c>
      <c r="B4" s="37" t="s">
        <v>171</v>
      </c>
      <c r="C4" s="37" t="s">
        <v>134</v>
      </c>
      <c r="D4" s="37">
        <v>9424377.0</v>
      </c>
      <c r="E4" s="37" t="s">
        <v>178</v>
      </c>
      <c r="F4" s="37" t="s">
        <v>133</v>
      </c>
    </row>
    <row r="5" ht="28.5" customHeight="1">
      <c r="A5" s="37" t="s">
        <v>11</v>
      </c>
      <c r="B5" s="37" t="s">
        <v>171</v>
      </c>
      <c r="C5" s="37" t="s">
        <v>135</v>
      </c>
      <c r="D5" s="37">
        <v>9424377.0</v>
      </c>
      <c r="E5" s="37" t="s">
        <v>178</v>
      </c>
      <c r="F5" s="37" t="s">
        <v>133</v>
      </c>
    </row>
    <row r="6" ht="28.5" customHeight="1">
      <c r="A6" s="37" t="s">
        <v>11</v>
      </c>
      <c r="B6" s="37" t="s">
        <v>171</v>
      </c>
      <c r="C6" s="37" t="s">
        <v>136</v>
      </c>
      <c r="D6" s="37">
        <v>9424377.0</v>
      </c>
      <c r="E6" s="37" t="s">
        <v>178</v>
      </c>
      <c r="F6" s="37" t="s">
        <v>133</v>
      </c>
    </row>
    <row r="7" ht="28.5" customHeight="1">
      <c r="A7" s="37" t="s">
        <v>11</v>
      </c>
      <c r="B7" s="37" t="s">
        <v>171</v>
      </c>
      <c r="C7" s="37" t="s">
        <v>137</v>
      </c>
      <c r="D7" s="37">
        <v>9424377.0</v>
      </c>
      <c r="E7" s="37" t="s">
        <v>178</v>
      </c>
      <c r="F7" s="37" t="s">
        <v>133</v>
      </c>
    </row>
    <row r="8" ht="28.5" customHeight="1">
      <c r="A8" s="37" t="s">
        <v>11</v>
      </c>
      <c r="B8" s="37" t="s">
        <v>171</v>
      </c>
      <c r="C8" s="37" t="s">
        <v>138</v>
      </c>
      <c r="D8" s="37">
        <v>9424377.0</v>
      </c>
      <c r="E8" s="37" t="s">
        <v>178</v>
      </c>
      <c r="F8" s="37" t="s">
        <v>133</v>
      </c>
    </row>
    <row r="9" ht="28.5" customHeight="1">
      <c r="A9" s="37" t="s">
        <v>11</v>
      </c>
      <c r="B9" s="37" t="s">
        <v>171</v>
      </c>
      <c r="C9" s="37" t="s">
        <v>139</v>
      </c>
      <c r="D9" s="37">
        <v>9424377.0</v>
      </c>
      <c r="E9" s="37" t="s">
        <v>178</v>
      </c>
      <c r="F9" s="37" t="s">
        <v>133</v>
      </c>
    </row>
    <row r="10" ht="28.5" customHeight="1">
      <c r="A10" s="37" t="s">
        <v>11</v>
      </c>
      <c r="B10" s="37" t="s">
        <v>172</v>
      </c>
      <c r="C10" s="37" t="s">
        <v>141</v>
      </c>
      <c r="D10" s="37">
        <v>2090961.0</v>
      </c>
      <c r="E10" s="37" t="s">
        <v>179</v>
      </c>
      <c r="F10" s="37" t="s">
        <v>142</v>
      </c>
    </row>
    <row r="11" ht="28.5" customHeight="1">
      <c r="A11" s="37" t="s">
        <v>11</v>
      </c>
      <c r="B11" s="37" t="s">
        <v>172</v>
      </c>
      <c r="C11" s="37" t="s">
        <v>144</v>
      </c>
      <c r="D11" s="37">
        <v>2090961.0</v>
      </c>
      <c r="E11" s="37" t="s">
        <v>179</v>
      </c>
      <c r="F11" s="37" t="s">
        <v>142</v>
      </c>
    </row>
    <row r="12" ht="28.5" customHeight="1">
      <c r="A12" s="37" t="s">
        <v>11</v>
      </c>
      <c r="B12" s="37" t="s">
        <v>172</v>
      </c>
      <c r="C12" s="37" t="s">
        <v>146</v>
      </c>
      <c r="D12" s="37">
        <v>2090961.0</v>
      </c>
      <c r="E12" s="37" t="s">
        <v>179</v>
      </c>
      <c r="F12" s="37" t="s">
        <v>142</v>
      </c>
    </row>
    <row r="13" ht="28.5" customHeight="1">
      <c r="A13" s="37" t="s">
        <v>11</v>
      </c>
      <c r="B13" s="37" t="s">
        <v>172</v>
      </c>
      <c r="C13" s="37" t="s">
        <v>147</v>
      </c>
      <c r="D13" s="37">
        <v>2090961.0</v>
      </c>
      <c r="E13" s="37" t="s">
        <v>179</v>
      </c>
      <c r="F13" s="37" t="s">
        <v>142</v>
      </c>
    </row>
    <row r="14" ht="28.5" customHeight="1">
      <c r="A14" s="37" t="s">
        <v>11</v>
      </c>
      <c r="B14" s="37" t="s">
        <v>172</v>
      </c>
      <c r="C14" s="37" t="s">
        <v>148</v>
      </c>
      <c r="D14" s="37">
        <v>2090961.0</v>
      </c>
      <c r="E14" s="37" t="s">
        <v>179</v>
      </c>
      <c r="F14" s="37" t="s">
        <v>142</v>
      </c>
    </row>
    <row r="15" ht="28.5" customHeight="1">
      <c r="A15" s="37" t="s">
        <v>11</v>
      </c>
      <c r="B15" s="37" t="s">
        <v>173</v>
      </c>
      <c r="C15" s="37" t="s">
        <v>150</v>
      </c>
      <c r="D15" s="37">
        <v>2080931.0</v>
      </c>
      <c r="E15" s="37" t="s">
        <v>179</v>
      </c>
      <c r="F15" s="37" t="s">
        <v>151</v>
      </c>
    </row>
    <row r="16" ht="28.5" customHeight="1">
      <c r="A16" s="37" t="s">
        <v>11</v>
      </c>
      <c r="B16" s="37" t="s">
        <v>173</v>
      </c>
      <c r="C16" s="37" t="s">
        <v>152</v>
      </c>
      <c r="D16" s="37">
        <v>2080931.0</v>
      </c>
      <c r="E16" s="37" t="s">
        <v>179</v>
      </c>
      <c r="F16" s="37" t="s">
        <v>151</v>
      </c>
    </row>
    <row r="17" ht="28.5" customHeight="1">
      <c r="A17" s="37" t="s">
        <v>11</v>
      </c>
      <c r="B17" s="37" t="s">
        <v>173</v>
      </c>
      <c r="C17" s="37" t="s">
        <v>153</v>
      </c>
      <c r="D17" s="37">
        <v>2080931.0</v>
      </c>
      <c r="E17" s="37" t="s">
        <v>179</v>
      </c>
      <c r="F17" s="37" t="s">
        <v>151</v>
      </c>
    </row>
    <row r="18" ht="28.5" customHeight="1">
      <c r="A18" s="37" t="s">
        <v>11</v>
      </c>
      <c r="B18" s="37" t="s">
        <v>173</v>
      </c>
      <c r="C18" s="37" t="s">
        <v>154</v>
      </c>
      <c r="D18" s="37">
        <v>2080931.0</v>
      </c>
      <c r="E18" s="37" t="s">
        <v>179</v>
      </c>
      <c r="F18" s="37" t="s">
        <v>151</v>
      </c>
    </row>
    <row r="19" ht="28.5" customHeight="1">
      <c r="A19" s="37" t="s">
        <v>11</v>
      </c>
      <c r="B19" s="37" t="s">
        <v>173</v>
      </c>
      <c r="C19" s="37" t="s">
        <v>155</v>
      </c>
      <c r="D19" s="37">
        <v>2080931.0</v>
      </c>
      <c r="E19" s="37" t="s">
        <v>179</v>
      </c>
      <c r="F19" s="37" t="s">
        <v>151</v>
      </c>
    </row>
    <row r="20" ht="28.5" customHeight="1">
      <c r="A20" s="37" t="s">
        <v>11</v>
      </c>
      <c r="B20" s="37" t="s">
        <v>173</v>
      </c>
      <c r="C20" s="37" t="s">
        <v>156</v>
      </c>
      <c r="D20" s="37">
        <v>2080931.0</v>
      </c>
      <c r="E20" s="37" t="s">
        <v>179</v>
      </c>
      <c r="F20" s="37" t="s">
        <v>151</v>
      </c>
    </row>
    <row r="21" ht="28.5" customHeight="1">
      <c r="A21" s="37" t="s">
        <v>11</v>
      </c>
      <c r="B21" s="37" t="s">
        <v>174</v>
      </c>
      <c r="C21" s="37" t="s">
        <v>158</v>
      </c>
      <c r="D21" s="37">
        <v>2090961.0</v>
      </c>
      <c r="E21" s="37" t="s">
        <v>179</v>
      </c>
      <c r="F21" s="37" t="s">
        <v>142</v>
      </c>
    </row>
    <row r="22" ht="28.5" customHeight="1">
      <c r="A22" s="37" t="s">
        <v>11</v>
      </c>
      <c r="B22" s="37" t="s">
        <v>174</v>
      </c>
      <c r="C22" s="37" t="s">
        <v>160</v>
      </c>
      <c r="D22" s="37">
        <v>2090961.0</v>
      </c>
      <c r="E22" s="37" t="s">
        <v>179</v>
      </c>
      <c r="F22" s="37" t="s">
        <v>142</v>
      </c>
    </row>
    <row r="23" ht="28.5" customHeight="1">
      <c r="A23" s="37" t="s">
        <v>11</v>
      </c>
      <c r="B23" s="37" t="s">
        <v>174</v>
      </c>
      <c r="C23" s="37" t="s">
        <v>161</v>
      </c>
      <c r="D23" s="37">
        <v>2090961.0</v>
      </c>
      <c r="E23" s="37" t="s">
        <v>179</v>
      </c>
      <c r="F23" s="37" t="s">
        <v>142</v>
      </c>
    </row>
    <row r="24" ht="28.5" customHeight="1">
      <c r="A24" s="37" t="s">
        <v>11</v>
      </c>
      <c r="B24" s="37" t="s">
        <v>174</v>
      </c>
      <c r="C24" s="37" t="s">
        <v>162</v>
      </c>
      <c r="D24" s="37">
        <v>2090961.0</v>
      </c>
      <c r="E24" s="37" t="s">
        <v>179</v>
      </c>
      <c r="F24" s="37" t="s">
        <v>142</v>
      </c>
    </row>
    <row r="25" ht="28.5" customHeight="1">
      <c r="A25" s="37" t="s">
        <v>11</v>
      </c>
      <c r="B25" s="37" t="s">
        <v>174</v>
      </c>
      <c r="C25" s="37" t="s">
        <v>159</v>
      </c>
      <c r="D25" s="37">
        <v>2090961.0</v>
      </c>
      <c r="E25" s="37" t="s">
        <v>179</v>
      </c>
      <c r="F25" s="37" t="s">
        <v>142</v>
      </c>
    </row>
    <row r="26" ht="28.5" customHeight="1">
      <c r="A26" s="42"/>
      <c r="B26" s="42"/>
      <c r="C26" s="42"/>
      <c r="D26" s="42"/>
      <c r="E26" s="42"/>
      <c r="F26" s="42"/>
    </row>
    <row r="27" ht="14.25" customHeight="1">
      <c r="A27" s="42"/>
      <c r="B27" s="42"/>
      <c r="C27" s="42"/>
      <c r="D27" s="42"/>
      <c r="E27" s="42"/>
      <c r="F27" s="42"/>
    </row>
    <row r="28" ht="14.25" customHeight="1">
      <c r="A28" s="42"/>
      <c r="B28" s="42"/>
      <c r="C28" s="42"/>
      <c r="D28" s="42"/>
      <c r="E28" s="42"/>
      <c r="F28" s="42"/>
    </row>
    <row r="29" ht="14.25" customHeight="1">
      <c r="A29" s="42"/>
      <c r="B29" s="42"/>
      <c r="C29" s="42"/>
      <c r="D29" s="42"/>
      <c r="E29" s="42"/>
      <c r="F29" s="42"/>
    </row>
    <row r="30" ht="14.25" customHeight="1">
      <c r="A30" s="42"/>
      <c r="B30" s="42"/>
      <c r="C30" s="42"/>
      <c r="D30" s="42"/>
      <c r="E30" s="42"/>
      <c r="F30" s="42"/>
    </row>
    <row r="31" ht="14.25" customHeight="1">
      <c r="A31" s="42"/>
      <c r="B31" s="42"/>
      <c r="C31" s="42"/>
      <c r="D31" s="42"/>
      <c r="E31" s="42"/>
      <c r="F31" s="42"/>
    </row>
    <row r="32" ht="14.25" customHeight="1">
      <c r="A32" s="42"/>
      <c r="B32" s="42"/>
      <c r="C32" s="42"/>
      <c r="D32" s="42"/>
      <c r="E32" s="42"/>
      <c r="F32" s="42"/>
    </row>
    <row r="33" ht="14.25" customHeight="1">
      <c r="A33" s="42"/>
      <c r="B33" s="42"/>
      <c r="C33" s="42"/>
      <c r="D33" s="42"/>
      <c r="E33" s="42"/>
      <c r="F33" s="42"/>
    </row>
    <row r="34" ht="14.25" customHeight="1">
      <c r="A34" s="42"/>
      <c r="B34" s="42"/>
      <c r="C34" s="42"/>
      <c r="D34" s="42"/>
      <c r="E34" s="42"/>
      <c r="F34" s="42"/>
    </row>
    <row r="35" ht="14.25" customHeight="1">
      <c r="A35" s="42"/>
      <c r="B35" s="42"/>
      <c r="C35" s="42"/>
      <c r="D35" s="42"/>
      <c r="E35" s="42"/>
      <c r="F35" s="42"/>
    </row>
    <row r="36" ht="14.25" customHeight="1">
      <c r="A36" s="42"/>
      <c r="B36" s="42"/>
      <c r="C36" s="42"/>
      <c r="D36" s="42"/>
      <c r="E36" s="42"/>
      <c r="F36" s="42"/>
    </row>
    <row r="37" ht="14.25" customHeight="1">
      <c r="A37" s="42"/>
      <c r="B37" s="42"/>
      <c r="C37" s="42"/>
      <c r="D37" s="42"/>
      <c r="E37" s="42"/>
      <c r="F37" s="42"/>
    </row>
    <row r="38" ht="14.25" customHeight="1">
      <c r="A38" s="42"/>
      <c r="B38" s="42"/>
      <c r="C38" s="42"/>
      <c r="D38" s="42"/>
      <c r="E38" s="42"/>
      <c r="F38" s="42"/>
    </row>
    <row r="39" ht="14.25" customHeight="1">
      <c r="A39" s="42"/>
      <c r="B39" s="42"/>
      <c r="C39" s="42"/>
      <c r="D39" s="42"/>
      <c r="E39" s="42"/>
      <c r="F39" s="42"/>
    </row>
    <row r="40" ht="14.25" customHeight="1">
      <c r="A40" s="42"/>
      <c r="B40" s="42"/>
      <c r="C40" s="42"/>
      <c r="D40" s="42"/>
      <c r="E40" s="42"/>
      <c r="F40" s="42"/>
    </row>
    <row r="41" ht="14.25" customHeight="1">
      <c r="A41" s="42"/>
      <c r="B41" s="42"/>
      <c r="C41" s="42"/>
      <c r="D41" s="42"/>
      <c r="E41" s="42"/>
      <c r="F41" s="42"/>
    </row>
    <row r="42" ht="14.25" customHeight="1">
      <c r="A42" s="42"/>
      <c r="B42" s="42"/>
      <c r="C42" s="42"/>
      <c r="D42" s="42"/>
      <c r="E42" s="42"/>
      <c r="F42" s="42"/>
    </row>
    <row r="43" ht="14.25" customHeight="1">
      <c r="A43" s="42"/>
      <c r="B43" s="42"/>
      <c r="C43" s="42"/>
      <c r="D43" s="42"/>
      <c r="E43" s="42"/>
      <c r="F43" s="42"/>
    </row>
    <row r="44" ht="14.25" customHeight="1">
      <c r="A44" s="42"/>
      <c r="B44" s="42"/>
      <c r="C44" s="42"/>
      <c r="D44" s="42"/>
      <c r="E44" s="42"/>
      <c r="F44" s="42"/>
    </row>
    <row r="45" ht="14.25" customHeight="1">
      <c r="A45" s="42"/>
      <c r="B45" s="42"/>
      <c r="C45" s="42"/>
      <c r="D45" s="42"/>
      <c r="E45" s="42"/>
      <c r="F45" s="42"/>
    </row>
    <row r="46" ht="14.25" customHeight="1">
      <c r="A46" s="42"/>
      <c r="B46" s="42"/>
      <c r="C46" s="42"/>
      <c r="D46" s="42"/>
      <c r="E46" s="42"/>
      <c r="F46" s="42"/>
    </row>
    <row r="47" ht="14.25" customHeight="1">
      <c r="A47" s="42"/>
      <c r="B47" s="42"/>
      <c r="C47" s="42"/>
      <c r="D47" s="42"/>
      <c r="E47" s="42"/>
      <c r="F47" s="42"/>
    </row>
    <row r="48" ht="14.25" customHeight="1">
      <c r="A48" s="42"/>
      <c r="B48" s="42"/>
      <c r="C48" s="42"/>
      <c r="D48" s="42"/>
      <c r="E48" s="42"/>
      <c r="F48" s="42"/>
    </row>
    <row r="49" ht="14.25" customHeight="1">
      <c r="A49" s="42"/>
      <c r="B49" s="42"/>
      <c r="C49" s="42"/>
      <c r="D49" s="42"/>
      <c r="E49" s="42"/>
      <c r="F49" s="42"/>
    </row>
    <row r="50" ht="14.25" customHeight="1">
      <c r="A50" s="42"/>
      <c r="B50" s="42"/>
      <c r="C50" s="42"/>
      <c r="D50" s="42"/>
      <c r="E50" s="42"/>
      <c r="F50" s="42"/>
    </row>
    <row r="51" ht="14.25" customHeight="1">
      <c r="A51" s="42"/>
      <c r="B51" s="42"/>
      <c r="C51" s="42"/>
      <c r="D51" s="42"/>
      <c r="E51" s="42"/>
      <c r="F51" s="42"/>
    </row>
    <row r="52" ht="14.25" customHeight="1">
      <c r="A52" s="42"/>
      <c r="B52" s="42"/>
      <c r="C52" s="42"/>
      <c r="D52" s="42"/>
      <c r="E52" s="42"/>
      <c r="F52" s="42"/>
    </row>
    <row r="53" ht="14.25" customHeight="1">
      <c r="A53" s="42"/>
      <c r="B53" s="42"/>
      <c r="C53" s="42"/>
      <c r="D53" s="42"/>
      <c r="E53" s="42"/>
      <c r="F53" s="42"/>
    </row>
    <row r="54" ht="14.25" customHeight="1">
      <c r="A54" s="42"/>
      <c r="B54" s="42"/>
      <c r="C54" s="42"/>
      <c r="D54" s="42"/>
      <c r="E54" s="42"/>
      <c r="F54" s="42"/>
    </row>
    <row r="55" ht="14.25" customHeight="1">
      <c r="A55" s="42"/>
      <c r="B55" s="42"/>
      <c r="C55" s="42"/>
      <c r="D55" s="42"/>
      <c r="E55" s="42"/>
      <c r="F55" s="42"/>
    </row>
    <row r="56" ht="14.25" customHeight="1">
      <c r="A56" s="42"/>
      <c r="B56" s="42"/>
      <c r="C56" s="42"/>
      <c r="D56" s="42"/>
      <c r="E56" s="42"/>
      <c r="F56" s="42"/>
    </row>
    <row r="57" ht="14.25" customHeight="1">
      <c r="A57" s="42"/>
      <c r="B57" s="42"/>
      <c r="C57" s="42"/>
      <c r="D57" s="42"/>
      <c r="E57" s="42"/>
      <c r="F57" s="42"/>
    </row>
    <row r="58" ht="14.25" customHeight="1">
      <c r="A58" s="42"/>
      <c r="B58" s="42"/>
      <c r="C58" s="42"/>
      <c r="D58" s="42"/>
      <c r="E58" s="42"/>
      <c r="F58" s="42"/>
    </row>
    <row r="59" ht="14.25" customHeight="1">
      <c r="A59" s="42"/>
      <c r="B59" s="42"/>
      <c r="C59" s="42"/>
      <c r="D59" s="42"/>
      <c r="E59" s="42"/>
      <c r="F59" s="42"/>
    </row>
    <row r="60" ht="14.25" customHeight="1">
      <c r="A60" s="42"/>
      <c r="B60" s="42"/>
      <c r="C60" s="42"/>
      <c r="D60" s="42"/>
      <c r="E60" s="42"/>
      <c r="F60" s="42"/>
    </row>
    <row r="61" ht="14.25" customHeight="1">
      <c r="A61" s="42"/>
      <c r="B61" s="42"/>
      <c r="C61" s="42"/>
      <c r="D61" s="42"/>
      <c r="E61" s="42"/>
      <c r="F61" s="42"/>
    </row>
    <row r="62" ht="14.25" customHeight="1">
      <c r="A62" s="42"/>
      <c r="B62" s="42"/>
      <c r="C62" s="42"/>
      <c r="D62" s="42"/>
      <c r="E62" s="42"/>
      <c r="F62" s="42"/>
    </row>
    <row r="63" ht="14.25" customHeight="1">
      <c r="A63" s="42"/>
      <c r="B63" s="42"/>
      <c r="C63" s="42"/>
      <c r="D63" s="42"/>
      <c r="E63" s="42"/>
      <c r="F63" s="42"/>
    </row>
    <row r="64" ht="14.25" customHeight="1">
      <c r="A64" s="42"/>
      <c r="B64" s="42"/>
      <c r="C64" s="42"/>
      <c r="D64" s="42"/>
      <c r="E64" s="42"/>
      <c r="F64" s="42"/>
    </row>
    <row r="65" ht="14.25" customHeight="1">
      <c r="A65" s="42"/>
      <c r="B65" s="42"/>
      <c r="C65" s="42"/>
      <c r="D65" s="42"/>
      <c r="E65" s="42"/>
      <c r="F65" s="42"/>
    </row>
    <row r="66" ht="14.25" customHeight="1">
      <c r="A66" s="42"/>
      <c r="B66" s="42"/>
      <c r="C66" s="42"/>
      <c r="D66" s="42"/>
      <c r="E66" s="42"/>
      <c r="F66" s="42"/>
    </row>
    <row r="67" ht="14.25" customHeight="1">
      <c r="A67" s="42"/>
      <c r="B67" s="42"/>
      <c r="C67" s="42"/>
      <c r="D67" s="42"/>
      <c r="E67" s="42"/>
      <c r="F67" s="42"/>
    </row>
    <row r="68" ht="14.25" customHeight="1">
      <c r="A68" s="42"/>
      <c r="B68" s="42"/>
      <c r="C68" s="42"/>
      <c r="D68" s="42"/>
      <c r="E68" s="42"/>
      <c r="F68" s="42"/>
    </row>
    <row r="69" ht="14.25" customHeight="1">
      <c r="A69" s="42"/>
      <c r="B69" s="42"/>
      <c r="C69" s="42"/>
      <c r="D69" s="42"/>
      <c r="E69" s="42"/>
      <c r="F69" s="42"/>
    </row>
    <row r="70" ht="14.25" customHeight="1">
      <c r="A70" s="42"/>
      <c r="B70" s="42"/>
      <c r="C70" s="42"/>
      <c r="D70" s="42"/>
      <c r="E70" s="42"/>
      <c r="F70" s="42"/>
    </row>
    <row r="71" ht="14.25" customHeight="1">
      <c r="A71" s="42"/>
      <c r="B71" s="42"/>
      <c r="C71" s="42"/>
      <c r="D71" s="42"/>
      <c r="E71" s="42"/>
      <c r="F71" s="42"/>
    </row>
    <row r="72" ht="14.25" customHeight="1">
      <c r="A72" s="42"/>
      <c r="B72" s="42"/>
      <c r="C72" s="42"/>
      <c r="D72" s="42"/>
      <c r="E72" s="42"/>
      <c r="F72" s="42"/>
    </row>
    <row r="73" ht="14.25" customHeight="1">
      <c r="A73" s="42"/>
      <c r="B73" s="42"/>
      <c r="C73" s="42"/>
      <c r="D73" s="42"/>
      <c r="E73" s="42"/>
      <c r="F73" s="42"/>
    </row>
    <row r="74" ht="14.25" customHeight="1">
      <c r="A74" s="42"/>
      <c r="B74" s="42"/>
      <c r="C74" s="42"/>
      <c r="D74" s="42"/>
      <c r="E74" s="42"/>
      <c r="F74" s="42"/>
    </row>
    <row r="75" ht="14.25" customHeight="1">
      <c r="A75" s="42"/>
      <c r="B75" s="42"/>
      <c r="C75" s="42"/>
      <c r="D75" s="42"/>
      <c r="E75" s="42"/>
      <c r="F75" s="42"/>
    </row>
    <row r="76" ht="14.25" customHeight="1">
      <c r="A76" s="42"/>
      <c r="B76" s="42"/>
      <c r="C76" s="42"/>
      <c r="D76" s="42"/>
      <c r="E76" s="42"/>
      <c r="F76" s="42"/>
    </row>
    <row r="77" ht="14.25" customHeight="1">
      <c r="A77" s="42"/>
      <c r="B77" s="42"/>
      <c r="C77" s="42"/>
      <c r="D77" s="42"/>
      <c r="E77" s="42"/>
      <c r="F77" s="42"/>
    </row>
    <row r="78" ht="14.25" customHeight="1">
      <c r="A78" s="42"/>
      <c r="B78" s="42"/>
      <c r="C78" s="42"/>
      <c r="D78" s="42"/>
      <c r="E78" s="42"/>
      <c r="F78" s="42"/>
    </row>
    <row r="79" ht="14.25" customHeight="1">
      <c r="A79" s="42"/>
      <c r="B79" s="42"/>
      <c r="C79" s="42"/>
      <c r="D79" s="42"/>
      <c r="E79" s="42"/>
      <c r="F79" s="42"/>
    </row>
    <row r="80" ht="14.25" customHeight="1">
      <c r="A80" s="42"/>
      <c r="B80" s="42"/>
      <c r="C80" s="42"/>
      <c r="D80" s="42"/>
      <c r="E80" s="42"/>
      <c r="F80" s="42"/>
    </row>
    <row r="81" ht="14.25" customHeight="1">
      <c r="A81" s="42"/>
      <c r="B81" s="42"/>
      <c r="C81" s="42"/>
      <c r="D81" s="42"/>
      <c r="E81" s="42"/>
      <c r="F81" s="42"/>
    </row>
    <row r="82" ht="14.25" customHeight="1">
      <c r="A82" s="42"/>
      <c r="B82" s="42"/>
      <c r="C82" s="42"/>
      <c r="D82" s="42"/>
      <c r="E82" s="42"/>
      <c r="F82" s="42"/>
    </row>
    <row r="83" ht="14.25" customHeight="1">
      <c r="A83" s="42"/>
      <c r="B83" s="42"/>
      <c r="C83" s="42"/>
      <c r="D83" s="42"/>
      <c r="E83" s="42"/>
      <c r="F83" s="42"/>
    </row>
    <row r="84" ht="14.25" customHeight="1">
      <c r="A84" s="42"/>
      <c r="B84" s="42"/>
      <c r="C84" s="42"/>
      <c r="D84" s="42"/>
      <c r="E84" s="42"/>
      <c r="F84" s="42"/>
    </row>
    <row r="85" ht="14.25" customHeight="1">
      <c r="A85" s="42"/>
      <c r="B85" s="42"/>
      <c r="C85" s="42"/>
      <c r="D85" s="42"/>
      <c r="E85" s="42"/>
      <c r="F85" s="42"/>
    </row>
    <row r="86" ht="14.25" customHeight="1">
      <c r="A86" s="42"/>
      <c r="B86" s="42"/>
      <c r="C86" s="42"/>
      <c r="D86" s="42"/>
      <c r="E86" s="42"/>
      <c r="F86" s="42"/>
    </row>
    <row r="87" ht="14.25" customHeight="1">
      <c r="A87" s="42"/>
      <c r="B87" s="42"/>
      <c r="C87" s="42"/>
      <c r="D87" s="42"/>
      <c r="E87" s="42"/>
      <c r="F87" s="42"/>
    </row>
    <row r="88" ht="14.25" customHeight="1">
      <c r="A88" s="42"/>
      <c r="B88" s="42"/>
      <c r="C88" s="42"/>
      <c r="D88" s="42"/>
      <c r="E88" s="42"/>
      <c r="F88" s="42"/>
    </row>
    <row r="89" ht="14.25" customHeight="1">
      <c r="A89" s="42"/>
      <c r="B89" s="42"/>
      <c r="C89" s="42"/>
      <c r="D89" s="42"/>
      <c r="E89" s="42"/>
      <c r="F89" s="42"/>
    </row>
    <row r="90" ht="14.25" customHeight="1">
      <c r="A90" s="42"/>
      <c r="B90" s="42"/>
      <c r="C90" s="42"/>
      <c r="D90" s="42"/>
      <c r="E90" s="42"/>
      <c r="F90" s="42"/>
    </row>
    <row r="91" ht="14.25" customHeight="1">
      <c r="A91" s="42"/>
      <c r="B91" s="42"/>
      <c r="C91" s="42"/>
      <c r="D91" s="42"/>
      <c r="E91" s="42"/>
      <c r="F91" s="42"/>
    </row>
    <row r="92" ht="14.25" customHeight="1">
      <c r="A92" s="42"/>
      <c r="B92" s="42"/>
      <c r="C92" s="42"/>
      <c r="D92" s="42"/>
      <c r="E92" s="42"/>
      <c r="F92" s="42"/>
    </row>
    <row r="93" ht="14.25" customHeight="1">
      <c r="A93" s="42"/>
      <c r="B93" s="42"/>
      <c r="C93" s="42"/>
      <c r="D93" s="42"/>
      <c r="E93" s="42"/>
      <c r="F93" s="42"/>
    </row>
    <row r="94" ht="14.25" customHeight="1">
      <c r="A94" s="42"/>
      <c r="B94" s="42"/>
      <c r="C94" s="42"/>
      <c r="D94" s="42"/>
      <c r="E94" s="42"/>
      <c r="F94" s="42"/>
    </row>
    <row r="95" ht="14.25" customHeight="1">
      <c r="A95" s="42"/>
      <c r="B95" s="42"/>
      <c r="C95" s="42"/>
      <c r="D95" s="42"/>
      <c r="E95" s="42"/>
      <c r="F95" s="42"/>
    </row>
    <row r="96" ht="14.25" customHeight="1">
      <c r="A96" s="42"/>
      <c r="B96" s="42"/>
      <c r="C96" s="42"/>
      <c r="D96" s="42"/>
      <c r="E96" s="42"/>
      <c r="F96" s="42"/>
    </row>
    <row r="97" ht="14.25" customHeight="1">
      <c r="A97" s="42"/>
      <c r="B97" s="42"/>
      <c r="C97" s="42"/>
      <c r="D97" s="42"/>
      <c r="E97" s="42"/>
      <c r="F97" s="42"/>
    </row>
    <row r="98" ht="14.25" customHeight="1">
      <c r="A98" s="42"/>
      <c r="B98" s="42"/>
      <c r="C98" s="42"/>
      <c r="D98" s="42"/>
      <c r="E98" s="42"/>
      <c r="F98" s="42"/>
    </row>
    <row r="99" ht="14.25" customHeight="1">
      <c r="A99" s="42"/>
      <c r="B99" s="42"/>
      <c r="C99" s="42"/>
      <c r="D99" s="42"/>
      <c r="E99" s="42"/>
      <c r="F99" s="42"/>
    </row>
    <row r="100" ht="14.25" customHeight="1">
      <c r="A100" s="42"/>
      <c r="B100" s="42"/>
      <c r="C100" s="42"/>
      <c r="D100" s="42"/>
      <c r="E100" s="42"/>
      <c r="F100" s="42"/>
    </row>
    <row r="101" ht="14.25" customHeight="1">
      <c r="A101" s="42"/>
      <c r="B101" s="42"/>
      <c r="C101" s="42"/>
      <c r="D101" s="42"/>
      <c r="E101" s="42"/>
      <c r="F101" s="42"/>
    </row>
    <row r="102" ht="14.25" customHeight="1">
      <c r="A102" s="42"/>
      <c r="B102" s="42"/>
      <c r="C102" s="42"/>
      <c r="D102" s="42"/>
      <c r="E102" s="42"/>
      <c r="F102" s="42"/>
    </row>
    <row r="103" ht="14.25" customHeight="1">
      <c r="A103" s="42"/>
      <c r="B103" s="42"/>
      <c r="C103" s="42"/>
      <c r="D103" s="42"/>
      <c r="E103" s="42"/>
      <c r="F103" s="42"/>
    </row>
    <row r="104" ht="14.25" customHeight="1">
      <c r="A104" s="42"/>
      <c r="B104" s="42"/>
      <c r="C104" s="42"/>
      <c r="D104" s="42"/>
      <c r="E104" s="42"/>
      <c r="F104" s="42"/>
    </row>
    <row r="105" ht="14.25" customHeight="1">
      <c r="A105" s="42"/>
      <c r="B105" s="42"/>
      <c r="C105" s="42"/>
      <c r="D105" s="42"/>
      <c r="E105" s="42"/>
      <c r="F105" s="42"/>
    </row>
    <row r="106" ht="14.25" customHeight="1">
      <c r="A106" s="42"/>
      <c r="B106" s="42"/>
      <c r="C106" s="42"/>
      <c r="D106" s="42"/>
      <c r="E106" s="42"/>
      <c r="F106" s="42"/>
    </row>
    <row r="107" ht="14.25" customHeight="1">
      <c r="A107" s="42"/>
      <c r="B107" s="42"/>
      <c r="C107" s="42"/>
      <c r="D107" s="42"/>
      <c r="E107" s="42"/>
      <c r="F107" s="42"/>
    </row>
    <row r="108" ht="14.25" customHeight="1">
      <c r="A108" s="42"/>
      <c r="B108" s="42"/>
      <c r="C108" s="42"/>
      <c r="D108" s="42"/>
      <c r="E108" s="42"/>
      <c r="F108" s="42"/>
    </row>
    <row r="109" ht="14.25" customHeight="1">
      <c r="A109" s="42"/>
      <c r="B109" s="42"/>
      <c r="C109" s="42"/>
      <c r="D109" s="42"/>
      <c r="E109" s="42"/>
      <c r="F109" s="42"/>
    </row>
    <row r="110" ht="14.25" customHeight="1">
      <c r="A110" s="42"/>
      <c r="B110" s="42"/>
      <c r="C110" s="42"/>
      <c r="D110" s="42"/>
      <c r="E110" s="42"/>
      <c r="F110" s="42"/>
    </row>
    <row r="111" ht="14.25" customHeight="1">
      <c r="A111" s="42"/>
      <c r="B111" s="42"/>
      <c r="C111" s="42"/>
      <c r="D111" s="42"/>
      <c r="E111" s="42"/>
      <c r="F111" s="42"/>
    </row>
    <row r="112" ht="14.25" customHeight="1">
      <c r="A112" s="42"/>
      <c r="B112" s="42"/>
      <c r="C112" s="42"/>
      <c r="D112" s="42"/>
      <c r="E112" s="42"/>
      <c r="F112" s="42"/>
    </row>
    <row r="113" ht="14.25" customHeight="1">
      <c r="A113" s="42"/>
      <c r="B113" s="42"/>
      <c r="C113" s="42"/>
      <c r="D113" s="42"/>
      <c r="E113" s="42"/>
      <c r="F113" s="42"/>
    </row>
    <row r="114" ht="14.25" customHeight="1">
      <c r="A114" s="42"/>
      <c r="B114" s="42"/>
      <c r="C114" s="42"/>
      <c r="D114" s="42"/>
      <c r="E114" s="42"/>
      <c r="F114" s="42"/>
    </row>
    <row r="115" ht="14.25" customHeight="1">
      <c r="A115" s="42"/>
      <c r="B115" s="42"/>
      <c r="C115" s="42"/>
      <c r="D115" s="42"/>
      <c r="E115" s="42"/>
      <c r="F115" s="42"/>
    </row>
    <row r="116" ht="14.25" customHeight="1">
      <c r="A116" s="42"/>
      <c r="B116" s="42"/>
      <c r="C116" s="42"/>
      <c r="D116" s="42"/>
      <c r="E116" s="42"/>
      <c r="F116" s="42"/>
    </row>
    <row r="117" ht="14.25" customHeight="1">
      <c r="A117" s="42"/>
      <c r="B117" s="42"/>
      <c r="C117" s="42"/>
      <c r="D117" s="42"/>
      <c r="E117" s="42"/>
      <c r="F117" s="42"/>
    </row>
    <row r="118" ht="14.25" customHeight="1">
      <c r="A118" s="42"/>
      <c r="B118" s="42"/>
      <c r="C118" s="42"/>
      <c r="D118" s="42"/>
      <c r="E118" s="42"/>
      <c r="F118" s="42"/>
    </row>
    <row r="119" ht="14.25" customHeight="1">
      <c r="A119" s="42"/>
      <c r="B119" s="42"/>
      <c r="C119" s="42"/>
      <c r="D119" s="42"/>
      <c r="E119" s="42"/>
      <c r="F119" s="42"/>
    </row>
    <row r="120" ht="14.25" customHeight="1">
      <c r="A120" s="42"/>
      <c r="B120" s="42"/>
      <c r="C120" s="42"/>
      <c r="D120" s="42"/>
      <c r="E120" s="42"/>
      <c r="F120" s="42"/>
    </row>
    <row r="121" ht="14.25" customHeight="1">
      <c r="A121" s="42"/>
      <c r="B121" s="42"/>
      <c r="C121" s="42"/>
      <c r="D121" s="42"/>
      <c r="E121" s="42"/>
      <c r="F121" s="42"/>
    </row>
    <row r="122" ht="14.25" customHeight="1">
      <c r="A122" s="42"/>
      <c r="B122" s="42"/>
      <c r="C122" s="42"/>
      <c r="D122" s="42"/>
      <c r="E122" s="42"/>
      <c r="F122" s="42"/>
    </row>
    <row r="123" ht="14.25" customHeight="1">
      <c r="A123" s="42"/>
      <c r="B123" s="42"/>
      <c r="C123" s="42"/>
      <c r="D123" s="42"/>
      <c r="E123" s="42"/>
      <c r="F123" s="42"/>
    </row>
    <row r="124" ht="14.25" customHeight="1">
      <c r="A124" s="42"/>
      <c r="B124" s="42"/>
      <c r="C124" s="42"/>
      <c r="D124" s="42"/>
      <c r="E124" s="42"/>
      <c r="F124" s="42"/>
    </row>
    <row r="125" ht="14.25" customHeight="1">
      <c r="A125" s="42"/>
      <c r="B125" s="42"/>
      <c r="C125" s="42"/>
      <c r="D125" s="42"/>
      <c r="E125" s="42"/>
      <c r="F125" s="42"/>
    </row>
    <row r="126" ht="14.25" customHeight="1">
      <c r="A126" s="42"/>
      <c r="B126" s="42"/>
      <c r="C126" s="42"/>
      <c r="D126" s="42"/>
      <c r="E126" s="42"/>
      <c r="F126" s="42"/>
    </row>
    <row r="127" ht="14.25" customHeight="1">
      <c r="A127" s="42"/>
      <c r="B127" s="42"/>
      <c r="C127" s="42"/>
      <c r="D127" s="42"/>
      <c r="E127" s="42"/>
      <c r="F127" s="42"/>
    </row>
    <row r="128" ht="14.25" customHeight="1">
      <c r="A128" s="42"/>
      <c r="B128" s="42"/>
      <c r="C128" s="42"/>
      <c r="D128" s="42"/>
      <c r="E128" s="42"/>
      <c r="F128" s="42"/>
    </row>
    <row r="129" ht="14.25" customHeight="1">
      <c r="A129" s="42"/>
      <c r="B129" s="42"/>
      <c r="C129" s="42"/>
      <c r="D129" s="42"/>
      <c r="E129" s="42"/>
      <c r="F129" s="42"/>
    </row>
    <row r="130" ht="14.25" customHeight="1">
      <c r="A130" s="42"/>
      <c r="B130" s="42"/>
      <c r="C130" s="42"/>
      <c r="D130" s="42"/>
      <c r="E130" s="42"/>
      <c r="F130" s="42"/>
    </row>
    <row r="131" ht="14.25" customHeight="1">
      <c r="A131" s="42"/>
      <c r="B131" s="42"/>
      <c r="C131" s="42"/>
      <c r="D131" s="42"/>
      <c r="E131" s="42"/>
      <c r="F131" s="42"/>
    </row>
    <row r="132" ht="14.25" customHeight="1">
      <c r="A132" s="42"/>
      <c r="B132" s="42"/>
      <c r="C132" s="42"/>
      <c r="D132" s="42"/>
      <c r="E132" s="42"/>
      <c r="F132" s="42"/>
    </row>
    <row r="133" ht="14.25" customHeight="1">
      <c r="A133" s="42"/>
      <c r="B133" s="42"/>
      <c r="C133" s="42"/>
      <c r="D133" s="42"/>
      <c r="E133" s="42"/>
      <c r="F133" s="42"/>
    </row>
    <row r="134" ht="14.25" customHeight="1">
      <c r="A134" s="42"/>
      <c r="B134" s="42"/>
      <c r="C134" s="42"/>
      <c r="D134" s="42"/>
      <c r="E134" s="42"/>
      <c r="F134" s="42"/>
    </row>
    <row r="135" ht="14.25" customHeight="1">
      <c r="A135" s="42"/>
      <c r="B135" s="42"/>
      <c r="C135" s="42"/>
      <c r="D135" s="42"/>
      <c r="E135" s="42"/>
      <c r="F135" s="42"/>
    </row>
    <row r="136" ht="14.25" customHeight="1">
      <c r="A136" s="42"/>
      <c r="B136" s="42"/>
      <c r="C136" s="42"/>
      <c r="D136" s="42"/>
      <c r="E136" s="42"/>
      <c r="F136" s="42"/>
    </row>
    <row r="137" ht="14.25" customHeight="1">
      <c r="A137" s="42"/>
      <c r="B137" s="42"/>
      <c r="C137" s="42"/>
      <c r="D137" s="42"/>
      <c r="E137" s="42"/>
      <c r="F137" s="42"/>
    </row>
    <row r="138" ht="14.25" customHeight="1">
      <c r="A138" s="42"/>
      <c r="B138" s="42"/>
      <c r="C138" s="42"/>
      <c r="D138" s="42"/>
      <c r="E138" s="42"/>
      <c r="F138" s="42"/>
    </row>
    <row r="139" ht="14.25" customHeight="1">
      <c r="A139" s="42"/>
      <c r="B139" s="42"/>
      <c r="C139" s="42"/>
      <c r="D139" s="42"/>
      <c r="E139" s="42"/>
      <c r="F139" s="42"/>
    </row>
    <row r="140" ht="14.25" customHeight="1">
      <c r="A140" s="42"/>
      <c r="B140" s="42"/>
      <c r="C140" s="42"/>
      <c r="D140" s="42"/>
      <c r="E140" s="42"/>
      <c r="F140" s="42"/>
    </row>
    <row r="141" ht="14.25" customHeight="1">
      <c r="A141" s="42"/>
      <c r="B141" s="42"/>
      <c r="C141" s="42"/>
      <c r="D141" s="42"/>
      <c r="E141" s="42"/>
      <c r="F141" s="42"/>
    </row>
    <row r="142" ht="14.25" customHeight="1">
      <c r="A142" s="42"/>
      <c r="B142" s="42"/>
      <c r="C142" s="42"/>
      <c r="D142" s="42"/>
      <c r="E142" s="42"/>
      <c r="F142" s="42"/>
    </row>
    <row r="143" ht="14.25" customHeight="1">
      <c r="A143" s="42"/>
      <c r="B143" s="42"/>
      <c r="C143" s="42"/>
      <c r="D143" s="42"/>
      <c r="E143" s="42"/>
      <c r="F143" s="42"/>
    </row>
    <row r="144" ht="14.25" customHeight="1">
      <c r="A144" s="42"/>
      <c r="B144" s="42"/>
      <c r="C144" s="42"/>
      <c r="D144" s="42"/>
      <c r="E144" s="42"/>
      <c r="F144" s="42"/>
    </row>
    <row r="145" ht="14.25" customHeight="1">
      <c r="A145" s="42"/>
      <c r="B145" s="42"/>
      <c r="C145" s="42"/>
      <c r="D145" s="42"/>
      <c r="E145" s="42"/>
      <c r="F145" s="42"/>
    </row>
    <row r="146" ht="14.25" customHeight="1">
      <c r="A146" s="42"/>
      <c r="B146" s="42"/>
      <c r="C146" s="42"/>
      <c r="D146" s="42"/>
      <c r="E146" s="42"/>
      <c r="F146" s="42"/>
    </row>
    <row r="147" ht="14.25" customHeight="1">
      <c r="A147" s="42"/>
      <c r="B147" s="42"/>
      <c r="C147" s="42"/>
      <c r="D147" s="42"/>
      <c r="E147" s="42"/>
      <c r="F147" s="42"/>
    </row>
    <row r="148" ht="14.25" customHeight="1">
      <c r="A148" s="42"/>
      <c r="B148" s="42"/>
      <c r="C148" s="42"/>
      <c r="D148" s="42"/>
      <c r="E148" s="42"/>
      <c r="F148" s="42"/>
    </row>
    <row r="149" ht="14.25" customHeight="1">
      <c r="A149" s="42"/>
      <c r="B149" s="42"/>
      <c r="C149" s="42"/>
      <c r="D149" s="42"/>
      <c r="E149" s="42"/>
      <c r="F149" s="42"/>
    </row>
    <row r="150" ht="14.25" customHeight="1">
      <c r="A150" s="42"/>
      <c r="B150" s="42"/>
      <c r="C150" s="42"/>
      <c r="D150" s="42"/>
      <c r="E150" s="42"/>
      <c r="F150" s="42"/>
    </row>
    <row r="151" ht="14.25" customHeight="1">
      <c r="A151" s="42"/>
      <c r="B151" s="42"/>
      <c r="C151" s="42"/>
      <c r="D151" s="42"/>
      <c r="E151" s="42"/>
      <c r="F151" s="42"/>
    </row>
    <row r="152" ht="14.25" customHeight="1">
      <c r="A152" s="42"/>
      <c r="B152" s="42"/>
      <c r="C152" s="42"/>
      <c r="D152" s="42"/>
      <c r="E152" s="42"/>
      <c r="F152" s="42"/>
    </row>
    <row r="153" ht="14.25" customHeight="1">
      <c r="A153" s="42"/>
      <c r="B153" s="42"/>
      <c r="C153" s="42"/>
      <c r="D153" s="42"/>
      <c r="E153" s="42"/>
      <c r="F153" s="42"/>
    </row>
    <row r="154" ht="14.25" customHeight="1">
      <c r="A154" s="42"/>
      <c r="B154" s="42"/>
      <c r="C154" s="42"/>
      <c r="D154" s="42"/>
      <c r="E154" s="42"/>
      <c r="F154" s="42"/>
    </row>
    <row r="155" ht="14.25" customHeight="1">
      <c r="A155" s="42"/>
      <c r="B155" s="42"/>
      <c r="C155" s="42"/>
      <c r="D155" s="42"/>
      <c r="E155" s="42"/>
      <c r="F155" s="42"/>
    </row>
    <row r="156" ht="14.25" customHeight="1">
      <c r="A156" s="42"/>
      <c r="B156" s="42"/>
      <c r="C156" s="42"/>
      <c r="D156" s="42"/>
      <c r="E156" s="42"/>
      <c r="F156" s="42"/>
    </row>
    <row r="157" ht="14.25" customHeight="1">
      <c r="A157" s="42"/>
      <c r="B157" s="42"/>
      <c r="C157" s="42"/>
      <c r="D157" s="42"/>
      <c r="E157" s="42"/>
      <c r="F157" s="42"/>
    </row>
    <row r="158" ht="14.25" customHeight="1">
      <c r="A158" s="42"/>
      <c r="B158" s="42"/>
      <c r="C158" s="42"/>
      <c r="D158" s="42"/>
      <c r="E158" s="42"/>
      <c r="F158" s="42"/>
    </row>
    <row r="159" ht="14.25" customHeight="1">
      <c r="A159" s="42"/>
      <c r="B159" s="42"/>
      <c r="C159" s="42"/>
      <c r="D159" s="42"/>
      <c r="E159" s="42"/>
      <c r="F159" s="42"/>
    </row>
    <row r="160" ht="14.25" customHeight="1">
      <c r="A160" s="42"/>
      <c r="B160" s="42"/>
      <c r="C160" s="42"/>
      <c r="D160" s="42"/>
      <c r="E160" s="42"/>
      <c r="F160" s="42"/>
    </row>
    <row r="161" ht="14.25" customHeight="1">
      <c r="A161" s="42"/>
      <c r="B161" s="42"/>
      <c r="C161" s="42"/>
      <c r="D161" s="42"/>
      <c r="E161" s="42"/>
      <c r="F161" s="42"/>
    </row>
    <row r="162" ht="14.25" customHeight="1">
      <c r="A162" s="42"/>
      <c r="B162" s="42"/>
      <c r="C162" s="42"/>
      <c r="D162" s="42"/>
      <c r="E162" s="42"/>
      <c r="F162" s="42"/>
    </row>
    <row r="163" ht="14.25" customHeight="1">
      <c r="A163" s="42"/>
      <c r="B163" s="42"/>
      <c r="C163" s="42"/>
      <c r="D163" s="42"/>
      <c r="E163" s="42"/>
      <c r="F163" s="42"/>
    </row>
    <row r="164" ht="14.25" customHeight="1">
      <c r="A164" s="42"/>
      <c r="B164" s="42"/>
      <c r="C164" s="42"/>
      <c r="D164" s="42"/>
      <c r="E164" s="42"/>
      <c r="F164" s="42"/>
    </row>
    <row r="165" ht="14.25" customHeight="1">
      <c r="A165" s="42"/>
      <c r="B165" s="42"/>
      <c r="C165" s="42"/>
      <c r="D165" s="42"/>
      <c r="E165" s="42"/>
      <c r="F165" s="42"/>
    </row>
    <row r="166" ht="14.25" customHeight="1">
      <c r="A166" s="42"/>
      <c r="B166" s="42"/>
      <c r="C166" s="42"/>
      <c r="D166" s="42"/>
      <c r="E166" s="42"/>
      <c r="F166" s="42"/>
    </row>
    <row r="167" ht="14.25" customHeight="1">
      <c r="A167" s="42"/>
      <c r="B167" s="42"/>
      <c r="C167" s="42"/>
      <c r="D167" s="42"/>
      <c r="E167" s="42"/>
      <c r="F167" s="42"/>
    </row>
    <row r="168" ht="14.25" customHeight="1">
      <c r="A168" s="42"/>
      <c r="B168" s="42"/>
      <c r="C168" s="42"/>
      <c r="D168" s="42"/>
      <c r="E168" s="42"/>
      <c r="F168" s="42"/>
    </row>
    <row r="169" ht="14.25" customHeight="1">
      <c r="A169" s="42"/>
      <c r="B169" s="42"/>
      <c r="C169" s="42"/>
      <c r="D169" s="42"/>
      <c r="E169" s="42"/>
      <c r="F169" s="42"/>
    </row>
    <row r="170" ht="14.25" customHeight="1">
      <c r="A170" s="42"/>
      <c r="B170" s="42"/>
      <c r="C170" s="42"/>
      <c r="D170" s="42"/>
      <c r="E170" s="42"/>
      <c r="F170" s="42"/>
    </row>
    <row r="171" ht="14.25" customHeight="1">
      <c r="A171" s="42"/>
      <c r="B171" s="42"/>
      <c r="C171" s="42"/>
      <c r="D171" s="42"/>
      <c r="E171" s="42"/>
      <c r="F171" s="42"/>
    </row>
    <row r="172" ht="14.25" customHeight="1">
      <c r="A172" s="42"/>
      <c r="B172" s="42"/>
      <c r="C172" s="42"/>
      <c r="D172" s="42"/>
      <c r="E172" s="42"/>
      <c r="F172" s="42"/>
    </row>
    <row r="173" ht="14.25" customHeight="1">
      <c r="A173" s="42"/>
      <c r="B173" s="42"/>
      <c r="C173" s="42"/>
      <c r="D173" s="42"/>
      <c r="E173" s="42"/>
      <c r="F173" s="42"/>
    </row>
    <row r="174" ht="14.25" customHeight="1">
      <c r="A174" s="42"/>
      <c r="B174" s="42"/>
      <c r="C174" s="42"/>
      <c r="D174" s="42"/>
      <c r="E174" s="42"/>
      <c r="F174" s="42"/>
    </row>
    <row r="175" ht="14.25" customHeight="1">
      <c r="A175" s="42"/>
      <c r="B175" s="42"/>
      <c r="C175" s="42"/>
      <c r="D175" s="42"/>
      <c r="E175" s="42"/>
      <c r="F175" s="42"/>
    </row>
    <row r="176" ht="14.25" customHeight="1">
      <c r="A176" s="42"/>
      <c r="B176" s="42"/>
      <c r="C176" s="42"/>
      <c r="D176" s="42"/>
      <c r="E176" s="42"/>
      <c r="F176" s="42"/>
    </row>
    <row r="177" ht="14.25" customHeight="1">
      <c r="A177" s="42"/>
      <c r="B177" s="42"/>
      <c r="C177" s="42"/>
      <c r="D177" s="42"/>
      <c r="E177" s="42"/>
      <c r="F177" s="42"/>
    </row>
    <row r="178" ht="14.25" customHeight="1">
      <c r="A178" s="42"/>
      <c r="B178" s="42"/>
      <c r="C178" s="42"/>
      <c r="D178" s="42"/>
      <c r="E178" s="42"/>
      <c r="F178" s="42"/>
    </row>
    <row r="179" ht="14.25" customHeight="1">
      <c r="A179" s="42"/>
      <c r="B179" s="42"/>
      <c r="C179" s="42"/>
      <c r="D179" s="42"/>
      <c r="E179" s="42"/>
      <c r="F179" s="42"/>
    </row>
    <row r="180" ht="14.25" customHeight="1">
      <c r="A180" s="42"/>
      <c r="B180" s="42"/>
      <c r="C180" s="42"/>
      <c r="D180" s="42"/>
      <c r="E180" s="42"/>
      <c r="F180" s="42"/>
    </row>
    <row r="181" ht="14.25" customHeight="1">
      <c r="A181" s="42"/>
      <c r="B181" s="42"/>
      <c r="C181" s="42"/>
      <c r="D181" s="42"/>
      <c r="E181" s="42"/>
      <c r="F181" s="42"/>
    </row>
    <row r="182" ht="14.25" customHeight="1">
      <c r="A182" s="42"/>
      <c r="B182" s="42"/>
      <c r="C182" s="42"/>
      <c r="D182" s="42"/>
      <c r="E182" s="42"/>
      <c r="F182" s="42"/>
    </row>
    <row r="183" ht="14.25" customHeight="1">
      <c r="A183" s="42"/>
      <c r="B183" s="42"/>
      <c r="C183" s="42"/>
      <c r="D183" s="42"/>
      <c r="E183" s="42"/>
      <c r="F183" s="42"/>
    </row>
    <row r="184" ht="14.25" customHeight="1">
      <c r="A184" s="42"/>
      <c r="B184" s="42"/>
      <c r="C184" s="42"/>
      <c r="D184" s="42"/>
      <c r="E184" s="42"/>
      <c r="F184" s="42"/>
    </row>
    <row r="185" ht="14.25" customHeight="1">
      <c r="A185" s="42"/>
      <c r="B185" s="42"/>
      <c r="C185" s="42"/>
      <c r="D185" s="42"/>
      <c r="E185" s="42"/>
      <c r="F185" s="42"/>
    </row>
    <row r="186" ht="14.25" customHeight="1">
      <c r="A186" s="42"/>
      <c r="B186" s="42"/>
      <c r="C186" s="42"/>
      <c r="D186" s="42"/>
      <c r="E186" s="42"/>
      <c r="F186" s="42"/>
    </row>
    <row r="187" ht="14.25" customHeight="1">
      <c r="A187" s="42"/>
      <c r="B187" s="42"/>
      <c r="C187" s="42"/>
      <c r="D187" s="42"/>
      <c r="E187" s="42"/>
      <c r="F187" s="42"/>
    </row>
    <row r="188" ht="14.25" customHeight="1">
      <c r="A188" s="42"/>
      <c r="B188" s="42"/>
      <c r="C188" s="42"/>
      <c r="D188" s="42"/>
      <c r="E188" s="42"/>
      <c r="F188" s="42"/>
    </row>
    <row r="189" ht="14.25" customHeight="1">
      <c r="A189" s="42"/>
      <c r="B189" s="42"/>
      <c r="C189" s="42"/>
      <c r="D189" s="42"/>
      <c r="E189" s="42"/>
      <c r="F189" s="42"/>
    </row>
    <row r="190" ht="14.25" customHeight="1">
      <c r="A190" s="42"/>
      <c r="B190" s="42"/>
      <c r="C190" s="42"/>
      <c r="D190" s="42"/>
      <c r="E190" s="42"/>
      <c r="F190" s="42"/>
    </row>
    <row r="191" ht="14.25" customHeight="1">
      <c r="A191" s="42"/>
      <c r="B191" s="42"/>
      <c r="C191" s="42"/>
      <c r="D191" s="42"/>
      <c r="E191" s="42"/>
      <c r="F191" s="42"/>
    </row>
    <row r="192" ht="14.25" customHeight="1">
      <c r="A192" s="42"/>
      <c r="B192" s="42"/>
      <c r="C192" s="42"/>
      <c r="D192" s="42"/>
      <c r="E192" s="42"/>
      <c r="F192" s="42"/>
    </row>
    <row r="193" ht="14.25" customHeight="1">
      <c r="A193" s="42"/>
      <c r="B193" s="42"/>
      <c r="C193" s="42"/>
      <c r="D193" s="42"/>
      <c r="E193" s="42"/>
      <c r="F193" s="42"/>
    </row>
    <row r="194" ht="14.25" customHeight="1">
      <c r="A194" s="42"/>
      <c r="B194" s="42"/>
      <c r="C194" s="42"/>
      <c r="D194" s="42"/>
      <c r="E194" s="42"/>
      <c r="F194" s="42"/>
    </row>
    <row r="195" ht="14.25" customHeight="1">
      <c r="A195" s="42"/>
      <c r="B195" s="42"/>
      <c r="C195" s="42"/>
      <c r="D195" s="42"/>
      <c r="E195" s="42"/>
      <c r="F195" s="42"/>
    </row>
    <row r="196" ht="14.25" customHeight="1">
      <c r="A196" s="42"/>
      <c r="B196" s="42"/>
      <c r="C196" s="42"/>
      <c r="D196" s="42"/>
      <c r="E196" s="42"/>
      <c r="F196" s="42"/>
    </row>
    <row r="197" ht="14.25" customHeight="1">
      <c r="A197" s="42"/>
      <c r="B197" s="42"/>
      <c r="C197" s="42"/>
      <c r="D197" s="42"/>
      <c r="E197" s="42"/>
      <c r="F197" s="42"/>
    </row>
    <row r="198" ht="14.25" customHeight="1">
      <c r="A198" s="42"/>
      <c r="B198" s="42"/>
      <c r="C198" s="42"/>
      <c r="D198" s="42"/>
      <c r="E198" s="42"/>
      <c r="F198" s="42"/>
    </row>
    <row r="199" ht="14.25" customHeight="1">
      <c r="A199" s="42"/>
      <c r="B199" s="42"/>
      <c r="C199" s="42"/>
      <c r="D199" s="42"/>
      <c r="E199" s="42"/>
      <c r="F199" s="42"/>
    </row>
    <row r="200" ht="14.25" customHeight="1">
      <c r="A200" s="42"/>
      <c r="B200" s="42"/>
      <c r="C200" s="42"/>
      <c r="D200" s="42"/>
      <c r="E200" s="42"/>
      <c r="F200" s="42"/>
    </row>
    <row r="201" ht="14.25" customHeight="1">
      <c r="A201" s="42"/>
      <c r="B201" s="42"/>
      <c r="C201" s="42"/>
      <c r="D201" s="42"/>
      <c r="E201" s="42"/>
      <c r="F201" s="42"/>
    </row>
    <row r="202" ht="14.25" customHeight="1">
      <c r="A202" s="42"/>
      <c r="B202" s="42"/>
      <c r="C202" s="42"/>
      <c r="D202" s="42"/>
      <c r="E202" s="42"/>
      <c r="F202" s="42"/>
    </row>
    <row r="203" ht="14.25" customHeight="1">
      <c r="A203" s="42"/>
      <c r="B203" s="42"/>
      <c r="C203" s="42"/>
      <c r="D203" s="42"/>
      <c r="E203" s="42"/>
      <c r="F203" s="42"/>
    </row>
    <row r="204" ht="14.25" customHeight="1">
      <c r="A204" s="42"/>
      <c r="B204" s="42"/>
      <c r="C204" s="42"/>
      <c r="D204" s="42"/>
      <c r="E204" s="42"/>
      <c r="F204" s="42"/>
    </row>
    <row r="205" ht="14.25" customHeight="1">
      <c r="A205" s="42"/>
      <c r="B205" s="42"/>
      <c r="C205" s="42"/>
      <c r="D205" s="42"/>
      <c r="E205" s="42"/>
      <c r="F205" s="42"/>
    </row>
    <row r="206" ht="14.25" customHeight="1">
      <c r="A206" s="42"/>
      <c r="B206" s="42"/>
      <c r="C206" s="42"/>
      <c r="D206" s="42"/>
      <c r="E206" s="42"/>
      <c r="F206" s="42"/>
    </row>
    <row r="207" ht="14.25" customHeight="1">
      <c r="A207" s="42"/>
      <c r="B207" s="42"/>
      <c r="C207" s="42"/>
      <c r="D207" s="42"/>
      <c r="E207" s="42"/>
      <c r="F207" s="42"/>
    </row>
    <row r="208" ht="14.25" customHeight="1">
      <c r="A208" s="42"/>
      <c r="B208" s="42"/>
      <c r="C208" s="42"/>
      <c r="D208" s="42"/>
      <c r="E208" s="42"/>
      <c r="F208" s="42"/>
    </row>
    <row r="209" ht="14.25" customHeight="1">
      <c r="A209" s="42"/>
      <c r="B209" s="42"/>
      <c r="C209" s="42"/>
      <c r="D209" s="42"/>
      <c r="E209" s="42"/>
      <c r="F209" s="42"/>
    </row>
    <row r="210" ht="14.25" customHeight="1">
      <c r="A210" s="42"/>
      <c r="B210" s="42"/>
      <c r="C210" s="42"/>
      <c r="D210" s="42"/>
      <c r="E210" s="42"/>
      <c r="F210" s="42"/>
    </row>
    <row r="211" ht="14.25" customHeight="1">
      <c r="A211" s="42"/>
      <c r="B211" s="42"/>
      <c r="C211" s="42"/>
      <c r="D211" s="42"/>
      <c r="E211" s="42"/>
      <c r="F211" s="42"/>
    </row>
    <row r="212" ht="14.25" customHeight="1">
      <c r="A212" s="42"/>
      <c r="B212" s="42"/>
      <c r="C212" s="42"/>
      <c r="D212" s="42"/>
      <c r="E212" s="42"/>
      <c r="F212" s="42"/>
    </row>
    <row r="213" ht="14.25" customHeight="1">
      <c r="A213" s="42"/>
      <c r="B213" s="42"/>
      <c r="C213" s="42"/>
      <c r="D213" s="42"/>
      <c r="E213" s="42"/>
      <c r="F213" s="42"/>
    </row>
    <row r="214" ht="14.25" customHeight="1">
      <c r="A214" s="42"/>
      <c r="B214" s="42"/>
      <c r="C214" s="42"/>
      <c r="D214" s="42"/>
      <c r="E214" s="42"/>
      <c r="F214" s="42"/>
    </row>
    <row r="215" ht="14.25" customHeight="1">
      <c r="A215" s="42"/>
      <c r="B215" s="42"/>
      <c r="C215" s="42"/>
      <c r="D215" s="42"/>
      <c r="E215" s="42"/>
      <c r="F215" s="42"/>
    </row>
    <row r="216" ht="14.25" customHeight="1">
      <c r="A216" s="42"/>
      <c r="B216" s="42"/>
      <c r="C216" s="42"/>
      <c r="D216" s="42"/>
      <c r="E216" s="42"/>
      <c r="F216" s="42"/>
    </row>
    <row r="217" ht="14.25" customHeight="1">
      <c r="A217" s="42"/>
      <c r="B217" s="42"/>
      <c r="C217" s="42"/>
      <c r="D217" s="42"/>
      <c r="E217" s="42"/>
      <c r="F217" s="42"/>
    </row>
    <row r="218" ht="14.25" customHeight="1">
      <c r="A218" s="42"/>
      <c r="B218" s="42"/>
      <c r="C218" s="42"/>
      <c r="D218" s="42"/>
      <c r="E218" s="42"/>
      <c r="F218" s="42"/>
    </row>
    <row r="219" ht="14.25" customHeight="1">
      <c r="A219" s="42"/>
      <c r="B219" s="42"/>
      <c r="C219" s="42"/>
      <c r="D219" s="42"/>
      <c r="E219" s="42"/>
      <c r="F219" s="42"/>
    </row>
    <row r="220" ht="14.25" customHeight="1">
      <c r="A220" s="42"/>
      <c r="B220" s="42"/>
      <c r="C220" s="42"/>
      <c r="D220" s="42"/>
      <c r="E220" s="42"/>
      <c r="F220" s="42"/>
    </row>
    <row r="221" ht="14.25" customHeight="1">
      <c r="A221" s="42"/>
      <c r="B221" s="42"/>
      <c r="C221" s="42"/>
      <c r="D221" s="42"/>
      <c r="E221" s="42"/>
      <c r="F221" s="42"/>
    </row>
    <row r="222" ht="14.25" customHeight="1">
      <c r="A222" s="42"/>
      <c r="B222" s="42"/>
      <c r="C222" s="42"/>
      <c r="D222" s="42"/>
      <c r="E222" s="42"/>
      <c r="F222" s="42"/>
    </row>
    <row r="223" ht="14.25" customHeight="1">
      <c r="A223" s="42"/>
      <c r="B223" s="42"/>
      <c r="C223" s="42"/>
      <c r="D223" s="42"/>
      <c r="E223" s="42"/>
      <c r="F223" s="42"/>
    </row>
    <row r="224" ht="14.25" customHeight="1">
      <c r="A224" s="42"/>
      <c r="B224" s="42"/>
      <c r="C224" s="42"/>
      <c r="D224" s="42"/>
      <c r="E224" s="42"/>
      <c r="F224" s="42"/>
    </row>
    <row r="225" ht="14.25" customHeight="1">
      <c r="A225" s="42"/>
      <c r="B225" s="42"/>
      <c r="C225" s="42"/>
      <c r="D225" s="42"/>
      <c r="E225" s="42"/>
      <c r="F225" s="4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0.71"/>
    <col customWidth="1" min="3" max="3" width="19.29"/>
    <col customWidth="1" min="4" max="4" width="32.0"/>
    <col customWidth="1" min="5" max="5" width="33.71"/>
    <col customWidth="1" min="6" max="6" width="32.14"/>
  </cols>
  <sheetData>
    <row r="1" ht="14.25" customHeight="1">
      <c r="A1" s="35" t="s">
        <v>1</v>
      </c>
      <c r="B1" s="35" t="s">
        <v>163</v>
      </c>
      <c r="C1" s="35" t="s">
        <v>164</v>
      </c>
      <c r="D1" s="35" t="s">
        <v>175</v>
      </c>
      <c r="E1" s="35" t="s">
        <v>176</v>
      </c>
      <c r="F1" s="35" t="s">
        <v>177</v>
      </c>
    </row>
    <row r="2" ht="30.0" customHeight="1">
      <c r="A2" s="37" t="s">
        <v>11</v>
      </c>
      <c r="B2" s="37" t="s">
        <v>171</v>
      </c>
      <c r="C2" s="37" t="s">
        <v>132</v>
      </c>
      <c r="D2" s="37">
        <v>6943284.0</v>
      </c>
      <c r="E2" s="37" t="s">
        <v>180</v>
      </c>
      <c r="F2" s="37" t="s">
        <v>133</v>
      </c>
    </row>
    <row r="3" ht="30.0" customHeight="1">
      <c r="A3" s="37" t="s">
        <v>11</v>
      </c>
      <c r="B3" s="37" t="s">
        <v>171</v>
      </c>
      <c r="C3" s="37" t="s">
        <v>11</v>
      </c>
      <c r="D3" s="37">
        <v>6943284.0</v>
      </c>
      <c r="E3" s="37" t="s">
        <v>180</v>
      </c>
      <c r="F3" s="37" t="s">
        <v>133</v>
      </c>
    </row>
    <row r="4" ht="30.0" customHeight="1">
      <c r="A4" s="37" t="s">
        <v>11</v>
      </c>
      <c r="B4" s="37" t="s">
        <v>171</v>
      </c>
      <c r="C4" s="37" t="s">
        <v>134</v>
      </c>
      <c r="D4" s="37">
        <v>6943284.0</v>
      </c>
      <c r="E4" s="37" t="s">
        <v>180</v>
      </c>
      <c r="F4" s="37" t="s">
        <v>133</v>
      </c>
    </row>
    <row r="5" ht="30.0" customHeight="1">
      <c r="A5" s="37" t="s">
        <v>11</v>
      </c>
      <c r="B5" s="37" t="s">
        <v>171</v>
      </c>
      <c r="C5" s="37" t="s">
        <v>135</v>
      </c>
      <c r="D5" s="37">
        <v>6943284.0</v>
      </c>
      <c r="E5" s="37" t="s">
        <v>180</v>
      </c>
      <c r="F5" s="37" t="s">
        <v>133</v>
      </c>
    </row>
    <row r="6" ht="30.0" customHeight="1">
      <c r="A6" s="37" t="s">
        <v>11</v>
      </c>
      <c r="B6" s="37" t="s">
        <v>171</v>
      </c>
      <c r="C6" s="37" t="s">
        <v>136</v>
      </c>
      <c r="D6" s="37">
        <v>6943284.0</v>
      </c>
      <c r="E6" s="37" t="s">
        <v>180</v>
      </c>
      <c r="F6" s="37" t="s">
        <v>133</v>
      </c>
    </row>
    <row r="7" ht="30.0" customHeight="1">
      <c r="A7" s="37" t="s">
        <v>11</v>
      </c>
      <c r="B7" s="37" t="s">
        <v>171</v>
      </c>
      <c r="C7" s="37" t="s">
        <v>137</v>
      </c>
      <c r="D7" s="37">
        <v>6943284.0</v>
      </c>
      <c r="E7" s="37" t="s">
        <v>180</v>
      </c>
      <c r="F7" s="37" t="s">
        <v>133</v>
      </c>
    </row>
    <row r="8" ht="30.0" customHeight="1">
      <c r="A8" s="37" t="s">
        <v>11</v>
      </c>
      <c r="B8" s="37" t="s">
        <v>171</v>
      </c>
      <c r="C8" s="37" t="s">
        <v>138</v>
      </c>
      <c r="D8" s="37">
        <v>6943284.0</v>
      </c>
      <c r="E8" s="37" t="s">
        <v>180</v>
      </c>
      <c r="F8" s="37" t="s">
        <v>133</v>
      </c>
    </row>
    <row r="9" ht="30.0" customHeight="1">
      <c r="A9" s="37" t="s">
        <v>11</v>
      </c>
      <c r="B9" s="37" t="s">
        <v>171</v>
      </c>
      <c r="C9" s="37" t="s">
        <v>139</v>
      </c>
      <c r="D9" s="37">
        <v>6943284.0</v>
      </c>
      <c r="E9" s="37" t="s">
        <v>180</v>
      </c>
      <c r="F9" s="37" t="s">
        <v>133</v>
      </c>
    </row>
    <row r="10" ht="30.0" customHeight="1">
      <c r="A10" s="37" t="s">
        <v>11</v>
      </c>
      <c r="B10" s="37" t="s">
        <v>172</v>
      </c>
      <c r="C10" s="37" t="s">
        <v>141</v>
      </c>
      <c r="D10" s="37">
        <v>2081989.0</v>
      </c>
      <c r="E10" s="37" t="s">
        <v>181</v>
      </c>
      <c r="F10" s="37" t="s">
        <v>143</v>
      </c>
    </row>
    <row r="11" ht="30.0" customHeight="1">
      <c r="A11" s="37" t="s">
        <v>11</v>
      </c>
      <c r="B11" s="37" t="s">
        <v>172</v>
      </c>
      <c r="C11" s="37" t="s">
        <v>144</v>
      </c>
      <c r="D11" s="37">
        <v>2082640.0</v>
      </c>
      <c r="E11" s="37" t="s">
        <v>182</v>
      </c>
      <c r="F11" s="37" t="s">
        <v>145</v>
      </c>
    </row>
    <row r="12" ht="30.0" customHeight="1">
      <c r="A12" s="37" t="s">
        <v>11</v>
      </c>
      <c r="B12" s="37" t="s">
        <v>172</v>
      </c>
      <c r="C12" s="37" t="s">
        <v>146</v>
      </c>
      <c r="D12" s="37">
        <v>2079836.0</v>
      </c>
      <c r="E12" s="37" t="s">
        <v>183</v>
      </c>
      <c r="F12" s="37" t="s">
        <v>146</v>
      </c>
    </row>
    <row r="13" ht="30.0" customHeight="1">
      <c r="A13" s="37" t="s">
        <v>11</v>
      </c>
      <c r="B13" s="37" t="s">
        <v>172</v>
      </c>
      <c r="C13" s="37" t="s">
        <v>147</v>
      </c>
      <c r="D13" s="37">
        <v>2747685.0</v>
      </c>
      <c r="E13" s="37" t="s">
        <v>184</v>
      </c>
      <c r="F13" s="37" t="s">
        <v>147</v>
      </c>
    </row>
    <row r="14" ht="30.0" customHeight="1">
      <c r="A14" s="37" t="s">
        <v>11</v>
      </c>
      <c r="B14" s="37" t="s">
        <v>172</v>
      </c>
      <c r="C14" s="37" t="s">
        <v>148</v>
      </c>
      <c r="D14" s="37">
        <v>2079399.0</v>
      </c>
      <c r="E14" s="37" t="s">
        <v>185</v>
      </c>
      <c r="F14" s="37" t="s">
        <v>148</v>
      </c>
    </row>
    <row r="15" ht="30.0" customHeight="1">
      <c r="A15" s="37" t="s">
        <v>11</v>
      </c>
      <c r="B15" s="37" t="s">
        <v>173</v>
      </c>
      <c r="C15" s="37" t="s">
        <v>150</v>
      </c>
      <c r="D15" s="37">
        <v>2081717.0</v>
      </c>
      <c r="E15" s="37" t="s">
        <v>186</v>
      </c>
      <c r="F15" s="37" t="s">
        <v>150</v>
      </c>
    </row>
    <row r="16" ht="30.0" customHeight="1">
      <c r="A16" s="37" t="s">
        <v>11</v>
      </c>
      <c r="B16" s="37" t="s">
        <v>173</v>
      </c>
      <c r="C16" s="37" t="s">
        <v>152</v>
      </c>
      <c r="D16" s="37">
        <v>2747022.0</v>
      </c>
      <c r="E16" s="37" t="s">
        <v>187</v>
      </c>
      <c r="F16" s="37" t="s">
        <v>152</v>
      </c>
    </row>
    <row r="17" ht="30.0" customHeight="1">
      <c r="A17" s="37" t="s">
        <v>11</v>
      </c>
      <c r="B17" s="37" t="s">
        <v>173</v>
      </c>
      <c r="C17" s="37" t="s">
        <v>153</v>
      </c>
      <c r="D17" s="37">
        <v>7377738.0</v>
      </c>
      <c r="E17" s="37" t="s">
        <v>188</v>
      </c>
      <c r="F17" s="37" t="s">
        <v>153</v>
      </c>
    </row>
    <row r="18" ht="30.0" customHeight="1">
      <c r="A18" s="37" t="s">
        <v>11</v>
      </c>
      <c r="B18" s="37" t="s">
        <v>173</v>
      </c>
      <c r="C18" s="37" t="s">
        <v>154</v>
      </c>
      <c r="D18" s="37">
        <v>2082322.0</v>
      </c>
      <c r="E18" s="37" t="s">
        <v>189</v>
      </c>
      <c r="F18" s="37" t="s">
        <v>154</v>
      </c>
    </row>
    <row r="19" ht="30.0" customHeight="1">
      <c r="A19" s="37" t="s">
        <v>11</v>
      </c>
      <c r="B19" s="37" t="s">
        <v>173</v>
      </c>
      <c r="C19" s="37" t="s">
        <v>155</v>
      </c>
      <c r="D19" s="37">
        <v>2747693.0</v>
      </c>
      <c r="E19" s="37" t="s">
        <v>190</v>
      </c>
      <c r="F19" s="37" t="s">
        <v>155</v>
      </c>
    </row>
    <row r="20" ht="30.0" customHeight="1">
      <c r="A20" s="37" t="s">
        <v>11</v>
      </c>
      <c r="B20" s="37" t="s">
        <v>173</v>
      </c>
      <c r="C20" s="37" t="s">
        <v>156</v>
      </c>
      <c r="D20" s="37">
        <v>2080931.0</v>
      </c>
      <c r="E20" s="37" t="s">
        <v>191</v>
      </c>
      <c r="F20" s="37" t="s">
        <v>156</v>
      </c>
    </row>
    <row r="21" ht="30.0" customHeight="1">
      <c r="A21" s="37" t="s">
        <v>11</v>
      </c>
      <c r="B21" s="37" t="s">
        <v>174</v>
      </c>
      <c r="C21" s="37" t="s">
        <v>158</v>
      </c>
      <c r="D21" s="37">
        <v>2078295.0</v>
      </c>
      <c r="E21" s="37" t="s">
        <v>192</v>
      </c>
      <c r="F21" s="37" t="s">
        <v>159</v>
      </c>
    </row>
    <row r="22" ht="30.0" customHeight="1">
      <c r="A22" s="37" t="s">
        <v>11</v>
      </c>
      <c r="B22" s="37" t="s">
        <v>174</v>
      </c>
      <c r="C22" s="37" t="s">
        <v>160</v>
      </c>
      <c r="D22" s="37">
        <v>2090961.0</v>
      </c>
      <c r="E22" s="37" t="s">
        <v>179</v>
      </c>
      <c r="F22" s="37" t="s">
        <v>142</v>
      </c>
    </row>
    <row r="23" ht="30.0" customHeight="1">
      <c r="A23" s="37" t="s">
        <v>11</v>
      </c>
      <c r="B23" s="37" t="s">
        <v>174</v>
      </c>
      <c r="C23" s="37" t="s">
        <v>161</v>
      </c>
      <c r="D23" s="37">
        <v>2090961.0</v>
      </c>
      <c r="E23" s="37" t="s">
        <v>179</v>
      </c>
      <c r="F23" s="37" t="s">
        <v>161</v>
      </c>
    </row>
    <row r="24" ht="30.0" customHeight="1">
      <c r="A24" s="37" t="s">
        <v>11</v>
      </c>
      <c r="B24" s="37" t="s">
        <v>174</v>
      </c>
      <c r="C24" s="37" t="s">
        <v>162</v>
      </c>
      <c r="D24" s="37">
        <v>2078295.0</v>
      </c>
      <c r="E24" s="37" t="s">
        <v>192</v>
      </c>
      <c r="F24" s="37" t="s">
        <v>159</v>
      </c>
    </row>
    <row r="25" ht="30.0" customHeight="1">
      <c r="A25" s="37" t="s">
        <v>11</v>
      </c>
      <c r="B25" s="37" t="s">
        <v>174</v>
      </c>
      <c r="C25" s="37" t="s">
        <v>159</v>
      </c>
      <c r="D25" s="37">
        <v>2078295.0</v>
      </c>
      <c r="E25" s="37" t="s">
        <v>192</v>
      </c>
      <c r="F25" s="37" t="s">
        <v>159</v>
      </c>
    </row>
    <row r="26" ht="14.25" customHeight="1">
      <c r="A26" s="42"/>
      <c r="B26" s="42"/>
      <c r="C26" s="42"/>
      <c r="D26" s="42"/>
      <c r="E26" s="42"/>
      <c r="F26" s="42"/>
    </row>
    <row r="27" ht="14.25" customHeight="1">
      <c r="A27" s="42"/>
      <c r="B27" s="42"/>
      <c r="C27" s="42"/>
      <c r="D27" s="42"/>
      <c r="E27" s="42"/>
      <c r="F27" s="42"/>
    </row>
    <row r="28" ht="14.25" customHeight="1">
      <c r="A28" s="42"/>
      <c r="B28" s="42"/>
      <c r="C28" s="42"/>
      <c r="D28" s="42"/>
      <c r="E28" s="42"/>
      <c r="F28" s="42"/>
    </row>
    <row r="29" ht="14.25" customHeight="1">
      <c r="A29" s="42"/>
      <c r="B29" s="42"/>
      <c r="C29" s="42"/>
      <c r="D29" s="42"/>
      <c r="E29" s="42"/>
      <c r="F29" s="42"/>
    </row>
    <row r="30" ht="14.25" customHeight="1">
      <c r="A30" s="42"/>
      <c r="B30" s="42"/>
      <c r="C30" s="42"/>
      <c r="D30" s="42"/>
      <c r="E30" s="42"/>
      <c r="F30" s="42"/>
    </row>
    <row r="31" ht="14.25" customHeight="1">
      <c r="A31" s="42"/>
      <c r="B31" s="42"/>
      <c r="C31" s="42"/>
      <c r="D31" s="42"/>
      <c r="E31" s="42"/>
      <c r="F31" s="42"/>
    </row>
    <row r="32" ht="14.25" customHeight="1">
      <c r="A32" s="42"/>
      <c r="B32" s="42"/>
      <c r="C32" s="42"/>
      <c r="D32" s="42"/>
      <c r="E32" s="42"/>
      <c r="F32" s="42"/>
    </row>
    <row r="33" ht="14.25" customHeight="1">
      <c r="A33" s="42"/>
      <c r="B33" s="42"/>
      <c r="C33" s="42"/>
      <c r="D33" s="42"/>
      <c r="E33" s="42"/>
      <c r="F33" s="42"/>
    </row>
    <row r="34" ht="14.25" customHeight="1">
      <c r="A34" s="42"/>
      <c r="B34" s="42"/>
      <c r="C34" s="42"/>
      <c r="D34" s="42"/>
      <c r="E34" s="42"/>
      <c r="F34" s="42"/>
    </row>
    <row r="35" ht="14.25" customHeight="1">
      <c r="A35" s="42"/>
      <c r="B35" s="42"/>
      <c r="C35" s="42"/>
      <c r="D35" s="42"/>
      <c r="E35" s="42"/>
      <c r="F35" s="42"/>
    </row>
    <row r="36" ht="14.25" customHeight="1">
      <c r="A36" s="42"/>
      <c r="B36" s="42"/>
      <c r="C36" s="42"/>
      <c r="D36" s="42"/>
      <c r="E36" s="42"/>
      <c r="F36" s="42"/>
    </row>
    <row r="37" ht="14.25" customHeight="1">
      <c r="A37" s="42"/>
      <c r="B37" s="42"/>
      <c r="C37" s="42"/>
      <c r="D37" s="42"/>
      <c r="E37" s="42"/>
      <c r="F37" s="42"/>
    </row>
    <row r="38" ht="14.25" customHeight="1">
      <c r="A38" s="42"/>
      <c r="B38" s="42"/>
      <c r="C38" s="42"/>
      <c r="D38" s="42"/>
      <c r="E38" s="42"/>
      <c r="F38" s="42"/>
    </row>
    <row r="39" ht="14.25" customHeight="1">
      <c r="A39" s="42"/>
      <c r="B39" s="42"/>
      <c r="C39" s="42"/>
      <c r="D39" s="42"/>
      <c r="E39" s="42"/>
      <c r="F39" s="42"/>
    </row>
    <row r="40" ht="14.25" customHeight="1">
      <c r="A40" s="42"/>
      <c r="B40" s="42"/>
      <c r="C40" s="42"/>
      <c r="D40" s="42"/>
      <c r="E40" s="42"/>
      <c r="F40" s="42"/>
    </row>
    <row r="41" ht="14.25" customHeight="1">
      <c r="A41" s="42"/>
      <c r="B41" s="42"/>
      <c r="C41" s="42"/>
      <c r="D41" s="42"/>
      <c r="E41" s="42"/>
      <c r="F41" s="42"/>
    </row>
    <row r="42" ht="14.25" customHeight="1">
      <c r="A42" s="42"/>
      <c r="B42" s="42"/>
      <c r="C42" s="42"/>
      <c r="D42" s="42"/>
      <c r="E42" s="42"/>
      <c r="F42" s="42"/>
    </row>
    <row r="43" ht="14.25" customHeight="1">
      <c r="A43" s="42"/>
      <c r="B43" s="42"/>
      <c r="C43" s="42"/>
      <c r="D43" s="42"/>
      <c r="E43" s="42"/>
      <c r="F43" s="42"/>
    </row>
    <row r="44" ht="14.25" customHeight="1">
      <c r="A44" s="42"/>
      <c r="B44" s="42"/>
      <c r="C44" s="42"/>
      <c r="D44" s="42"/>
      <c r="E44" s="42"/>
      <c r="F44" s="42"/>
    </row>
    <row r="45" ht="14.25" customHeight="1">
      <c r="A45" s="42"/>
      <c r="B45" s="42"/>
      <c r="C45" s="42"/>
      <c r="D45" s="42"/>
      <c r="E45" s="42"/>
      <c r="F45" s="42"/>
    </row>
    <row r="46" ht="14.25" customHeight="1">
      <c r="A46" s="42"/>
      <c r="B46" s="42"/>
      <c r="C46" s="42"/>
      <c r="D46" s="42"/>
      <c r="E46" s="42"/>
      <c r="F46" s="42"/>
    </row>
    <row r="47" ht="14.25" customHeight="1">
      <c r="A47" s="42"/>
      <c r="B47" s="42"/>
      <c r="C47" s="42"/>
      <c r="D47" s="42"/>
      <c r="E47" s="42"/>
      <c r="F47" s="42"/>
    </row>
    <row r="48" ht="14.25" customHeight="1">
      <c r="A48" s="42"/>
      <c r="B48" s="42"/>
      <c r="C48" s="42"/>
      <c r="D48" s="42"/>
      <c r="E48" s="42"/>
      <c r="F48" s="42"/>
    </row>
    <row r="49" ht="14.25" customHeight="1">
      <c r="A49" s="42"/>
      <c r="B49" s="42"/>
      <c r="C49" s="42"/>
      <c r="D49" s="42"/>
      <c r="E49" s="42"/>
      <c r="F49" s="42"/>
    </row>
    <row r="50" ht="14.25" customHeight="1">
      <c r="A50" s="42"/>
      <c r="B50" s="42"/>
      <c r="C50" s="42"/>
      <c r="D50" s="42"/>
      <c r="E50" s="42"/>
      <c r="F50" s="42"/>
    </row>
    <row r="51" ht="14.25" customHeight="1">
      <c r="A51" s="42"/>
      <c r="B51" s="42"/>
      <c r="C51" s="42"/>
      <c r="D51" s="42"/>
      <c r="E51" s="42"/>
      <c r="F51" s="42"/>
    </row>
    <row r="52" ht="14.25" customHeight="1">
      <c r="A52" s="42"/>
      <c r="B52" s="42"/>
      <c r="C52" s="42"/>
      <c r="D52" s="42"/>
      <c r="E52" s="42"/>
      <c r="F52" s="42"/>
    </row>
    <row r="53" ht="14.25" customHeight="1">
      <c r="A53" s="42"/>
      <c r="B53" s="42"/>
      <c r="C53" s="42"/>
      <c r="D53" s="42"/>
      <c r="E53" s="42"/>
      <c r="F53" s="42"/>
    </row>
    <row r="54" ht="14.25" customHeight="1">
      <c r="A54" s="42"/>
      <c r="B54" s="42"/>
      <c r="C54" s="42"/>
      <c r="D54" s="42"/>
      <c r="E54" s="42"/>
      <c r="F54" s="42"/>
    </row>
    <row r="55" ht="14.25" customHeight="1">
      <c r="A55" s="42"/>
      <c r="B55" s="42"/>
      <c r="C55" s="42"/>
      <c r="D55" s="42"/>
      <c r="E55" s="42"/>
      <c r="F55" s="42"/>
    </row>
    <row r="56" ht="14.25" customHeight="1">
      <c r="A56" s="42"/>
      <c r="B56" s="42"/>
      <c r="C56" s="42"/>
      <c r="D56" s="42"/>
      <c r="E56" s="42"/>
      <c r="F56" s="42"/>
    </row>
    <row r="57" ht="14.25" customHeight="1">
      <c r="A57" s="42"/>
      <c r="B57" s="42"/>
      <c r="C57" s="42"/>
      <c r="D57" s="42"/>
      <c r="E57" s="42"/>
      <c r="F57" s="42"/>
    </row>
    <row r="58" ht="14.25" customHeight="1">
      <c r="A58" s="42"/>
      <c r="B58" s="42"/>
      <c r="C58" s="42"/>
      <c r="D58" s="42"/>
      <c r="E58" s="42"/>
      <c r="F58" s="42"/>
    </row>
    <row r="59" ht="14.25" customHeight="1">
      <c r="A59" s="42"/>
      <c r="B59" s="42"/>
      <c r="C59" s="42"/>
      <c r="D59" s="42"/>
      <c r="E59" s="42"/>
      <c r="F59" s="42"/>
    </row>
    <row r="60" ht="14.25" customHeight="1">
      <c r="A60" s="42"/>
      <c r="B60" s="42"/>
      <c r="C60" s="42"/>
      <c r="D60" s="42"/>
      <c r="E60" s="42"/>
      <c r="F60" s="42"/>
    </row>
    <row r="61" ht="14.25" customHeight="1">
      <c r="A61" s="42"/>
      <c r="B61" s="42"/>
      <c r="C61" s="42"/>
      <c r="D61" s="42"/>
      <c r="E61" s="42"/>
      <c r="F61" s="42"/>
    </row>
    <row r="62" ht="14.25" customHeight="1">
      <c r="A62" s="42"/>
      <c r="B62" s="42"/>
      <c r="C62" s="42"/>
      <c r="D62" s="42"/>
      <c r="E62" s="42"/>
      <c r="F62" s="42"/>
    </row>
    <row r="63" ht="14.25" customHeight="1">
      <c r="A63" s="42"/>
      <c r="B63" s="42"/>
      <c r="C63" s="42"/>
      <c r="D63" s="42"/>
      <c r="E63" s="42"/>
      <c r="F63" s="42"/>
    </row>
    <row r="64" ht="14.25" customHeight="1">
      <c r="A64" s="42"/>
      <c r="B64" s="42"/>
      <c r="C64" s="42"/>
      <c r="D64" s="42"/>
      <c r="E64" s="42"/>
      <c r="F64" s="42"/>
    </row>
    <row r="65" ht="14.25" customHeight="1">
      <c r="A65" s="42"/>
      <c r="B65" s="42"/>
      <c r="C65" s="42"/>
      <c r="D65" s="42"/>
      <c r="E65" s="42"/>
      <c r="F65" s="42"/>
    </row>
    <row r="66" ht="14.25" customHeight="1">
      <c r="A66" s="42"/>
      <c r="B66" s="42"/>
      <c r="C66" s="42"/>
      <c r="D66" s="42"/>
      <c r="E66" s="42"/>
      <c r="F66" s="42"/>
    </row>
    <row r="67" ht="14.25" customHeight="1">
      <c r="A67" s="42"/>
      <c r="B67" s="42"/>
      <c r="C67" s="42"/>
      <c r="D67" s="42"/>
      <c r="E67" s="42"/>
      <c r="F67" s="42"/>
    </row>
    <row r="68" ht="14.25" customHeight="1">
      <c r="A68" s="42"/>
      <c r="B68" s="42"/>
      <c r="C68" s="42"/>
      <c r="D68" s="42"/>
      <c r="E68" s="42"/>
      <c r="F68" s="42"/>
    </row>
    <row r="69" ht="14.25" customHeight="1">
      <c r="A69" s="42"/>
      <c r="B69" s="42"/>
      <c r="C69" s="42"/>
      <c r="D69" s="42"/>
      <c r="E69" s="42"/>
      <c r="F69" s="42"/>
    </row>
    <row r="70" ht="14.25" customHeight="1">
      <c r="A70" s="42"/>
      <c r="B70" s="42"/>
      <c r="C70" s="42"/>
      <c r="D70" s="42"/>
      <c r="E70" s="42"/>
      <c r="F70" s="42"/>
    </row>
    <row r="71" ht="14.25" customHeight="1">
      <c r="A71" s="42"/>
      <c r="B71" s="42"/>
      <c r="C71" s="42"/>
      <c r="D71" s="42"/>
      <c r="E71" s="42"/>
      <c r="F71" s="42"/>
    </row>
    <row r="72" ht="14.25" customHeight="1">
      <c r="A72" s="42"/>
      <c r="B72" s="42"/>
      <c r="C72" s="42"/>
      <c r="D72" s="42"/>
      <c r="E72" s="42"/>
      <c r="F72" s="42"/>
    </row>
    <row r="73" ht="14.25" customHeight="1">
      <c r="A73" s="42"/>
      <c r="B73" s="42"/>
      <c r="C73" s="42"/>
      <c r="D73" s="42"/>
      <c r="E73" s="42"/>
      <c r="F73" s="42"/>
    </row>
    <row r="74" ht="14.25" customHeight="1">
      <c r="A74" s="42"/>
      <c r="B74" s="42"/>
      <c r="C74" s="42"/>
      <c r="D74" s="42"/>
      <c r="E74" s="42"/>
      <c r="F74" s="42"/>
    </row>
    <row r="75" ht="14.25" customHeight="1">
      <c r="A75" s="42"/>
      <c r="B75" s="42"/>
      <c r="C75" s="42"/>
      <c r="D75" s="42"/>
      <c r="E75" s="42"/>
      <c r="F75" s="42"/>
    </row>
    <row r="76" ht="14.25" customHeight="1">
      <c r="A76" s="42"/>
      <c r="B76" s="42"/>
      <c r="C76" s="42"/>
      <c r="D76" s="42"/>
      <c r="E76" s="42"/>
      <c r="F76" s="42"/>
    </row>
    <row r="77" ht="14.25" customHeight="1">
      <c r="A77" s="42"/>
      <c r="B77" s="42"/>
      <c r="C77" s="42"/>
      <c r="D77" s="42"/>
      <c r="E77" s="42"/>
      <c r="F77" s="42"/>
    </row>
    <row r="78" ht="14.25" customHeight="1">
      <c r="A78" s="42"/>
      <c r="B78" s="42"/>
      <c r="C78" s="42"/>
      <c r="D78" s="42"/>
      <c r="E78" s="42"/>
      <c r="F78" s="42"/>
    </row>
    <row r="79" ht="14.25" customHeight="1">
      <c r="A79" s="42"/>
      <c r="B79" s="42"/>
      <c r="C79" s="42"/>
      <c r="D79" s="42"/>
      <c r="E79" s="42"/>
      <c r="F79" s="42"/>
    </row>
    <row r="80" ht="14.25" customHeight="1">
      <c r="A80" s="42"/>
      <c r="B80" s="42"/>
      <c r="C80" s="42"/>
      <c r="D80" s="42"/>
      <c r="E80" s="42"/>
      <c r="F80" s="42"/>
    </row>
    <row r="81" ht="14.25" customHeight="1">
      <c r="A81" s="42"/>
      <c r="B81" s="42"/>
      <c r="C81" s="42"/>
      <c r="D81" s="42"/>
      <c r="E81" s="42"/>
      <c r="F81" s="42"/>
    </row>
    <row r="82" ht="14.25" customHeight="1">
      <c r="A82" s="42"/>
      <c r="B82" s="42"/>
      <c r="C82" s="42"/>
      <c r="D82" s="42"/>
      <c r="E82" s="42"/>
      <c r="F82" s="42"/>
    </row>
    <row r="83" ht="14.25" customHeight="1">
      <c r="A83" s="42"/>
      <c r="B83" s="42"/>
      <c r="C83" s="42"/>
      <c r="D83" s="42"/>
      <c r="E83" s="42"/>
      <c r="F83" s="42"/>
    </row>
    <row r="84" ht="14.25" customHeight="1">
      <c r="A84" s="42"/>
      <c r="B84" s="42"/>
      <c r="C84" s="42"/>
      <c r="D84" s="42"/>
      <c r="E84" s="42"/>
      <c r="F84" s="42"/>
    </row>
    <row r="85" ht="14.25" customHeight="1">
      <c r="A85" s="42"/>
      <c r="B85" s="42"/>
      <c r="C85" s="42"/>
      <c r="D85" s="42"/>
      <c r="E85" s="42"/>
      <c r="F85" s="42"/>
    </row>
    <row r="86" ht="14.25" customHeight="1">
      <c r="A86" s="42"/>
      <c r="B86" s="42"/>
      <c r="C86" s="42"/>
      <c r="D86" s="42"/>
      <c r="E86" s="42"/>
      <c r="F86" s="42"/>
    </row>
    <row r="87" ht="14.25" customHeight="1">
      <c r="A87" s="42"/>
      <c r="B87" s="42"/>
      <c r="C87" s="42"/>
      <c r="D87" s="42"/>
      <c r="E87" s="42"/>
      <c r="F87" s="42"/>
    </row>
    <row r="88" ht="14.25" customHeight="1">
      <c r="A88" s="42"/>
      <c r="B88" s="42"/>
      <c r="C88" s="42"/>
      <c r="D88" s="42"/>
      <c r="E88" s="42"/>
      <c r="F88" s="42"/>
    </row>
    <row r="89" ht="14.25" customHeight="1">
      <c r="A89" s="42"/>
      <c r="B89" s="42"/>
      <c r="C89" s="42"/>
      <c r="D89" s="42"/>
      <c r="E89" s="42"/>
      <c r="F89" s="42"/>
    </row>
    <row r="90" ht="14.25" customHeight="1">
      <c r="A90" s="42"/>
      <c r="B90" s="42"/>
      <c r="C90" s="42"/>
      <c r="D90" s="42"/>
      <c r="E90" s="42"/>
      <c r="F90" s="42"/>
    </row>
    <row r="91" ht="14.25" customHeight="1">
      <c r="A91" s="42"/>
      <c r="B91" s="42"/>
      <c r="C91" s="42"/>
      <c r="D91" s="42"/>
      <c r="E91" s="42"/>
      <c r="F91" s="42"/>
    </row>
    <row r="92" ht="14.25" customHeight="1">
      <c r="A92" s="42"/>
      <c r="B92" s="42"/>
      <c r="C92" s="42"/>
      <c r="D92" s="42"/>
      <c r="E92" s="42"/>
      <c r="F92" s="42"/>
    </row>
    <row r="93" ht="14.25" customHeight="1">
      <c r="A93" s="42"/>
      <c r="B93" s="42"/>
      <c r="C93" s="42"/>
      <c r="D93" s="42"/>
      <c r="E93" s="42"/>
      <c r="F93" s="42"/>
    </row>
    <row r="94" ht="14.25" customHeight="1">
      <c r="A94" s="42"/>
      <c r="B94" s="42"/>
      <c r="C94" s="42"/>
      <c r="D94" s="42"/>
      <c r="E94" s="42"/>
      <c r="F94" s="42"/>
    </row>
    <row r="95" ht="14.25" customHeight="1">
      <c r="A95" s="42"/>
      <c r="B95" s="42"/>
      <c r="C95" s="42"/>
      <c r="D95" s="42"/>
      <c r="E95" s="42"/>
      <c r="F95" s="42"/>
    </row>
    <row r="96" ht="14.25" customHeight="1">
      <c r="A96" s="42"/>
      <c r="B96" s="42"/>
      <c r="C96" s="42"/>
      <c r="D96" s="42"/>
      <c r="E96" s="42"/>
      <c r="F96" s="42"/>
    </row>
    <row r="97" ht="14.25" customHeight="1">
      <c r="A97" s="42"/>
      <c r="B97" s="42"/>
      <c r="C97" s="42"/>
      <c r="D97" s="42"/>
      <c r="E97" s="42"/>
      <c r="F97" s="42"/>
    </row>
    <row r="98" ht="14.25" customHeight="1">
      <c r="A98" s="42"/>
      <c r="B98" s="42"/>
      <c r="C98" s="42"/>
      <c r="D98" s="42"/>
      <c r="E98" s="42"/>
      <c r="F98" s="42"/>
    </row>
    <row r="99" ht="14.25" customHeight="1">
      <c r="A99" s="42"/>
      <c r="B99" s="42"/>
      <c r="C99" s="42"/>
      <c r="D99" s="42"/>
      <c r="E99" s="42"/>
      <c r="F99" s="42"/>
    </row>
    <row r="100" ht="14.25" customHeight="1">
      <c r="A100" s="42"/>
      <c r="B100" s="42"/>
      <c r="C100" s="42"/>
      <c r="D100" s="42"/>
      <c r="E100" s="42"/>
      <c r="F100" s="42"/>
    </row>
    <row r="101" ht="14.25" customHeight="1">
      <c r="A101" s="42"/>
      <c r="B101" s="42"/>
      <c r="C101" s="42"/>
      <c r="D101" s="42"/>
      <c r="E101" s="42"/>
      <c r="F101" s="42"/>
    </row>
    <row r="102" ht="14.25" customHeight="1">
      <c r="A102" s="42"/>
      <c r="B102" s="42"/>
      <c r="C102" s="42"/>
      <c r="D102" s="42"/>
      <c r="E102" s="42"/>
      <c r="F102" s="42"/>
    </row>
    <row r="103" ht="14.25" customHeight="1">
      <c r="A103" s="42"/>
      <c r="B103" s="42"/>
      <c r="C103" s="42"/>
      <c r="D103" s="42"/>
      <c r="E103" s="42"/>
      <c r="F103" s="42"/>
    </row>
    <row r="104" ht="14.25" customHeight="1">
      <c r="A104" s="42"/>
      <c r="B104" s="42"/>
      <c r="C104" s="42"/>
      <c r="D104" s="42"/>
      <c r="E104" s="42"/>
      <c r="F104" s="42"/>
    </row>
    <row r="105" ht="14.25" customHeight="1">
      <c r="A105" s="42"/>
      <c r="B105" s="42"/>
      <c r="C105" s="42"/>
      <c r="D105" s="42"/>
      <c r="E105" s="42"/>
      <c r="F105" s="42"/>
    </row>
    <row r="106" ht="14.25" customHeight="1">
      <c r="A106" s="42"/>
      <c r="B106" s="42"/>
      <c r="C106" s="42"/>
      <c r="D106" s="42"/>
      <c r="E106" s="42"/>
      <c r="F106" s="42"/>
    </row>
    <row r="107" ht="14.25" customHeight="1">
      <c r="A107" s="42"/>
      <c r="B107" s="42"/>
      <c r="C107" s="42"/>
      <c r="D107" s="42"/>
      <c r="E107" s="42"/>
      <c r="F107" s="42"/>
    </row>
    <row r="108" ht="14.25" customHeight="1">
      <c r="A108" s="42"/>
      <c r="B108" s="42"/>
      <c r="C108" s="42"/>
      <c r="D108" s="42"/>
      <c r="E108" s="42"/>
      <c r="F108" s="42"/>
    </row>
    <row r="109" ht="14.25" customHeight="1">
      <c r="A109" s="42"/>
      <c r="B109" s="42"/>
      <c r="C109" s="42"/>
      <c r="D109" s="42"/>
      <c r="E109" s="42"/>
      <c r="F109" s="42"/>
    </row>
    <row r="110" ht="14.25" customHeight="1">
      <c r="A110" s="42"/>
      <c r="B110" s="42"/>
      <c r="C110" s="42"/>
      <c r="D110" s="42"/>
      <c r="E110" s="42"/>
      <c r="F110" s="42"/>
    </row>
    <row r="111" ht="14.25" customHeight="1">
      <c r="A111" s="42"/>
      <c r="B111" s="42"/>
      <c r="C111" s="42"/>
      <c r="D111" s="42"/>
      <c r="E111" s="42"/>
      <c r="F111" s="42"/>
    </row>
    <row r="112" ht="14.25" customHeight="1">
      <c r="A112" s="42"/>
      <c r="B112" s="42"/>
      <c r="C112" s="42"/>
      <c r="D112" s="42"/>
      <c r="E112" s="42"/>
      <c r="F112" s="42"/>
    </row>
    <row r="113" ht="14.25" customHeight="1">
      <c r="A113" s="42"/>
      <c r="B113" s="42"/>
      <c r="C113" s="42"/>
      <c r="D113" s="42"/>
      <c r="E113" s="42"/>
      <c r="F113" s="42"/>
    </row>
    <row r="114" ht="14.25" customHeight="1">
      <c r="A114" s="42"/>
      <c r="B114" s="42"/>
      <c r="C114" s="42"/>
      <c r="D114" s="42"/>
      <c r="E114" s="42"/>
      <c r="F114" s="42"/>
    </row>
    <row r="115" ht="14.25" customHeight="1">
      <c r="A115" s="42"/>
      <c r="B115" s="42"/>
      <c r="C115" s="42"/>
      <c r="D115" s="42"/>
      <c r="E115" s="42"/>
      <c r="F115" s="42"/>
    </row>
    <row r="116" ht="14.25" customHeight="1">
      <c r="A116" s="42"/>
      <c r="B116" s="42"/>
      <c r="C116" s="42"/>
      <c r="D116" s="42"/>
      <c r="E116" s="42"/>
      <c r="F116" s="42"/>
    </row>
    <row r="117" ht="14.25" customHeight="1">
      <c r="A117" s="42"/>
      <c r="B117" s="42"/>
      <c r="C117" s="42"/>
      <c r="D117" s="42"/>
      <c r="E117" s="42"/>
      <c r="F117" s="42"/>
    </row>
    <row r="118" ht="14.25" customHeight="1">
      <c r="A118" s="42"/>
      <c r="B118" s="42"/>
      <c r="C118" s="42"/>
      <c r="D118" s="42"/>
      <c r="E118" s="42"/>
      <c r="F118" s="42"/>
    </row>
    <row r="119" ht="14.25" customHeight="1">
      <c r="A119" s="42"/>
      <c r="B119" s="42"/>
      <c r="C119" s="42"/>
      <c r="D119" s="42"/>
      <c r="E119" s="42"/>
      <c r="F119" s="42"/>
    </row>
    <row r="120" ht="14.25" customHeight="1">
      <c r="A120" s="42"/>
      <c r="B120" s="42"/>
      <c r="C120" s="42"/>
      <c r="D120" s="42"/>
      <c r="E120" s="42"/>
      <c r="F120" s="42"/>
    </row>
    <row r="121" ht="14.25" customHeight="1">
      <c r="A121" s="42"/>
      <c r="B121" s="42"/>
      <c r="C121" s="42"/>
      <c r="D121" s="42"/>
      <c r="E121" s="42"/>
      <c r="F121" s="42"/>
    </row>
    <row r="122" ht="14.25" customHeight="1">
      <c r="A122" s="42"/>
      <c r="B122" s="42"/>
      <c r="C122" s="42"/>
      <c r="D122" s="42"/>
      <c r="E122" s="42"/>
      <c r="F122" s="42"/>
    </row>
    <row r="123" ht="14.25" customHeight="1">
      <c r="A123" s="42"/>
      <c r="B123" s="42"/>
      <c r="C123" s="42"/>
      <c r="D123" s="42"/>
      <c r="E123" s="42"/>
      <c r="F123" s="42"/>
    </row>
    <row r="124" ht="14.25" customHeight="1">
      <c r="A124" s="42"/>
      <c r="B124" s="42"/>
      <c r="C124" s="42"/>
      <c r="D124" s="42"/>
      <c r="E124" s="42"/>
      <c r="F124" s="42"/>
    </row>
    <row r="125" ht="14.25" customHeight="1">
      <c r="A125" s="42"/>
      <c r="B125" s="42"/>
      <c r="C125" s="42"/>
      <c r="D125" s="42"/>
      <c r="E125" s="42"/>
      <c r="F125" s="42"/>
    </row>
    <row r="126" ht="14.25" customHeight="1">
      <c r="A126" s="42"/>
      <c r="B126" s="42"/>
      <c r="C126" s="42"/>
      <c r="D126" s="42"/>
      <c r="E126" s="42"/>
      <c r="F126" s="42"/>
    </row>
    <row r="127" ht="14.25" customHeight="1">
      <c r="A127" s="42"/>
      <c r="B127" s="42"/>
      <c r="C127" s="42"/>
      <c r="D127" s="42"/>
      <c r="E127" s="42"/>
      <c r="F127" s="42"/>
    </row>
    <row r="128" ht="14.25" customHeight="1">
      <c r="A128" s="42"/>
      <c r="B128" s="42"/>
      <c r="C128" s="42"/>
      <c r="D128" s="42"/>
      <c r="E128" s="42"/>
      <c r="F128" s="42"/>
    </row>
    <row r="129" ht="14.25" customHeight="1">
      <c r="A129" s="42"/>
      <c r="B129" s="42"/>
      <c r="C129" s="42"/>
      <c r="D129" s="42"/>
      <c r="E129" s="42"/>
      <c r="F129" s="42"/>
    </row>
    <row r="130" ht="14.25" customHeight="1">
      <c r="A130" s="42"/>
      <c r="B130" s="42"/>
      <c r="C130" s="42"/>
      <c r="D130" s="42"/>
      <c r="E130" s="42"/>
      <c r="F130" s="42"/>
    </row>
    <row r="131" ht="14.25" customHeight="1">
      <c r="A131" s="42"/>
      <c r="B131" s="42"/>
      <c r="C131" s="42"/>
      <c r="D131" s="42"/>
      <c r="E131" s="42"/>
      <c r="F131" s="42"/>
    </row>
    <row r="132" ht="14.25" customHeight="1">
      <c r="A132" s="42"/>
      <c r="B132" s="42"/>
      <c r="C132" s="42"/>
      <c r="D132" s="42"/>
      <c r="E132" s="42"/>
      <c r="F132" s="42"/>
    </row>
    <row r="133" ht="14.25" customHeight="1">
      <c r="A133" s="42"/>
      <c r="B133" s="42"/>
      <c r="C133" s="42"/>
      <c r="D133" s="42"/>
      <c r="E133" s="42"/>
      <c r="F133" s="42"/>
    </row>
    <row r="134" ht="14.25" customHeight="1">
      <c r="A134" s="42"/>
      <c r="B134" s="42"/>
      <c r="C134" s="42"/>
      <c r="D134" s="42"/>
      <c r="E134" s="42"/>
      <c r="F134" s="42"/>
    </row>
    <row r="135" ht="14.25" customHeight="1">
      <c r="A135" s="42"/>
      <c r="B135" s="42"/>
      <c r="C135" s="42"/>
      <c r="D135" s="42"/>
      <c r="E135" s="42"/>
      <c r="F135" s="42"/>
    </row>
    <row r="136" ht="14.25" customHeight="1">
      <c r="A136" s="42"/>
      <c r="B136" s="42"/>
      <c r="C136" s="42"/>
      <c r="D136" s="42"/>
      <c r="E136" s="42"/>
      <c r="F136" s="42"/>
    </row>
    <row r="137" ht="14.25" customHeight="1">
      <c r="A137" s="42"/>
      <c r="B137" s="42"/>
      <c r="C137" s="42"/>
      <c r="D137" s="42"/>
      <c r="E137" s="42"/>
      <c r="F137" s="42"/>
    </row>
    <row r="138" ht="14.25" customHeight="1">
      <c r="A138" s="42"/>
      <c r="B138" s="42"/>
      <c r="C138" s="42"/>
      <c r="D138" s="42"/>
      <c r="E138" s="42"/>
      <c r="F138" s="42"/>
    </row>
    <row r="139" ht="14.25" customHeight="1">
      <c r="A139" s="42"/>
      <c r="B139" s="42"/>
      <c r="C139" s="42"/>
      <c r="D139" s="42"/>
      <c r="E139" s="42"/>
      <c r="F139" s="42"/>
    </row>
    <row r="140" ht="14.25" customHeight="1">
      <c r="A140" s="42"/>
      <c r="B140" s="42"/>
      <c r="C140" s="42"/>
      <c r="D140" s="42"/>
      <c r="E140" s="42"/>
      <c r="F140" s="42"/>
    </row>
    <row r="141" ht="14.25" customHeight="1">
      <c r="A141" s="42"/>
      <c r="B141" s="42"/>
      <c r="C141" s="42"/>
      <c r="D141" s="42"/>
      <c r="E141" s="42"/>
      <c r="F141" s="42"/>
    </row>
    <row r="142" ht="14.25" customHeight="1">
      <c r="A142" s="42"/>
      <c r="B142" s="42"/>
      <c r="C142" s="42"/>
      <c r="D142" s="42"/>
      <c r="E142" s="42"/>
      <c r="F142" s="42"/>
    </row>
    <row r="143" ht="14.25" customHeight="1">
      <c r="A143" s="42"/>
      <c r="B143" s="42"/>
      <c r="C143" s="42"/>
      <c r="D143" s="42"/>
      <c r="E143" s="42"/>
      <c r="F143" s="42"/>
    </row>
    <row r="144" ht="14.25" customHeight="1">
      <c r="A144" s="42"/>
      <c r="B144" s="42"/>
      <c r="C144" s="42"/>
      <c r="D144" s="42"/>
      <c r="E144" s="42"/>
      <c r="F144" s="42"/>
    </row>
    <row r="145" ht="14.25" customHeight="1">
      <c r="A145" s="42"/>
      <c r="B145" s="42"/>
      <c r="C145" s="42"/>
      <c r="D145" s="42"/>
      <c r="E145" s="42"/>
      <c r="F145" s="42"/>
    </row>
    <row r="146" ht="14.25" customHeight="1">
      <c r="A146" s="42"/>
      <c r="B146" s="42"/>
      <c r="C146" s="42"/>
      <c r="D146" s="42"/>
      <c r="E146" s="42"/>
      <c r="F146" s="42"/>
    </row>
    <row r="147" ht="14.25" customHeight="1">
      <c r="A147" s="42"/>
      <c r="B147" s="42"/>
      <c r="C147" s="42"/>
      <c r="D147" s="42"/>
      <c r="E147" s="42"/>
      <c r="F147" s="42"/>
    </row>
    <row r="148" ht="14.25" customHeight="1">
      <c r="A148" s="42"/>
      <c r="B148" s="42"/>
      <c r="C148" s="42"/>
      <c r="D148" s="42"/>
      <c r="E148" s="42"/>
      <c r="F148" s="42"/>
    </row>
    <row r="149" ht="14.25" customHeight="1">
      <c r="A149" s="42"/>
      <c r="B149" s="42"/>
      <c r="C149" s="42"/>
      <c r="D149" s="42"/>
      <c r="E149" s="42"/>
      <c r="F149" s="42"/>
    </row>
    <row r="150" ht="14.25" customHeight="1">
      <c r="A150" s="42"/>
      <c r="B150" s="42"/>
      <c r="C150" s="42"/>
      <c r="D150" s="42"/>
      <c r="E150" s="42"/>
      <c r="F150" s="42"/>
    </row>
    <row r="151" ht="14.25" customHeight="1">
      <c r="A151" s="42"/>
      <c r="B151" s="42"/>
      <c r="C151" s="42"/>
      <c r="D151" s="42"/>
      <c r="E151" s="42"/>
      <c r="F151" s="42"/>
    </row>
    <row r="152" ht="14.25" customHeight="1">
      <c r="A152" s="42"/>
      <c r="B152" s="42"/>
      <c r="C152" s="42"/>
      <c r="D152" s="42"/>
      <c r="E152" s="42"/>
      <c r="F152" s="42"/>
    </row>
    <row r="153" ht="14.25" customHeight="1">
      <c r="A153" s="42"/>
      <c r="B153" s="42"/>
      <c r="C153" s="42"/>
      <c r="D153" s="42"/>
      <c r="E153" s="42"/>
      <c r="F153" s="42"/>
    </row>
    <row r="154" ht="14.25" customHeight="1">
      <c r="A154" s="42"/>
      <c r="B154" s="42"/>
      <c r="C154" s="42"/>
      <c r="D154" s="42"/>
      <c r="E154" s="42"/>
      <c r="F154" s="42"/>
    </row>
    <row r="155" ht="14.25" customHeight="1">
      <c r="A155" s="42"/>
      <c r="B155" s="42"/>
      <c r="C155" s="42"/>
      <c r="D155" s="42"/>
      <c r="E155" s="42"/>
      <c r="F155" s="42"/>
    </row>
    <row r="156" ht="14.25" customHeight="1">
      <c r="A156" s="42"/>
      <c r="B156" s="42"/>
      <c r="C156" s="42"/>
      <c r="D156" s="42"/>
      <c r="E156" s="42"/>
      <c r="F156" s="42"/>
    </row>
    <row r="157" ht="14.25" customHeight="1">
      <c r="A157" s="42"/>
      <c r="B157" s="42"/>
      <c r="C157" s="42"/>
      <c r="D157" s="42"/>
      <c r="E157" s="42"/>
      <c r="F157" s="42"/>
    </row>
    <row r="158" ht="14.25" customHeight="1">
      <c r="A158" s="42"/>
      <c r="B158" s="42"/>
      <c r="C158" s="42"/>
      <c r="D158" s="42"/>
      <c r="E158" s="42"/>
      <c r="F158" s="42"/>
    </row>
    <row r="159" ht="14.25" customHeight="1">
      <c r="A159" s="42"/>
      <c r="B159" s="42"/>
      <c r="C159" s="42"/>
      <c r="D159" s="42"/>
      <c r="E159" s="42"/>
      <c r="F159" s="42"/>
    </row>
    <row r="160" ht="14.25" customHeight="1">
      <c r="A160" s="42"/>
      <c r="B160" s="42"/>
      <c r="C160" s="42"/>
      <c r="D160" s="42"/>
      <c r="E160" s="42"/>
      <c r="F160" s="42"/>
    </row>
    <row r="161" ht="14.25" customHeight="1">
      <c r="A161" s="42"/>
      <c r="B161" s="42"/>
      <c r="C161" s="42"/>
      <c r="D161" s="42"/>
      <c r="E161" s="42"/>
      <c r="F161" s="42"/>
    </row>
    <row r="162" ht="14.25" customHeight="1">
      <c r="A162" s="42"/>
      <c r="B162" s="42"/>
      <c r="C162" s="42"/>
      <c r="D162" s="42"/>
      <c r="E162" s="42"/>
      <c r="F162" s="42"/>
    </row>
    <row r="163" ht="14.25" customHeight="1">
      <c r="A163" s="42"/>
      <c r="B163" s="42"/>
      <c r="C163" s="42"/>
      <c r="D163" s="42"/>
      <c r="E163" s="42"/>
      <c r="F163" s="42"/>
    </row>
    <row r="164" ht="14.25" customHeight="1">
      <c r="A164" s="42"/>
      <c r="B164" s="42"/>
      <c r="C164" s="42"/>
      <c r="D164" s="42"/>
      <c r="E164" s="42"/>
      <c r="F164" s="42"/>
    </row>
    <row r="165" ht="14.25" customHeight="1">
      <c r="A165" s="42"/>
      <c r="B165" s="42"/>
      <c r="C165" s="42"/>
      <c r="D165" s="42"/>
      <c r="E165" s="42"/>
      <c r="F165" s="42"/>
    </row>
    <row r="166" ht="14.25" customHeight="1">
      <c r="A166" s="42"/>
      <c r="B166" s="42"/>
      <c r="C166" s="42"/>
      <c r="D166" s="42"/>
      <c r="E166" s="42"/>
      <c r="F166" s="42"/>
    </row>
    <row r="167" ht="14.25" customHeight="1">
      <c r="A167" s="42"/>
      <c r="B167" s="42"/>
      <c r="C167" s="42"/>
      <c r="D167" s="42"/>
      <c r="E167" s="42"/>
      <c r="F167" s="42"/>
    </row>
    <row r="168" ht="14.25" customHeight="1">
      <c r="A168" s="42"/>
      <c r="B168" s="42"/>
      <c r="C168" s="42"/>
      <c r="D168" s="42"/>
      <c r="E168" s="42"/>
      <c r="F168" s="42"/>
    </row>
    <row r="169" ht="14.25" customHeight="1">
      <c r="A169" s="42"/>
      <c r="B169" s="42"/>
      <c r="C169" s="42"/>
      <c r="D169" s="42"/>
      <c r="E169" s="42"/>
      <c r="F169" s="42"/>
    </row>
    <row r="170" ht="14.25" customHeight="1">
      <c r="A170" s="42"/>
      <c r="B170" s="42"/>
      <c r="C170" s="42"/>
      <c r="D170" s="42"/>
      <c r="E170" s="42"/>
      <c r="F170" s="42"/>
    </row>
    <row r="171" ht="14.25" customHeight="1">
      <c r="A171" s="42"/>
      <c r="B171" s="42"/>
      <c r="C171" s="42"/>
      <c r="D171" s="42"/>
      <c r="E171" s="42"/>
      <c r="F171" s="42"/>
    </row>
    <row r="172" ht="14.25" customHeight="1">
      <c r="A172" s="42"/>
      <c r="B172" s="42"/>
      <c r="C172" s="42"/>
      <c r="D172" s="42"/>
      <c r="E172" s="42"/>
      <c r="F172" s="42"/>
    </row>
    <row r="173" ht="14.25" customHeight="1">
      <c r="A173" s="42"/>
      <c r="B173" s="42"/>
      <c r="C173" s="42"/>
      <c r="D173" s="42"/>
      <c r="E173" s="42"/>
      <c r="F173" s="42"/>
    </row>
    <row r="174" ht="14.25" customHeight="1">
      <c r="A174" s="42"/>
      <c r="B174" s="42"/>
      <c r="C174" s="42"/>
      <c r="D174" s="42"/>
      <c r="E174" s="42"/>
      <c r="F174" s="42"/>
    </row>
    <row r="175" ht="14.25" customHeight="1">
      <c r="A175" s="42"/>
      <c r="B175" s="42"/>
      <c r="C175" s="42"/>
      <c r="D175" s="42"/>
      <c r="E175" s="42"/>
      <c r="F175" s="42"/>
    </row>
    <row r="176" ht="14.25" customHeight="1">
      <c r="A176" s="42"/>
      <c r="B176" s="42"/>
      <c r="C176" s="42"/>
      <c r="D176" s="42"/>
      <c r="E176" s="42"/>
      <c r="F176" s="42"/>
    </row>
    <row r="177" ht="14.25" customHeight="1">
      <c r="A177" s="42"/>
      <c r="B177" s="42"/>
      <c r="C177" s="42"/>
      <c r="D177" s="42"/>
      <c r="E177" s="42"/>
      <c r="F177" s="42"/>
    </row>
    <row r="178" ht="14.25" customHeight="1">
      <c r="A178" s="42"/>
      <c r="B178" s="42"/>
      <c r="C178" s="42"/>
      <c r="D178" s="42"/>
      <c r="E178" s="42"/>
      <c r="F178" s="42"/>
    </row>
    <row r="179" ht="14.25" customHeight="1">
      <c r="A179" s="42"/>
      <c r="B179" s="42"/>
      <c r="C179" s="42"/>
      <c r="D179" s="42"/>
      <c r="E179" s="42"/>
      <c r="F179" s="42"/>
    </row>
    <row r="180" ht="14.25" customHeight="1">
      <c r="A180" s="42"/>
      <c r="B180" s="42"/>
      <c r="C180" s="42"/>
      <c r="D180" s="42"/>
      <c r="E180" s="42"/>
      <c r="F180" s="42"/>
    </row>
    <row r="181" ht="14.25" customHeight="1">
      <c r="A181" s="42"/>
      <c r="B181" s="42"/>
      <c r="C181" s="42"/>
      <c r="D181" s="42"/>
      <c r="E181" s="42"/>
      <c r="F181" s="42"/>
    </row>
    <row r="182" ht="14.25" customHeight="1">
      <c r="A182" s="42"/>
      <c r="B182" s="42"/>
      <c r="C182" s="42"/>
      <c r="D182" s="42"/>
      <c r="E182" s="42"/>
      <c r="F182" s="42"/>
    </row>
    <row r="183" ht="14.25" customHeight="1">
      <c r="A183" s="42"/>
      <c r="B183" s="42"/>
      <c r="C183" s="42"/>
      <c r="D183" s="42"/>
      <c r="E183" s="42"/>
      <c r="F183" s="42"/>
    </row>
    <row r="184" ht="14.25" customHeight="1">
      <c r="A184" s="42"/>
      <c r="B184" s="42"/>
      <c r="C184" s="42"/>
      <c r="D184" s="42"/>
      <c r="E184" s="42"/>
      <c r="F184" s="42"/>
    </row>
    <row r="185" ht="14.25" customHeight="1">
      <c r="A185" s="42"/>
      <c r="B185" s="42"/>
      <c r="C185" s="42"/>
      <c r="D185" s="42"/>
      <c r="E185" s="42"/>
      <c r="F185" s="42"/>
    </row>
    <row r="186" ht="14.25" customHeight="1">
      <c r="A186" s="42"/>
      <c r="B186" s="42"/>
      <c r="C186" s="42"/>
      <c r="D186" s="42"/>
      <c r="E186" s="42"/>
      <c r="F186" s="42"/>
    </row>
    <row r="187" ht="14.25" customHeight="1">
      <c r="A187" s="42"/>
      <c r="B187" s="42"/>
      <c r="C187" s="42"/>
      <c r="D187" s="42"/>
      <c r="E187" s="42"/>
      <c r="F187" s="42"/>
    </row>
    <row r="188" ht="14.25" customHeight="1">
      <c r="A188" s="42"/>
      <c r="B188" s="42"/>
      <c r="C188" s="42"/>
      <c r="D188" s="42"/>
      <c r="E188" s="42"/>
      <c r="F188" s="42"/>
    </row>
    <row r="189" ht="14.25" customHeight="1">
      <c r="A189" s="42"/>
      <c r="B189" s="42"/>
      <c r="C189" s="42"/>
      <c r="D189" s="42"/>
      <c r="E189" s="42"/>
      <c r="F189" s="42"/>
    </row>
    <row r="190" ht="14.25" customHeight="1">
      <c r="A190" s="42"/>
      <c r="B190" s="42"/>
      <c r="C190" s="42"/>
      <c r="D190" s="42"/>
      <c r="E190" s="42"/>
      <c r="F190" s="42"/>
    </row>
    <row r="191" ht="14.25" customHeight="1">
      <c r="A191" s="42"/>
      <c r="B191" s="42"/>
      <c r="C191" s="42"/>
      <c r="D191" s="42"/>
      <c r="E191" s="42"/>
      <c r="F191" s="42"/>
    </row>
    <row r="192" ht="14.25" customHeight="1">
      <c r="A192" s="42"/>
      <c r="B192" s="42"/>
      <c r="C192" s="42"/>
      <c r="D192" s="42"/>
      <c r="E192" s="42"/>
      <c r="F192" s="42"/>
    </row>
    <row r="193" ht="14.25" customHeight="1">
      <c r="A193" s="42"/>
      <c r="B193" s="42"/>
      <c r="C193" s="42"/>
      <c r="D193" s="42"/>
      <c r="E193" s="42"/>
      <c r="F193" s="42"/>
    </row>
    <row r="194" ht="14.25" customHeight="1">
      <c r="A194" s="42"/>
      <c r="B194" s="42"/>
      <c r="C194" s="42"/>
      <c r="D194" s="42"/>
      <c r="E194" s="42"/>
      <c r="F194" s="42"/>
    </row>
    <row r="195" ht="14.25" customHeight="1">
      <c r="A195" s="42"/>
      <c r="B195" s="42"/>
      <c r="C195" s="42"/>
      <c r="D195" s="42"/>
      <c r="E195" s="42"/>
      <c r="F195" s="42"/>
    </row>
    <row r="196" ht="14.25" customHeight="1">
      <c r="A196" s="42"/>
      <c r="B196" s="42"/>
      <c r="C196" s="42"/>
      <c r="D196" s="42"/>
      <c r="E196" s="42"/>
      <c r="F196" s="42"/>
    </row>
    <row r="197" ht="14.25" customHeight="1">
      <c r="A197" s="42"/>
      <c r="B197" s="42"/>
      <c r="C197" s="42"/>
      <c r="D197" s="42"/>
      <c r="E197" s="42"/>
      <c r="F197" s="42"/>
    </row>
    <row r="198" ht="14.25" customHeight="1">
      <c r="A198" s="42"/>
      <c r="B198" s="42"/>
      <c r="C198" s="42"/>
      <c r="D198" s="42"/>
      <c r="E198" s="42"/>
      <c r="F198" s="42"/>
    </row>
    <row r="199" ht="14.25" customHeight="1">
      <c r="A199" s="42"/>
      <c r="B199" s="42"/>
      <c r="C199" s="42"/>
      <c r="D199" s="42"/>
      <c r="E199" s="42"/>
      <c r="F199" s="42"/>
    </row>
    <row r="200" ht="14.25" customHeight="1">
      <c r="A200" s="42"/>
      <c r="B200" s="42"/>
      <c r="C200" s="42"/>
      <c r="D200" s="42"/>
      <c r="E200" s="42"/>
      <c r="F200" s="42"/>
    </row>
    <row r="201" ht="14.25" customHeight="1">
      <c r="A201" s="42"/>
      <c r="B201" s="42"/>
      <c r="C201" s="42"/>
      <c r="D201" s="42"/>
      <c r="E201" s="42"/>
      <c r="F201" s="42"/>
    </row>
    <row r="202" ht="14.25" customHeight="1">
      <c r="A202" s="42"/>
      <c r="B202" s="42"/>
      <c r="C202" s="42"/>
      <c r="D202" s="42"/>
      <c r="E202" s="42"/>
      <c r="F202" s="42"/>
    </row>
    <row r="203" ht="14.25" customHeight="1">
      <c r="A203" s="42"/>
      <c r="B203" s="42"/>
      <c r="C203" s="42"/>
      <c r="D203" s="42"/>
      <c r="E203" s="42"/>
      <c r="F203" s="42"/>
    </row>
    <row r="204" ht="14.25" customHeight="1">
      <c r="A204" s="42"/>
      <c r="B204" s="42"/>
      <c r="C204" s="42"/>
      <c r="D204" s="42"/>
      <c r="E204" s="42"/>
      <c r="F204" s="42"/>
    </row>
    <row r="205" ht="14.25" customHeight="1">
      <c r="A205" s="42"/>
      <c r="B205" s="42"/>
      <c r="C205" s="42"/>
      <c r="D205" s="42"/>
      <c r="E205" s="42"/>
      <c r="F205" s="42"/>
    </row>
    <row r="206" ht="14.25" customHeight="1">
      <c r="A206" s="42"/>
      <c r="B206" s="42"/>
      <c r="C206" s="42"/>
      <c r="D206" s="42"/>
      <c r="E206" s="42"/>
      <c r="F206" s="42"/>
    </row>
    <row r="207" ht="14.25" customHeight="1">
      <c r="A207" s="42"/>
      <c r="B207" s="42"/>
      <c r="C207" s="42"/>
      <c r="D207" s="42"/>
      <c r="E207" s="42"/>
      <c r="F207" s="42"/>
    </row>
    <row r="208" ht="14.25" customHeight="1">
      <c r="A208" s="42"/>
      <c r="B208" s="42"/>
      <c r="C208" s="42"/>
      <c r="D208" s="42"/>
      <c r="E208" s="42"/>
      <c r="F208" s="42"/>
    </row>
    <row r="209" ht="14.25" customHeight="1">
      <c r="A209" s="42"/>
      <c r="B209" s="42"/>
      <c r="C209" s="42"/>
      <c r="D209" s="42"/>
      <c r="E209" s="42"/>
      <c r="F209" s="42"/>
    </row>
    <row r="210" ht="14.25" customHeight="1">
      <c r="A210" s="42"/>
      <c r="B210" s="42"/>
      <c r="C210" s="42"/>
      <c r="D210" s="42"/>
      <c r="E210" s="42"/>
      <c r="F210" s="42"/>
    </row>
    <row r="211" ht="14.25" customHeight="1">
      <c r="A211" s="42"/>
      <c r="B211" s="42"/>
      <c r="C211" s="42"/>
      <c r="D211" s="42"/>
      <c r="E211" s="42"/>
      <c r="F211" s="42"/>
    </row>
    <row r="212" ht="14.25" customHeight="1">
      <c r="A212" s="42"/>
      <c r="B212" s="42"/>
      <c r="C212" s="42"/>
      <c r="D212" s="42"/>
      <c r="E212" s="42"/>
      <c r="F212" s="42"/>
    </row>
    <row r="213" ht="14.25" customHeight="1">
      <c r="A213" s="42"/>
      <c r="B213" s="42"/>
      <c r="C213" s="42"/>
      <c r="D213" s="42"/>
      <c r="E213" s="42"/>
      <c r="F213" s="42"/>
    </row>
    <row r="214" ht="14.25" customHeight="1">
      <c r="A214" s="42"/>
      <c r="B214" s="42"/>
      <c r="C214" s="42"/>
      <c r="D214" s="42"/>
      <c r="E214" s="42"/>
      <c r="F214" s="42"/>
    </row>
    <row r="215" ht="14.25" customHeight="1">
      <c r="A215" s="42"/>
      <c r="B215" s="42"/>
      <c r="C215" s="42"/>
      <c r="D215" s="42"/>
      <c r="E215" s="42"/>
      <c r="F215" s="42"/>
    </row>
    <row r="216" ht="14.25" customHeight="1">
      <c r="A216" s="42"/>
      <c r="B216" s="42"/>
      <c r="C216" s="42"/>
      <c r="D216" s="42"/>
      <c r="E216" s="42"/>
      <c r="F216" s="42"/>
    </row>
    <row r="217" ht="14.25" customHeight="1">
      <c r="A217" s="42"/>
      <c r="B217" s="42"/>
      <c r="C217" s="42"/>
      <c r="D217" s="42"/>
      <c r="E217" s="42"/>
      <c r="F217" s="42"/>
    </row>
    <row r="218" ht="14.25" customHeight="1">
      <c r="A218" s="42"/>
      <c r="B218" s="42"/>
      <c r="C218" s="42"/>
      <c r="D218" s="42"/>
      <c r="E218" s="42"/>
      <c r="F218" s="42"/>
    </row>
    <row r="219" ht="14.25" customHeight="1">
      <c r="A219" s="42"/>
      <c r="B219" s="42"/>
      <c r="C219" s="42"/>
      <c r="D219" s="42"/>
      <c r="E219" s="42"/>
      <c r="F219" s="42"/>
    </row>
    <row r="220" ht="14.25" customHeight="1">
      <c r="A220" s="42"/>
      <c r="B220" s="42"/>
      <c r="C220" s="42"/>
      <c r="D220" s="42"/>
      <c r="E220" s="42"/>
      <c r="F220" s="42"/>
    </row>
    <row r="221" ht="14.25" customHeight="1">
      <c r="A221" s="42"/>
      <c r="B221" s="42"/>
      <c r="C221" s="42"/>
      <c r="D221" s="42"/>
      <c r="E221" s="42"/>
      <c r="F221" s="42"/>
    </row>
    <row r="222" ht="14.25" customHeight="1">
      <c r="A222" s="42"/>
      <c r="B222" s="42"/>
      <c r="C222" s="42"/>
      <c r="D222" s="42"/>
      <c r="E222" s="42"/>
      <c r="F222" s="42"/>
    </row>
    <row r="223" ht="14.25" customHeight="1">
      <c r="A223" s="42"/>
      <c r="B223" s="42"/>
      <c r="C223" s="42"/>
      <c r="D223" s="42"/>
      <c r="E223" s="42"/>
      <c r="F223" s="42"/>
    </row>
    <row r="224" ht="14.25" customHeight="1">
      <c r="A224" s="42"/>
      <c r="B224" s="42"/>
      <c r="C224" s="42"/>
      <c r="D224" s="42"/>
      <c r="E224" s="42"/>
      <c r="F224" s="42"/>
    </row>
    <row r="225" ht="14.25" customHeight="1">
      <c r="A225" s="42"/>
      <c r="B225" s="42"/>
      <c r="C225" s="42"/>
      <c r="D225" s="42"/>
      <c r="E225" s="42"/>
      <c r="F225" s="4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5.86"/>
    <col customWidth="1" min="3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</cols>
  <sheetData>
    <row r="1" ht="14.25" customHeight="1">
      <c r="A1" s="43" t="s">
        <v>103</v>
      </c>
      <c r="B1" s="44" t="str">
        <f>'Tabela 1 APS - Descr.'!B1</f>
        <v/>
      </c>
    </row>
    <row r="2" ht="14.25" customHeight="1"/>
    <row r="3" ht="14.25" customHeight="1"/>
    <row r="4" ht="14.25" customHeight="1">
      <c r="A4" s="45" t="s">
        <v>193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</row>
    <row r="5" ht="14.25" customHeight="1"/>
    <row r="6" ht="14.25" customHeight="1">
      <c r="A6" s="48" t="s">
        <v>194</v>
      </c>
      <c r="B6" s="8"/>
      <c r="C6" s="8"/>
      <c r="D6" s="8"/>
      <c r="E6" s="8"/>
      <c r="F6" s="8"/>
      <c r="G6" s="8"/>
      <c r="H6" s="9"/>
    </row>
    <row r="7" ht="14.25" customHeight="1">
      <c r="A7" s="49" t="s">
        <v>195</v>
      </c>
      <c r="B7" s="50"/>
      <c r="C7" s="50"/>
      <c r="D7" s="50"/>
      <c r="E7" s="50"/>
      <c r="F7" s="50"/>
      <c r="G7" s="50"/>
      <c r="H7" s="51"/>
    </row>
    <row r="8" ht="14.25" customHeight="1">
      <c r="A8" s="52" t="s">
        <v>196</v>
      </c>
      <c r="H8" s="11"/>
    </row>
    <row r="9" ht="14.25" customHeight="1">
      <c r="A9" s="53" t="s">
        <v>197</v>
      </c>
      <c r="H9" s="11"/>
    </row>
    <row r="10" ht="14.25" customHeight="1">
      <c r="A10" s="54" t="s">
        <v>198</v>
      </c>
      <c r="H10" s="11"/>
    </row>
    <row r="11" ht="14.25" customHeight="1">
      <c r="A11" s="55" t="s">
        <v>199</v>
      </c>
      <c r="B11" s="56"/>
      <c r="C11" s="56"/>
      <c r="D11" s="56"/>
      <c r="E11" s="56"/>
      <c r="F11" s="56"/>
      <c r="G11" s="56"/>
      <c r="H11" s="57"/>
    </row>
    <row r="12" ht="14.25" customHeight="1"/>
    <row r="13" ht="14.25" customHeight="1"/>
    <row r="14" ht="14.25" customHeight="1">
      <c r="A14" s="58" t="s">
        <v>200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</row>
    <row r="15" ht="14.25" customHeight="1">
      <c r="A15" s="5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1"/>
    </row>
    <row r="16" ht="14.25" customHeight="1">
      <c r="A16" s="62" t="s">
        <v>1</v>
      </c>
      <c r="B16" s="62" t="s">
        <v>119</v>
      </c>
      <c r="C16" s="62" t="s">
        <v>120</v>
      </c>
      <c r="D16" s="63" t="s">
        <v>201</v>
      </c>
      <c r="E16" s="64" t="s">
        <v>202</v>
      </c>
      <c r="F16" s="65" t="s">
        <v>203</v>
      </c>
      <c r="G16" s="62" t="s">
        <v>128</v>
      </c>
      <c r="H16" s="62" t="s">
        <v>204</v>
      </c>
      <c r="I16" s="62" t="s">
        <v>205</v>
      </c>
      <c r="J16" s="62" t="s">
        <v>206</v>
      </c>
      <c r="K16" s="62" t="s">
        <v>207</v>
      </c>
      <c r="L16" s="62" t="s">
        <v>208</v>
      </c>
      <c r="M16" s="66" t="s">
        <v>120</v>
      </c>
    </row>
    <row r="17" ht="45.0" customHeight="1">
      <c r="A17" s="67" t="s">
        <v>130</v>
      </c>
      <c r="B17" s="68" t="s">
        <v>131</v>
      </c>
      <c r="C17" s="68" t="s">
        <v>132</v>
      </c>
      <c r="D17" s="69">
        <f>'Tabela 1 APS - Descr.'!I27</f>
        <v>217.9848</v>
      </c>
      <c r="E17" s="70">
        <f t="shared" ref="E17:E40" si="1">D17*15/100</f>
        <v>32.69772</v>
      </c>
      <c r="F17" s="70">
        <f t="shared" ref="F17:F40" si="2">E17*12</f>
        <v>392.37264</v>
      </c>
      <c r="G17" s="67">
        <v>9424377.0</v>
      </c>
      <c r="H17" s="71">
        <v>7920.0</v>
      </c>
      <c r="I17" s="67" t="s">
        <v>209</v>
      </c>
      <c r="J17" s="67" t="s">
        <v>210</v>
      </c>
      <c r="K17" s="67" t="s">
        <v>211</v>
      </c>
      <c r="L17" s="67">
        <v>6943284.0</v>
      </c>
      <c r="M17" s="72" t="s">
        <v>133</v>
      </c>
    </row>
    <row r="18" ht="45.0" customHeight="1">
      <c r="A18" s="67" t="s">
        <v>130</v>
      </c>
      <c r="B18" s="68" t="s">
        <v>131</v>
      </c>
      <c r="C18" s="68" t="s">
        <v>11</v>
      </c>
      <c r="D18" s="69">
        <f>'Tabela 1 APS - Descr.'!I28</f>
        <v>1411.25369</v>
      </c>
      <c r="E18" s="70">
        <f t="shared" si="1"/>
        <v>211.6880535</v>
      </c>
      <c r="F18" s="70">
        <f t="shared" si="2"/>
        <v>2540.256642</v>
      </c>
      <c r="G18" s="67">
        <v>9424377.0</v>
      </c>
      <c r="H18" s="71">
        <v>7920.0</v>
      </c>
      <c r="I18" s="67" t="s">
        <v>209</v>
      </c>
      <c r="J18" s="71" t="s">
        <v>210</v>
      </c>
      <c r="K18" s="67" t="s">
        <v>211</v>
      </c>
      <c r="L18" s="67">
        <v>6943284.0</v>
      </c>
      <c r="M18" s="72" t="s">
        <v>133</v>
      </c>
    </row>
    <row r="19" ht="45.0" customHeight="1">
      <c r="A19" s="67" t="s">
        <v>130</v>
      </c>
      <c r="B19" s="68" t="s">
        <v>131</v>
      </c>
      <c r="C19" s="68" t="s">
        <v>134</v>
      </c>
      <c r="D19" s="69">
        <f>'Tabela 1 APS - Descr.'!I29</f>
        <v>125.18682</v>
      </c>
      <c r="E19" s="70">
        <f t="shared" si="1"/>
        <v>18.778023</v>
      </c>
      <c r="F19" s="70">
        <f t="shared" si="2"/>
        <v>225.336276</v>
      </c>
      <c r="G19" s="67">
        <v>9424377.0</v>
      </c>
      <c r="H19" s="71">
        <v>7920.0</v>
      </c>
      <c r="I19" s="67" t="s">
        <v>209</v>
      </c>
      <c r="J19" s="71" t="s">
        <v>210</v>
      </c>
      <c r="K19" s="67" t="s">
        <v>211</v>
      </c>
      <c r="L19" s="67">
        <v>6943284.0</v>
      </c>
      <c r="M19" s="72" t="s">
        <v>133</v>
      </c>
    </row>
    <row r="20" ht="45.0" customHeight="1">
      <c r="A20" s="67" t="s">
        <v>130</v>
      </c>
      <c r="B20" s="68" t="s">
        <v>131</v>
      </c>
      <c r="C20" s="68" t="s">
        <v>135</v>
      </c>
      <c r="D20" s="69">
        <f>'Tabela 1 APS - Descr.'!I30</f>
        <v>45.10451</v>
      </c>
      <c r="E20" s="70">
        <f t="shared" si="1"/>
        <v>6.7656765</v>
      </c>
      <c r="F20" s="70">
        <f t="shared" si="2"/>
        <v>81.188118</v>
      </c>
      <c r="G20" s="67">
        <v>9424377.0</v>
      </c>
      <c r="H20" s="71">
        <v>7920.0</v>
      </c>
      <c r="I20" s="67" t="s">
        <v>209</v>
      </c>
      <c r="J20" s="71" t="s">
        <v>210</v>
      </c>
      <c r="K20" s="67" t="s">
        <v>211</v>
      </c>
      <c r="L20" s="67">
        <v>6943284.0</v>
      </c>
      <c r="M20" s="72" t="s">
        <v>133</v>
      </c>
    </row>
    <row r="21" ht="45.0" customHeight="1">
      <c r="A21" s="67" t="s">
        <v>130</v>
      </c>
      <c r="B21" s="68" t="s">
        <v>131</v>
      </c>
      <c r="C21" s="68" t="s">
        <v>136</v>
      </c>
      <c r="D21" s="69">
        <f>'Tabela 1 APS - Descr.'!I31</f>
        <v>21.96128</v>
      </c>
      <c r="E21" s="70">
        <f t="shared" si="1"/>
        <v>3.294192</v>
      </c>
      <c r="F21" s="70">
        <f t="shared" si="2"/>
        <v>39.530304</v>
      </c>
      <c r="G21" s="67">
        <v>9424377.0</v>
      </c>
      <c r="H21" s="71">
        <v>7920.0</v>
      </c>
      <c r="I21" s="67" t="s">
        <v>209</v>
      </c>
      <c r="J21" s="71" t="s">
        <v>210</v>
      </c>
      <c r="K21" s="67" t="s">
        <v>211</v>
      </c>
      <c r="L21" s="67">
        <v>6943284.0</v>
      </c>
      <c r="M21" s="72" t="s">
        <v>133</v>
      </c>
    </row>
    <row r="22" ht="45.0" customHeight="1">
      <c r="A22" s="67" t="s">
        <v>130</v>
      </c>
      <c r="B22" s="68" t="s">
        <v>131</v>
      </c>
      <c r="C22" s="68" t="s">
        <v>137</v>
      </c>
      <c r="D22" s="69">
        <f>'Tabela 1 APS - Descr.'!I32</f>
        <v>59.73264</v>
      </c>
      <c r="E22" s="70">
        <f t="shared" si="1"/>
        <v>8.959896</v>
      </c>
      <c r="F22" s="70">
        <f t="shared" si="2"/>
        <v>107.518752</v>
      </c>
      <c r="G22" s="67">
        <v>9424377.0</v>
      </c>
      <c r="H22" s="71">
        <v>7920.0</v>
      </c>
      <c r="I22" s="67" t="s">
        <v>209</v>
      </c>
      <c r="J22" s="71" t="s">
        <v>210</v>
      </c>
      <c r="K22" s="67" t="s">
        <v>211</v>
      </c>
      <c r="L22" s="67">
        <v>6943284.0</v>
      </c>
      <c r="M22" s="72" t="s">
        <v>133</v>
      </c>
    </row>
    <row r="23" ht="45.0" customHeight="1">
      <c r="A23" s="67" t="s">
        <v>130</v>
      </c>
      <c r="B23" s="68" t="s">
        <v>131</v>
      </c>
      <c r="C23" s="68" t="s">
        <v>138</v>
      </c>
      <c r="D23" s="69">
        <f>'Tabela 1 APS - Descr.'!I33</f>
        <v>42.32514</v>
      </c>
      <c r="E23" s="70">
        <f t="shared" si="1"/>
        <v>6.348771</v>
      </c>
      <c r="F23" s="70">
        <f t="shared" si="2"/>
        <v>76.185252</v>
      </c>
      <c r="G23" s="67">
        <v>9424377.0</v>
      </c>
      <c r="H23" s="71">
        <v>7920.0</v>
      </c>
      <c r="I23" s="67" t="s">
        <v>209</v>
      </c>
      <c r="J23" s="71" t="s">
        <v>210</v>
      </c>
      <c r="K23" s="67" t="s">
        <v>211</v>
      </c>
      <c r="L23" s="67">
        <v>6943284.0</v>
      </c>
      <c r="M23" s="72" t="s">
        <v>133</v>
      </c>
    </row>
    <row r="24" ht="45.0" customHeight="1">
      <c r="A24" s="67" t="s">
        <v>130</v>
      </c>
      <c r="B24" s="68" t="s">
        <v>131</v>
      </c>
      <c r="C24" s="68" t="s">
        <v>139</v>
      </c>
      <c r="D24" s="69">
        <f>'Tabela 1 APS - Descr.'!I34</f>
        <v>15.25359</v>
      </c>
      <c r="E24" s="70">
        <f t="shared" si="1"/>
        <v>2.2880385</v>
      </c>
      <c r="F24" s="70">
        <f t="shared" si="2"/>
        <v>27.456462</v>
      </c>
      <c r="G24" s="67">
        <v>9424377.0</v>
      </c>
      <c r="H24" s="71">
        <v>7920.0</v>
      </c>
      <c r="I24" s="67" t="s">
        <v>209</v>
      </c>
      <c r="J24" s="71" t="s">
        <v>210</v>
      </c>
      <c r="K24" s="67" t="s">
        <v>211</v>
      </c>
      <c r="L24" s="67">
        <v>6943284.0</v>
      </c>
      <c r="M24" s="72" t="s">
        <v>133</v>
      </c>
    </row>
    <row r="25" ht="45.0" customHeight="1">
      <c r="A25" s="67" t="s">
        <v>130</v>
      </c>
      <c r="B25" s="68" t="s">
        <v>140</v>
      </c>
      <c r="C25" s="68" t="s">
        <v>141</v>
      </c>
      <c r="D25" s="69">
        <f>'Tabela 1 APS - Descr.'!I35</f>
        <v>122.04544</v>
      </c>
      <c r="E25" s="70">
        <f t="shared" si="1"/>
        <v>18.306816</v>
      </c>
      <c r="F25" s="70">
        <f t="shared" si="2"/>
        <v>219.681792</v>
      </c>
      <c r="G25" s="67">
        <v>2090961.0</v>
      </c>
      <c r="H25" s="71">
        <v>2640.0</v>
      </c>
      <c r="I25" s="69" t="s">
        <v>212</v>
      </c>
      <c r="J25" s="71" t="s">
        <v>210</v>
      </c>
      <c r="K25" s="67" t="s">
        <v>211</v>
      </c>
      <c r="L25" s="67">
        <v>2090961.0</v>
      </c>
      <c r="M25" s="67" t="s">
        <v>142</v>
      </c>
    </row>
    <row r="26" ht="45.0" customHeight="1">
      <c r="A26" s="67" t="s">
        <v>130</v>
      </c>
      <c r="B26" s="68" t="s">
        <v>140</v>
      </c>
      <c r="C26" s="68" t="s">
        <v>144</v>
      </c>
      <c r="D26" s="69">
        <f>'Tabela 1 APS - Descr.'!I36</f>
        <v>600.644</v>
      </c>
      <c r="E26" s="70">
        <f t="shared" si="1"/>
        <v>90.0966</v>
      </c>
      <c r="F26" s="70">
        <f t="shared" si="2"/>
        <v>1081.1592</v>
      </c>
      <c r="G26" s="67">
        <v>2090961.0</v>
      </c>
      <c r="H26" s="71">
        <v>2640.0</v>
      </c>
      <c r="I26" s="69" t="s">
        <v>212</v>
      </c>
      <c r="J26" s="71" t="s">
        <v>210</v>
      </c>
      <c r="K26" s="67" t="s">
        <v>211</v>
      </c>
      <c r="L26" s="67">
        <v>2090961.0</v>
      </c>
      <c r="M26" s="67" t="s">
        <v>142</v>
      </c>
    </row>
    <row r="27" ht="45.0" customHeight="1">
      <c r="A27" s="67" t="s">
        <v>130</v>
      </c>
      <c r="B27" s="68" t="s">
        <v>140</v>
      </c>
      <c r="C27" s="68" t="s">
        <v>146</v>
      </c>
      <c r="D27" s="69">
        <f>'Tabela 1 APS - Descr.'!I37</f>
        <v>315.60375</v>
      </c>
      <c r="E27" s="70">
        <f t="shared" si="1"/>
        <v>47.3405625</v>
      </c>
      <c r="F27" s="70">
        <f t="shared" si="2"/>
        <v>568.08675</v>
      </c>
      <c r="G27" s="67">
        <v>2090961.0</v>
      </c>
      <c r="H27" s="71">
        <v>2640.0</v>
      </c>
      <c r="I27" s="69" t="s">
        <v>212</v>
      </c>
      <c r="J27" s="71" t="s">
        <v>210</v>
      </c>
      <c r="K27" s="67" t="s">
        <v>211</v>
      </c>
      <c r="L27" s="67">
        <v>2090961.0</v>
      </c>
      <c r="M27" s="67" t="s">
        <v>142</v>
      </c>
    </row>
    <row r="28" ht="45.0" customHeight="1">
      <c r="A28" s="67" t="s">
        <v>130</v>
      </c>
      <c r="B28" s="68" t="s">
        <v>140</v>
      </c>
      <c r="C28" s="68" t="s">
        <v>147</v>
      </c>
      <c r="D28" s="69">
        <f>'Tabela 1 APS - Descr.'!I38</f>
        <v>54.46584</v>
      </c>
      <c r="E28" s="70">
        <f t="shared" si="1"/>
        <v>8.169876</v>
      </c>
      <c r="F28" s="70">
        <f t="shared" si="2"/>
        <v>98.038512</v>
      </c>
      <c r="G28" s="67">
        <v>2090961.0</v>
      </c>
      <c r="H28" s="71">
        <v>2640.0</v>
      </c>
      <c r="I28" s="69" t="s">
        <v>212</v>
      </c>
      <c r="J28" s="71" t="s">
        <v>210</v>
      </c>
      <c r="K28" s="67" t="s">
        <v>211</v>
      </c>
      <c r="L28" s="67">
        <v>2090961.0</v>
      </c>
      <c r="M28" s="67" t="s">
        <v>142</v>
      </c>
    </row>
    <row r="29" ht="45.0" customHeight="1">
      <c r="A29" s="67" t="s">
        <v>130</v>
      </c>
      <c r="B29" s="68" t="s">
        <v>140</v>
      </c>
      <c r="C29" s="68" t="s">
        <v>148</v>
      </c>
      <c r="D29" s="69">
        <f>'Tabela 1 APS - Descr.'!I39</f>
        <v>129.42468</v>
      </c>
      <c r="E29" s="70">
        <f t="shared" si="1"/>
        <v>19.413702</v>
      </c>
      <c r="F29" s="70">
        <f t="shared" si="2"/>
        <v>232.964424</v>
      </c>
      <c r="G29" s="67">
        <v>2090961.0</v>
      </c>
      <c r="H29" s="71">
        <v>2640.0</v>
      </c>
      <c r="I29" s="69" t="s">
        <v>212</v>
      </c>
      <c r="J29" s="71" t="s">
        <v>210</v>
      </c>
      <c r="K29" s="67" t="s">
        <v>211</v>
      </c>
      <c r="L29" s="67">
        <v>2090961.0</v>
      </c>
      <c r="M29" s="67" t="s">
        <v>142</v>
      </c>
    </row>
    <row r="30" ht="45.0" customHeight="1">
      <c r="A30" s="67" t="s">
        <v>130</v>
      </c>
      <c r="B30" s="68" t="s">
        <v>149</v>
      </c>
      <c r="C30" s="68" t="s">
        <v>150</v>
      </c>
      <c r="D30" s="69">
        <f>'Tabela 1 APS - Descr.'!I40</f>
        <v>209.99088</v>
      </c>
      <c r="E30" s="70">
        <f t="shared" si="1"/>
        <v>31.498632</v>
      </c>
      <c r="F30" s="70">
        <f t="shared" si="2"/>
        <v>377.983584</v>
      </c>
      <c r="G30" s="67">
        <v>2080931.0</v>
      </c>
      <c r="H30" s="71">
        <v>2112.0</v>
      </c>
      <c r="I30" s="67" t="s">
        <v>209</v>
      </c>
      <c r="J30" s="71" t="s">
        <v>210</v>
      </c>
      <c r="K30" s="67" t="s">
        <v>211</v>
      </c>
      <c r="L30" s="67">
        <v>2080931.0</v>
      </c>
      <c r="M30" s="67" t="s">
        <v>151</v>
      </c>
    </row>
    <row r="31" ht="45.0" customHeight="1">
      <c r="A31" s="67" t="s">
        <v>130</v>
      </c>
      <c r="B31" s="68" t="s">
        <v>149</v>
      </c>
      <c r="C31" s="68" t="s">
        <v>152</v>
      </c>
      <c r="D31" s="69">
        <f>'Tabela 1 APS - Descr.'!I41</f>
        <v>66.71023333</v>
      </c>
      <c r="E31" s="70">
        <f t="shared" si="1"/>
        <v>10.006535</v>
      </c>
      <c r="F31" s="70">
        <f t="shared" si="2"/>
        <v>120.07842</v>
      </c>
      <c r="G31" s="67">
        <v>2080931.0</v>
      </c>
      <c r="H31" s="71">
        <v>2112.0</v>
      </c>
      <c r="I31" s="67" t="s">
        <v>209</v>
      </c>
      <c r="J31" s="71" t="s">
        <v>210</v>
      </c>
      <c r="K31" s="67" t="s">
        <v>211</v>
      </c>
      <c r="L31" s="67">
        <v>2080931.0</v>
      </c>
      <c r="M31" s="67" t="s">
        <v>151</v>
      </c>
    </row>
    <row r="32" ht="45.0" customHeight="1">
      <c r="A32" s="67" t="s">
        <v>130</v>
      </c>
      <c r="B32" s="68" t="s">
        <v>149</v>
      </c>
      <c r="C32" s="68" t="s">
        <v>153</v>
      </c>
      <c r="D32" s="69">
        <f>'Tabela 1 APS - Descr.'!I42</f>
        <v>343.3584</v>
      </c>
      <c r="E32" s="70">
        <f t="shared" si="1"/>
        <v>51.50376</v>
      </c>
      <c r="F32" s="70">
        <f t="shared" si="2"/>
        <v>618.04512</v>
      </c>
      <c r="G32" s="67">
        <v>2080931.0</v>
      </c>
      <c r="H32" s="71">
        <v>2112.0</v>
      </c>
      <c r="I32" s="67" t="s">
        <v>209</v>
      </c>
      <c r="J32" s="71" t="s">
        <v>210</v>
      </c>
      <c r="K32" s="67" t="s">
        <v>211</v>
      </c>
      <c r="L32" s="67">
        <v>2080931.0</v>
      </c>
      <c r="M32" s="67" t="s">
        <v>151</v>
      </c>
    </row>
    <row r="33" ht="45.0" customHeight="1">
      <c r="A33" s="67" t="s">
        <v>130</v>
      </c>
      <c r="B33" s="68" t="s">
        <v>149</v>
      </c>
      <c r="C33" s="68" t="s">
        <v>154</v>
      </c>
      <c r="D33" s="69">
        <f>'Tabela 1 APS - Descr.'!I43</f>
        <v>328.0046</v>
      </c>
      <c r="E33" s="70">
        <f t="shared" si="1"/>
        <v>49.20069</v>
      </c>
      <c r="F33" s="70">
        <f t="shared" si="2"/>
        <v>590.40828</v>
      </c>
      <c r="G33" s="67">
        <v>2080931.0</v>
      </c>
      <c r="H33" s="71">
        <v>2112.0</v>
      </c>
      <c r="I33" s="67" t="s">
        <v>209</v>
      </c>
      <c r="J33" s="71" t="s">
        <v>210</v>
      </c>
      <c r="K33" s="67" t="s">
        <v>211</v>
      </c>
      <c r="L33" s="67">
        <v>2080931.0</v>
      </c>
      <c r="M33" s="67" t="s">
        <v>151</v>
      </c>
    </row>
    <row r="34" ht="45.0" customHeight="1">
      <c r="A34" s="67" t="s">
        <v>130</v>
      </c>
      <c r="B34" s="68" t="s">
        <v>149</v>
      </c>
      <c r="C34" s="68" t="s">
        <v>155</v>
      </c>
      <c r="D34" s="69">
        <f>'Tabela 1 APS - Descr.'!I44</f>
        <v>100.75758</v>
      </c>
      <c r="E34" s="70">
        <f t="shared" si="1"/>
        <v>15.113637</v>
      </c>
      <c r="F34" s="70">
        <f t="shared" si="2"/>
        <v>181.363644</v>
      </c>
      <c r="G34" s="67">
        <v>2080931.0</v>
      </c>
      <c r="H34" s="71">
        <v>2112.0</v>
      </c>
      <c r="I34" s="67" t="s">
        <v>209</v>
      </c>
      <c r="J34" s="71" t="s">
        <v>210</v>
      </c>
      <c r="K34" s="67" t="s">
        <v>211</v>
      </c>
      <c r="L34" s="67">
        <v>2080931.0</v>
      </c>
      <c r="M34" s="67" t="s">
        <v>151</v>
      </c>
    </row>
    <row r="35" ht="45.0" customHeight="1">
      <c r="A35" s="67" t="s">
        <v>130</v>
      </c>
      <c r="B35" s="68" t="s">
        <v>149</v>
      </c>
      <c r="C35" s="68" t="s">
        <v>156</v>
      </c>
      <c r="D35" s="69">
        <f>'Tabela 1 APS - Descr.'!I45</f>
        <v>1617.51249</v>
      </c>
      <c r="E35" s="70">
        <f t="shared" si="1"/>
        <v>242.6268735</v>
      </c>
      <c r="F35" s="70">
        <f t="shared" si="2"/>
        <v>2911.522482</v>
      </c>
      <c r="G35" s="67">
        <v>2080931.0</v>
      </c>
      <c r="H35" s="71">
        <v>2112.0</v>
      </c>
      <c r="I35" s="67" t="s">
        <v>209</v>
      </c>
      <c r="J35" s="71" t="s">
        <v>210</v>
      </c>
      <c r="K35" s="67" t="s">
        <v>211</v>
      </c>
      <c r="L35" s="67">
        <v>2080931.0</v>
      </c>
      <c r="M35" s="67" t="s">
        <v>151</v>
      </c>
    </row>
    <row r="36" ht="45.0" customHeight="1">
      <c r="A36" s="67" t="s">
        <v>130</v>
      </c>
      <c r="B36" s="68" t="s">
        <v>157</v>
      </c>
      <c r="C36" s="68" t="s">
        <v>158</v>
      </c>
      <c r="D36" s="69">
        <f>'Tabela 1 APS - Descr.'!I46</f>
        <v>16.36261</v>
      </c>
      <c r="E36" s="70">
        <f t="shared" si="1"/>
        <v>2.4543915</v>
      </c>
      <c r="F36" s="70">
        <f t="shared" si="2"/>
        <v>29.452698</v>
      </c>
      <c r="G36" s="67">
        <v>2090961.0</v>
      </c>
      <c r="H36" s="71">
        <v>2640.0</v>
      </c>
      <c r="I36" s="67" t="s">
        <v>212</v>
      </c>
      <c r="J36" s="71" t="s">
        <v>210</v>
      </c>
      <c r="K36" s="67" t="s">
        <v>211</v>
      </c>
      <c r="L36" s="67">
        <v>2090961.0</v>
      </c>
      <c r="M36" s="67" t="s">
        <v>142</v>
      </c>
    </row>
    <row r="37" ht="45.0" customHeight="1">
      <c r="A37" s="67" t="s">
        <v>130</v>
      </c>
      <c r="B37" s="68" t="s">
        <v>157</v>
      </c>
      <c r="C37" s="68" t="s">
        <v>160</v>
      </c>
      <c r="D37" s="69">
        <f>'Tabela 1 APS - Descr.'!I47</f>
        <v>83.52861</v>
      </c>
      <c r="E37" s="70">
        <f t="shared" si="1"/>
        <v>12.5292915</v>
      </c>
      <c r="F37" s="70">
        <f t="shared" si="2"/>
        <v>150.351498</v>
      </c>
      <c r="G37" s="67">
        <v>2090961.0</v>
      </c>
      <c r="H37" s="71">
        <v>2640.0</v>
      </c>
      <c r="I37" s="67" t="s">
        <v>212</v>
      </c>
      <c r="J37" s="71" t="s">
        <v>210</v>
      </c>
      <c r="K37" s="67" t="s">
        <v>211</v>
      </c>
      <c r="L37" s="67">
        <v>2090961.0</v>
      </c>
      <c r="M37" s="67" t="s">
        <v>142</v>
      </c>
    </row>
    <row r="38" ht="45.0" customHeight="1">
      <c r="A38" s="67" t="s">
        <v>130</v>
      </c>
      <c r="B38" s="68" t="s">
        <v>157</v>
      </c>
      <c r="C38" s="68" t="s">
        <v>161</v>
      </c>
      <c r="D38" s="69">
        <f>'Tabela 1 APS - Descr.'!I48</f>
        <v>501.59615</v>
      </c>
      <c r="E38" s="70">
        <f t="shared" si="1"/>
        <v>75.2394225</v>
      </c>
      <c r="F38" s="70">
        <f t="shared" si="2"/>
        <v>902.87307</v>
      </c>
      <c r="G38" s="67">
        <v>2090961.0</v>
      </c>
      <c r="H38" s="71">
        <v>2640.0</v>
      </c>
      <c r="I38" s="67" t="s">
        <v>212</v>
      </c>
      <c r="J38" s="71" t="s">
        <v>210</v>
      </c>
      <c r="K38" s="67" t="s">
        <v>211</v>
      </c>
      <c r="L38" s="67">
        <v>2090961.0</v>
      </c>
      <c r="M38" s="67" t="s">
        <v>142</v>
      </c>
    </row>
    <row r="39" ht="45.0" customHeight="1">
      <c r="A39" s="67" t="s">
        <v>130</v>
      </c>
      <c r="B39" s="68" t="s">
        <v>157</v>
      </c>
      <c r="C39" s="68" t="s">
        <v>162</v>
      </c>
      <c r="D39" s="69">
        <f>'Tabela 1 APS - Descr.'!I49</f>
        <v>38.01336</v>
      </c>
      <c r="E39" s="70">
        <f t="shared" si="1"/>
        <v>5.702004</v>
      </c>
      <c r="F39" s="70">
        <f t="shared" si="2"/>
        <v>68.424048</v>
      </c>
      <c r="G39" s="67">
        <v>2090961.0</v>
      </c>
      <c r="H39" s="71">
        <v>2640.0</v>
      </c>
      <c r="I39" s="67" t="s">
        <v>212</v>
      </c>
      <c r="J39" s="71" t="s">
        <v>210</v>
      </c>
      <c r="K39" s="67" t="s">
        <v>211</v>
      </c>
      <c r="L39" s="67">
        <v>2090961.0</v>
      </c>
      <c r="M39" s="67" t="s">
        <v>142</v>
      </c>
    </row>
    <row r="40" ht="45.0" customHeight="1">
      <c r="A40" s="67" t="s">
        <v>130</v>
      </c>
      <c r="B40" s="68" t="s">
        <v>157</v>
      </c>
      <c r="C40" s="68" t="s">
        <v>159</v>
      </c>
      <c r="D40" s="69">
        <f>'Tabela 1 APS - Descr.'!I50</f>
        <v>380.06364</v>
      </c>
      <c r="E40" s="70">
        <f t="shared" si="1"/>
        <v>57.009546</v>
      </c>
      <c r="F40" s="70">
        <f t="shared" si="2"/>
        <v>684.114552</v>
      </c>
      <c r="G40" s="67">
        <v>2090961.0</v>
      </c>
      <c r="H40" s="71">
        <v>2640.0</v>
      </c>
      <c r="I40" s="67" t="s">
        <v>212</v>
      </c>
      <c r="J40" s="71" t="s">
        <v>210</v>
      </c>
      <c r="K40" s="67" t="s">
        <v>211</v>
      </c>
      <c r="L40" s="67">
        <v>2090961.0</v>
      </c>
      <c r="M40" s="67" t="s">
        <v>142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A17:B40">
      <formula1>#REF!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0.0"/>
    <col customWidth="1" min="3" max="3" width="13.71"/>
    <col customWidth="1" min="4" max="4" width="25.29"/>
    <col customWidth="1" min="5" max="5" width="26.86"/>
    <col customWidth="1" min="6" max="7" width="13.71"/>
    <col customWidth="1" min="8" max="8" width="22.57"/>
    <col customWidth="1" min="9" max="9" width="25.86"/>
    <col customWidth="1" min="10" max="10" width="21.14"/>
    <col customWidth="1" min="11" max="11" width="24.71"/>
    <col customWidth="1" min="12" max="12" width="25.0"/>
    <col customWidth="1" min="13" max="13" width="13.71"/>
    <col customWidth="1" min="14" max="14" width="20.29"/>
    <col customWidth="1" min="15" max="26" width="13.71"/>
  </cols>
  <sheetData>
    <row r="1" ht="14.25" customHeight="1">
      <c r="A1" s="3" t="s">
        <v>103</v>
      </c>
      <c r="B1" s="73" t="str">
        <f>'Tabela 1 APS - Descr.'!B1</f>
        <v/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74" t="s">
        <v>213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75" t="s">
        <v>214</v>
      </c>
      <c r="B4" s="76"/>
      <c r="C4" s="76"/>
      <c r="D4" s="76"/>
      <c r="E4" s="76"/>
      <c r="F4" s="76"/>
      <c r="G4" s="76"/>
      <c r="H4" s="77"/>
      <c r="I4" s="77"/>
      <c r="J4" s="77"/>
      <c r="K4" s="77"/>
      <c r="L4" s="77"/>
      <c r="M4" s="77"/>
      <c r="N4" s="7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78"/>
      <c r="B5" s="5"/>
      <c r="C5" s="5"/>
      <c r="D5" s="5"/>
      <c r="E5" s="5"/>
      <c r="F5" s="5"/>
      <c r="G5" s="5"/>
      <c r="H5" s="5"/>
      <c r="I5" s="77"/>
      <c r="J5" s="77"/>
      <c r="K5" s="77"/>
      <c r="L5" s="77"/>
      <c r="M5" s="77"/>
      <c r="N5" s="77"/>
      <c r="O5" s="77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78" t="s">
        <v>215</v>
      </c>
      <c r="B6" s="5"/>
      <c r="C6" s="5"/>
      <c r="D6" s="5"/>
      <c r="E6" s="5"/>
      <c r="F6" s="5"/>
      <c r="G6" s="5"/>
      <c r="H6" s="77"/>
      <c r="I6" s="77"/>
      <c r="J6" s="77"/>
      <c r="K6" s="77"/>
      <c r="L6" s="77"/>
      <c r="M6" s="77"/>
      <c r="N6" s="7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78" t="s">
        <v>216</v>
      </c>
      <c r="B7" s="5"/>
      <c r="C7" s="5"/>
      <c r="D7" s="5"/>
      <c r="E7" s="5"/>
      <c r="F7" s="5"/>
      <c r="G7" s="5"/>
      <c r="H7" s="79"/>
      <c r="I7" s="77"/>
      <c r="J7" s="77"/>
      <c r="K7" s="77"/>
      <c r="L7" s="77"/>
      <c r="M7" s="77"/>
      <c r="N7" s="77"/>
      <c r="O7" s="77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80" t="s">
        <v>217</v>
      </c>
      <c r="B8" s="5"/>
      <c r="C8" s="5"/>
      <c r="D8" s="5"/>
      <c r="E8" s="5"/>
      <c r="F8" s="5"/>
      <c r="G8" s="5"/>
      <c r="H8" s="79"/>
      <c r="I8" s="77"/>
      <c r="J8" s="77"/>
      <c r="K8" s="77"/>
      <c r="L8" s="77"/>
      <c r="M8" s="77"/>
      <c r="N8" s="77"/>
      <c r="O8" s="77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81" t="s">
        <v>218</v>
      </c>
      <c r="B9" s="82"/>
      <c r="C9" s="82"/>
      <c r="D9" s="82"/>
      <c r="E9" s="82"/>
      <c r="F9" s="82"/>
      <c r="G9" s="82"/>
      <c r="H9" s="83"/>
      <c r="I9" s="77"/>
      <c r="J9" s="77"/>
      <c r="K9" s="77"/>
      <c r="L9" s="77"/>
      <c r="M9" s="77"/>
      <c r="N9" s="77"/>
      <c r="O9" s="77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84" t="s">
        <v>219</v>
      </c>
      <c r="B10" s="60"/>
      <c r="C10" s="60"/>
      <c r="D10" s="60"/>
      <c r="E10" s="60"/>
      <c r="F10" s="60"/>
      <c r="G10" s="60"/>
      <c r="H10" s="61"/>
      <c r="I10" s="77"/>
      <c r="J10" s="77"/>
      <c r="K10" s="77"/>
      <c r="L10" s="77"/>
      <c r="M10" s="77"/>
      <c r="N10" s="77"/>
      <c r="O10" s="77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85" t="s">
        <v>220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1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13.25" customHeight="1">
      <c r="A18" s="37" t="s">
        <v>1</v>
      </c>
      <c r="B18" s="37" t="s">
        <v>119</v>
      </c>
      <c r="C18" s="37" t="s">
        <v>120</v>
      </c>
      <c r="D18" s="37" t="s">
        <v>221</v>
      </c>
      <c r="E18" s="37" t="s">
        <v>222</v>
      </c>
      <c r="F18" s="37" t="s">
        <v>205</v>
      </c>
      <c r="G18" s="37" t="s">
        <v>120</v>
      </c>
      <c r="H18" s="37" t="s">
        <v>223</v>
      </c>
      <c r="I18" s="37" t="s">
        <v>224</v>
      </c>
      <c r="J18" s="37" t="s">
        <v>225</v>
      </c>
      <c r="K18" s="37" t="s">
        <v>226</v>
      </c>
      <c r="L18" s="37" t="s">
        <v>227</v>
      </c>
      <c r="M18" s="37" t="s">
        <v>120</v>
      </c>
      <c r="N18" s="37" t="s">
        <v>228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45.0" customHeight="1">
      <c r="A19" s="86" t="s">
        <v>130</v>
      </c>
      <c r="B19" s="86" t="s">
        <v>131</v>
      </c>
      <c r="C19" s="87" t="s">
        <v>132</v>
      </c>
      <c r="D19" s="87">
        <v>36.0</v>
      </c>
      <c r="E19" s="87">
        <v>2080931.0</v>
      </c>
      <c r="F19" s="87" t="s">
        <v>229</v>
      </c>
      <c r="G19" s="87" t="s">
        <v>151</v>
      </c>
      <c r="H19" s="88">
        <f t="shared" ref="H19:H41" si="1">(D19*92/100)*3</f>
        <v>99.36</v>
      </c>
      <c r="I19" s="88">
        <f t="shared" ref="I19:I41" si="2">(D19*92/100)*4</f>
        <v>132.48</v>
      </c>
      <c r="J19" s="88">
        <f t="shared" ref="J19:J41" si="3">(D19*8/100)*7</f>
        <v>20.16</v>
      </c>
      <c r="K19" s="88">
        <f t="shared" ref="K19:K41" si="4">(D19*8/100)*6</f>
        <v>17.28</v>
      </c>
      <c r="L19" s="87">
        <v>2080931.0</v>
      </c>
      <c r="M19" s="87" t="s">
        <v>156</v>
      </c>
      <c r="N19" s="87" t="s">
        <v>211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45.0" customHeight="1">
      <c r="A20" s="86" t="s">
        <v>130</v>
      </c>
      <c r="B20" s="86" t="s">
        <v>131</v>
      </c>
      <c r="C20" s="87" t="s">
        <v>11</v>
      </c>
      <c r="D20" s="87">
        <v>230.0</v>
      </c>
      <c r="E20" s="87">
        <v>2080931.0</v>
      </c>
      <c r="F20" s="87" t="s">
        <v>229</v>
      </c>
      <c r="G20" s="87" t="s">
        <v>151</v>
      </c>
      <c r="H20" s="88">
        <f t="shared" si="1"/>
        <v>634.8</v>
      </c>
      <c r="I20" s="88">
        <f t="shared" si="2"/>
        <v>846.4</v>
      </c>
      <c r="J20" s="88">
        <f t="shared" si="3"/>
        <v>128.8</v>
      </c>
      <c r="K20" s="88">
        <f t="shared" si="4"/>
        <v>110.4</v>
      </c>
      <c r="L20" s="87">
        <v>2080931.0</v>
      </c>
      <c r="M20" s="87" t="s">
        <v>156</v>
      </c>
      <c r="N20" s="87" t="s">
        <v>211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45.0" customHeight="1">
      <c r="A21" s="86" t="s">
        <v>130</v>
      </c>
      <c r="B21" s="86" t="s">
        <v>131</v>
      </c>
      <c r="C21" s="87" t="s">
        <v>134</v>
      </c>
      <c r="D21" s="87">
        <v>19.0</v>
      </c>
      <c r="E21" s="87">
        <v>2080931.0</v>
      </c>
      <c r="F21" s="87" t="s">
        <v>229</v>
      </c>
      <c r="G21" s="87" t="s">
        <v>151</v>
      </c>
      <c r="H21" s="88">
        <f t="shared" si="1"/>
        <v>52.44</v>
      </c>
      <c r="I21" s="88">
        <f t="shared" si="2"/>
        <v>69.92</v>
      </c>
      <c r="J21" s="88">
        <f t="shared" si="3"/>
        <v>10.64</v>
      </c>
      <c r="K21" s="88">
        <f t="shared" si="4"/>
        <v>9.12</v>
      </c>
      <c r="L21" s="87">
        <v>2080931.0</v>
      </c>
      <c r="M21" s="87" t="s">
        <v>156</v>
      </c>
      <c r="N21" s="87" t="s">
        <v>211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45.0" customHeight="1">
      <c r="A22" s="86" t="s">
        <v>130</v>
      </c>
      <c r="B22" s="86" t="s">
        <v>131</v>
      </c>
      <c r="C22" s="89" t="s">
        <v>230</v>
      </c>
      <c r="D22" s="87">
        <v>5.0</v>
      </c>
      <c r="E22" s="87">
        <v>2080931.0</v>
      </c>
      <c r="F22" s="87" t="s">
        <v>229</v>
      </c>
      <c r="G22" s="87" t="s">
        <v>151</v>
      </c>
      <c r="H22" s="88">
        <f t="shared" si="1"/>
        <v>13.8</v>
      </c>
      <c r="I22" s="88">
        <f t="shared" si="2"/>
        <v>18.4</v>
      </c>
      <c r="J22" s="88">
        <f t="shared" si="3"/>
        <v>2.8</v>
      </c>
      <c r="K22" s="88">
        <f t="shared" si="4"/>
        <v>2.4</v>
      </c>
      <c r="L22" s="87">
        <v>2080931.0</v>
      </c>
      <c r="M22" s="87" t="s">
        <v>156</v>
      </c>
      <c r="N22" s="87" t="s">
        <v>211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45.0" customHeight="1">
      <c r="A23" s="86" t="s">
        <v>130</v>
      </c>
      <c r="B23" s="86" t="s">
        <v>131</v>
      </c>
      <c r="C23" s="87" t="s">
        <v>231</v>
      </c>
      <c r="D23" s="87">
        <v>22.0</v>
      </c>
      <c r="E23" s="87">
        <v>2080931.0</v>
      </c>
      <c r="F23" s="87" t="s">
        <v>229</v>
      </c>
      <c r="G23" s="87" t="s">
        <v>151</v>
      </c>
      <c r="H23" s="88">
        <f t="shared" si="1"/>
        <v>60.72</v>
      </c>
      <c r="I23" s="88">
        <f t="shared" si="2"/>
        <v>80.96</v>
      </c>
      <c r="J23" s="88">
        <f t="shared" si="3"/>
        <v>12.32</v>
      </c>
      <c r="K23" s="88">
        <f t="shared" si="4"/>
        <v>10.56</v>
      </c>
      <c r="L23" s="87">
        <v>2080931.0</v>
      </c>
      <c r="M23" s="87" t="s">
        <v>156</v>
      </c>
      <c r="N23" s="87" t="s">
        <v>211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45.0" customHeight="1">
      <c r="A24" s="86" t="s">
        <v>130</v>
      </c>
      <c r="B24" s="86" t="s">
        <v>131</v>
      </c>
      <c r="C24" s="87" t="s">
        <v>232</v>
      </c>
      <c r="D24" s="87">
        <v>1.0</v>
      </c>
      <c r="E24" s="87">
        <v>2080931.0</v>
      </c>
      <c r="F24" s="87" t="s">
        <v>229</v>
      </c>
      <c r="G24" s="87" t="s">
        <v>151</v>
      </c>
      <c r="H24" s="88">
        <f t="shared" si="1"/>
        <v>2.76</v>
      </c>
      <c r="I24" s="88">
        <f t="shared" si="2"/>
        <v>3.68</v>
      </c>
      <c r="J24" s="88">
        <f t="shared" si="3"/>
        <v>0.56</v>
      </c>
      <c r="K24" s="88">
        <f t="shared" si="4"/>
        <v>0.48</v>
      </c>
      <c r="L24" s="87">
        <v>2080931.0</v>
      </c>
      <c r="M24" s="87" t="s">
        <v>156</v>
      </c>
      <c r="N24" s="87" t="s">
        <v>211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45.0" customHeight="1">
      <c r="A25" s="86" t="s">
        <v>130</v>
      </c>
      <c r="B25" s="86" t="s">
        <v>131</v>
      </c>
      <c r="C25" s="87" t="s">
        <v>139</v>
      </c>
      <c r="D25" s="87">
        <v>3.0</v>
      </c>
      <c r="E25" s="87">
        <v>2080931.0</v>
      </c>
      <c r="F25" s="87" t="s">
        <v>229</v>
      </c>
      <c r="G25" s="87" t="s">
        <v>151</v>
      </c>
      <c r="H25" s="88">
        <f t="shared" si="1"/>
        <v>8.28</v>
      </c>
      <c r="I25" s="88">
        <f t="shared" si="2"/>
        <v>11.04</v>
      </c>
      <c r="J25" s="88">
        <f t="shared" si="3"/>
        <v>1.68</v>
      </c>
      <c r="K25" s="88">
        <f t="shared" si="4"/>
        <v>1.44</v>
      </c>
      <c r="L25" s="87">
        <v>2080931.0</v>
      </c>
      <c r="M25" s="87" t="s">
        <v>156</v>
      </c>
      <c r="N25" s="87" t="s">
        <v>211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45.0" customHeight="1">
      <c r="A26" s="86" t="s">
        <v>130</v>
      </c>
      <c r="B26" s="86" t="s">
        <v>233</v>
      </c>
      <c r="C26" s="87" t="s">
        <v>143</v>
      </c>
      <c r="D26" s="87">
        <v>16.0</v>
      </c>
      <c r="E26" s="87">
        <v>2080931.0</v>
      </c>
      <c r="F26" s="87" t="s">
        <v>229</v>
      </c>
      <c r="G26" s="87" t="s">
        <v>151</v>
      </c>
      <c r="H26" s="88">
        <f t="shared" si="1"/>
        <v>44.16</v>
      </c>
      <c r="I26" s="88">
        <f t="shared" si="2"/>
        <v>58.88</v>
      </c>
      <c r="J26" s="88">
        <f t="shared" si="3"/>
        <v>8.96</v>
      </c>
      <c r="K26" s="88">
        <f t="shared" si="4"/>
        <v>7.68</v>
      </c>
      <c r="L26" s="87">
        <v>2080931.0</v>
      </c>
      <c r="M26" s="87" t="s">
        <v>156</v>
      </c>
      <c r="N26" s="87" t="s">
        <v>211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45.0" customHeight="1">
      <c r="A27" s="86" t="s">
        <v>130</v>
      </c>
      <c r="B27" s="86" t="s">
        <v>233</v>
      </c>
      <c r="C27" s="87" t="s">
        <v>145</v>
      </c>
      <c r="D27" s="87">
        <v>52.0</v>
      </c>
      <c r="E27" s="87">
        <v>2080931.0</v>
      </c>
      <c r="F27" s="87" t="s">
        <v>229</v>
      </c>
      <c r="G27" s="87" t="s">
        <v>151</v>
      </c>
      <c r="H27" s="88">
        <f t="shared" si="1"/>
        <v>143.52</v>
      </c>
      <c r="I27" s="88">
        <f t="shared" si="2"/>
        <v>191.36</v>
      </c>
      <c r="J27" s="88">
        <f t="shared" si="3"/>
        <v>29.12</v>
      </c>
      <c r="K27" s="88">
        <f t="shared" si="4"/>
        <v>24.96</v>
      </c>
      <c r="L27" s="87">
        <v>2080931.0</v>
      </c>
      <c r="M27" s="87" t="s">
        <v>156</v>
      </c>
      <c r="N27" s="87" t="s">
        <v>211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45.0" customHeight="1">
      <c r="A28" s="86" t="s">
        <v>130</v>
      </c>
      <c r="B28" s="86" t="s">
        <v>233</v>
      </c>
      <c r="C28" s="87" t="s">
        <v>146</v>
      </c>
      <c r="D28" s="87">
        <v>22.0</v>
      </c>
      <c r="E28" s="87">
        <v>2080931.0</v>
      </c>
      <c r="F28" s="87" t="s">
        <v>229</v>
      </c>
      <c r="G28" s="87" t="s">
        <v>151</v>
      </c>
      <c r="H28" s="88">
        <f t="shared" si="1"/>
        <v>60.72</v>
      </c>
      <c r="I28" s="88">
        <f t="shared" si="2"/>
        <v>80.96</v>
      </c>
      <c r="J28" s="88">
        <f t="shared" si="3"/>
        <v>12.32</v>
      </c>
      <c r="K28" s="88">
        <f t="shared" si="4"/>
        <v>10.56</v>
      </c>
      <c r="L28" s="87">
        <v>2080931.0</v>
      </c>
      <c r="M28" s="87" t="s">
        <v>156</v>
      </c>
      <c r="N28" s="87" t="s">
        <v>211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45.0" customHeight="1">
      <c r="A29" s="86" t="s">
        <v>130</v>
      </c>
      <c r="B29" s="86" t="s">
        <v>234</v>
      </c>
      <c r="C29" s="87" t="s">
        <v>235</v>
      </c>
      <c r="D29" s="87">
        <v>8.0</v>
      </c>
      <c r="E29" s="87">
        <v>2080931.0</v>
      </c>
      <c r="F29" s="87" t="s">
        <v>229</v>
      </c>
      <c r="G29" s="87" t="s">
        <v>151</v>
      </c>
      <c r="H29" s="88">
        <f t="shared" si="1"/>
        <v>22.08</v>
      </c>
      <c r="I29" s="88">
        <f t="shared" si="2"/>
        <v>29.44</v>
      </c>
      <c r="J29" s="88">
        <f t="shared" si="3"/>
        <v>4.48</v>
      </c>
      <c r="K29" s="88">
        <f t="shared" si="4"/>
        <v>3.84</v>
      </c>
      <c r="L29" s="87">
        <v>2080931.0</v>
      </c>
      <c r="M29" s="87" t="s">
        <v>156</v>
      </c>
      <c r="N29" s="87" t="s">
        <v>211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45.0" customHeight="1">
      <c r="A30" s="86" t="s">
        <v>130</v>
      </c>
      <c r="B30" s="86" t="s">
        <v>234</v>
      </c>
      <c r="C30" s="87" t="s">
        <v>236</v>
      </c>
      <c r="D30" s="87">
        <v>8.0</v>
      </c>
      <c r="E30" s="87">
        <v>2080931.0</v>
      </c>
      <c r="F30" s="87" t="s">
        <v>229</v>
      </c>
      <c r="G30" s="87" t="s">
        <v>151</v>
      </c>
      <c r="H30" s="88">
        <f t="shared" si="1"/>
        <v>22.08</v>
      </c>
      <c r="I30" s="88">
        <f t="shared" si="2"/>
        <v>29.44</v>
      </c>
      <c r="J30" s="88">
        <f t="shared" si="3"/>
        <v>4.48</v>
      </c>
      <c r="K30" s="88">
        <f t="shared" si="4"/>
        <v>3.84</v>
      </c>
      <c r="L30" s="87">
        <v>2080931.0</v>
      </c>
      <c r="M30" s="87" t="s">
        <v>156</v>
      </c>
      <c r="N30" s="87" t="s">
        <v>211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45.0" customHeight="1">
      <c r="A31" s="86" t="s">
        <v>130</v>
      </c>
      <c r="B31" s="86" t="s">
        <v>237</v>
      </c>
      <c r="C31" s="87" t="s">
        <v>238</v>
      </c>
      <c r="D31" s="87">
        <v>3.0</v>
      </c>
      <c r="E31" s="87">
        <v>2080931.0</v>
      </c>
      <c r="F31" s="87" t="s">
        <v>229</v>
      </c>
      <c r="G31" s="87" t="s">
        <v>151</v>
      </c>
      <c r="H31" s="88">
        <f t="shared" si="1"/>
        <v>8.28</v>
      </c>
      <c r="I31" s="88">
        <f t="shared" si="2"/>
        <v>11.04</v>
      </c>
      <c r="J31" s="88">
        <f t="shared" si="3"/>
        <v>1.68</v>
      </c>
      <c r="K31" s="88">
        <f t="shared" si="4"/>
        <v>1.44</v>
      </c>
      <c r="L31" s="87">
        <v>2080931.0</v>
      </c>
      <c r="M31" s="87" t="s">
        <v>156</v>
      </c>
      <c r="N31" s="87" t="s">
        <v>211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45.0" customHeight="1">
      <c r="A32" s="86" t="s">
        <v>130</v>
      </c>
      <c r="B32" s="86" t="s">
        <v>237</v>
      </c>
      <c r="C32" s="87" t="s">
        <v>239</v>
      </c>
      <c r="D32" s="87">
        <v>2.0</v>
      </c>
      <c r="E32" s="87">
        <v>2080931.0</v>
      </c>
      <c r="F32" s="87" t="s">
        <v>229</v>
      </c>
      <c r="G32" s="87" t="s">
        <v>151</v>
      </c>
      <c r="H32" s="88">
        <f t="shared" si="1"/>
        <v>5.52</v>
      </c>
      <c r="I32" s="88">
        <f t="shared" si="2"/>
        <v>7.36</v>
      </c>
      <c r="J32" s="88">
        <f t="shared" si="3"/>
        <v>1.12</v>
      </c>
      <c r="K32" s="88">
        <f t="shared" si="4"/>
        <v>0.96</v>
      </c>
      <c r="L32" s="87">
        <v>2080931.0</v>
      </c>
      <c r="M32" s="87" t="s">
        <v>156</v>
      </c>
      <c r="N32" s="87" t="s">
        <v>211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45.0" customHeight="1">
      <c r="A33" s="86" t="s">
        <v>130</v>
      </c>
      <c r="B33" s="86" t="s">
        <v>149</v>
      </c>
      <c r="C33" s="87" t="s">
        <v>153</v>
      </c>
      <c r="D33" s="87">
        <v>20.0</v>
      </c>
      <c r="E33" s="87">
        <v>2080931.0</v>
      </c>
      <c r="F33" s="87" t="s">
        <v>229</v>
      </c>
      <c r="G33" s="87" t="s">
        <v>151</v>
      </c>
      <c r="H33" s="88">
        <f t="shared" si="1"/>
        <v>55.2</v>
      </c>
      <c r="I33" s="88">
        <f t="shared" si="2"/>
        <v>73.6</v>
      </c>
      <c r="J33" s="88">
        <f t="shared" si="3"/>
        <v>11.2</v>
      </c>
      <c r="K33" s="88">
        <f t="shared" si="4"/>
        <v>9.6</v>
      </c>
      <c r="L33" s="87">
        <v>2080931.0</v>
      </c>
      <c r="M33" s="87" t="s">
        <v>156</v>
      </c>
      <c r="N33" s="87" t="s">
        <v>211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45.0" customHeight="1">
      <c r="A34" s="86" t="s">
        <v>130</v>
      </c>
      <c r="B34" s="86" t="s">
        <v>149</v>
      </c>
      <c r="C34" s="87" t="s">
        <v>154</v>
      </c>
      <c r="D34" s="87">
        <v>7.0</v>
      </c>
      <c r="E34" s="87">
        <v>2080931.0</v>
      </c>
      <c r="F34" s="87" t="s">
        <v>229</v>
      </c>
      <c r="G34" s="87" t="s">
        <v>151</v>
      </c>
      <c r="H34" s="88">
        <f t="shared" si="1"/>
        <v>19.32</v>
      </c>
      <c r="I34" s="88">
        <f t="shared" si="2"/>
        <v>25.76</v>
      </c>
      <c r="J34" s="88">
        <f t="shared" si="3"/>
        <v>3.92</v>
      </c>
      <c r="K34" s="88">
        <f t="shared" si="4"/>
        <v>3.36</v>
      </c>
      <c r="L34" s="87">
        <v>2080931.0</v>
      </c>
      <c r="M34" s="87" t="s">
        <v>156</v>
      </c>
      <c r="N34" s="87" t="s">
        <v>211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45.0" customHeight="1">
      <c r="A35" s="86" t="s">
        <v>130</v>
      </c>
      <c r="B35" s="86" t="s">
        <v>149</v>
      </c>
      <c r="C35" s="87" t="s">
        <v>155</v>
      </c>
      <c r="D35" s="87">
        <v>7.0</v>
      </c>
      <c r="E35" s="87">
        <v>2080931.0</v>
      </c>
      <c r="F35" s="87" t="s">
        <v>229</v>
      </c>
      <c r="G35" s="87" t="s">
        <v>151</v>
      </c>
      <c r="H35" s="88">
        <f t="shared" si="1"/>
        <v>19.32</v>
      </c>
      <c r="I35" s="88">
        <f t="shared" si="2"/>
        <v>25.76</v>
      </c>
      <c r="J35" s="88">
        <f t="shared" si="3"/>
        <v>3.92</v>
      </c>
      <c r="K35" s="88">
        <f t="shared" si="4"/>
        <v>3.36</v>
      </c>
      <c r="L35" s="87">
        <v>2080931.0</v>
      </c>
      <c r="M35" s="87" t="s">
        <v>156</v>
      </c>
      <c r="N35" s="87" t="s">
        <v>211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45.0" customHeight="1">
      <c r="A36" s="86" t="s">
        <v>130</v>
      </c>
      <c r="B36" s="86" t="s">
        <v>149</v>
      </c>
      <c r="C36" s="87" t="s">
        <v>151</v>
      </c>
      <c r="D36" s="87">
        <v>114.0</v>
      </c>
      <c r="E36" s="87">
        <v>2080931.0</v>
      </c>
      <c r="F36" s="87" t="s">
        <v>229</v>
      </c>
      <c r="G36" s="87" t="s">
        <v>151</v>
      </c>
      <c r="H36" s="88">
        <f t="shared" si="1"/>
        <v>314.64</v>
      </c>
      <c r="I36" s="88">
        <f t="shared" si="2"/>
        <v>419.52</v>
      </c>
      <c r="J36" s="88">
        <f t="shared" si="3"/>
        <v>63.84</v>
      </c>
      <c r="K36" s="88">
        <f t="shared" si="4"/>
        <v>54.72</v>
      </c>
      <c r="L36" s="87">
        <v>2080931.0</v>
      </c>
      <c r="M36" s="87" t="s">
        <v>156</v>
      </c>
      <c r="N36" s="87" t="s">
        <v>211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45.0" customHeight="1">
      <c r="A37" s="86" t="s">
        <v>130</v>
      </c>
      <c r="B37" s="86" t="s">
        <v>157</v>
      </c>
      <c r="C37" s="87" t="s">
        <v>158</v>
      </c>
      <c r="D37" s="87">
        <v>1.0</v>
      </c>
      <c r="E37" s="87">
        <v>2080931.0</v>
      </c>
      <c r="F37" s="87" t="s">
        <v>229</v>
      </c>
      <c r="G37" s="87" t="s">
        <v>151</v>
      </c>
      <c r="H37" s="88">
        <f t="shared" si="1"/>
        <v>2.76</v>
      </c>
      <c r="I37" s="88">
        <f t="shared" si="2"/>
        <v>3.68</v>
      </c>
      <c r="J37" s="88">
        <f t="shared" si="3"/>
        <v>0.56</v>
      </c>
      <c r="K37" s="88">
        <f t="shared" si="4"/>
        <v>0.48</v>
      </c>
      <c r="L37" s="87">
        <v>2080931.0</v>
      </c>
      <c r="M37" s="87" t="s">
        <v>156</v>
      </c>
      <c r="N37" s="87" t="s">
        <v>211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45.0" customHeight="1">
      <c r="A38" s="86" t="s">
        <v>130</v>
      </c>
      <c r="B38" s="86" t="s">
        <v>157</v>
      </c>
      <c r="C38" s="87" t="s">
        <v>160</v>
      </c>
      <c r="D38" s="87">
        <v>10.0</v>
      </c>
      <c r="E38" s="87">
        <v>2080931.0</v>
      </c>
      <c r="F38" s="87" t="s">
        <v>229</v>
      </c>
      <c r="G38" s="87" t="s">
        <v>151</v>
      </c>
      <c r="H38" s="88">
        <f t="shared" si="1"/>
        <v>27.6</v>
      </c>
      <c r="I38" s="88">
        <f t="shared" si="2"/>
        <v>36.8</v>
      </c>
      <c r="J38" s="88">
        <f t="shared" si="3"/>
        <v>5.6</v>
      </c>
      <c r="K38" s="88">
        <f t="shared" si="4"/>
        <v>4.8</v>
      </c>
      <c r="L38" s="87">
        <v>2080931.0</v>
      </c>
      <c r="M38" s="87" t="s">
        <v>156</v>
      </c>
      <c r="N38" s="87" t="s">
        <v>211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45.0" customHeight="1">
      <c r="A39" s="86" t="s">
        <v>130</v>
      </c>
      <c r="B39" s="86" t="s">
        <v>157</v>
      </c>
      <c r="C39" s="87" t="s">
        <v>161</v>
      </c>
      <c r="D39" s="87">
        <v>79.0</v>
      </c>
      <c r="E39" s="87">
        <v>2080931.0</v>
      </c>
      <c r="F39" s="87" t="s">
        <v>229</v>
      </c>
      <c r="G39" s="87" t="s">
        <v>151</v>
      </c>
      <c r="H39" s="88">
        <f t="shared" si="1"/>
        <v>218.04</v>
      </c>
      <c r="I39" s="88">
        <f t="shared" si="2"/>
        <v>290.72</v>
      </c>
      <c r="J39" s="88">
        <f t="shared" si="3"/>
        <v>44.24</v>
      </c>
      <c r="K39" s="88">
        <f t="shared" si="4"/>
        <v>37.92</v>
      </c>
      <c r="L39" s="87">
        <v>2080931.0</v>
      </c>
      <c r="M39" s="87" t="s">
        <v>156</v>
      </c>
      <c r="N39" s="87" t="s">
        <v>211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45.0" customHeight="1">
      <c r="A40" s="86" t="s">
        <v>130</v>
      </c>
      <c r="B40" s="86" t="s">
        <v>157</v>
      </c>
      <c r="C40" s="87" t="s">
        <v>162</v>
      </c>
      <c r="D40" s="87">
        <v>3.0</v>
      </c>
      <c r="E40" s="87">
        <v>2080931.0</v>
      </c>
      <c r="F40" s="87" t="s">
        <v>229</v>
      </c>
      <c r="G40" s="87" t="s">
        <v>151</v>
      </c>
      <c r="H40" s="88">
        <f t="shared" si="1"/>
        <v>8.28</v>
      </c>
      <c r="I40" s="88">
        <f t="shared" si="2"/>
        <v>11.04</v>
      </c>
      <c r="J40" s="88">
        <f t="shared" si="3"/>
        <v>1.68</v>
      </c>
      <c r="K40" s="88">
        <f t="shared" si="4"/>
        <v>1.44</v>
      </c>
      <c r="L40" s="87">
        <v>2080931.0</v>
      </c>
      <c r="M40" s="87" t="s">
        <v>156</v>
      </c>
      <c r="N40" s="87" t="s">
        <v>211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45.0" customHeight="1">
      <c r="A41" s="86" t="s">
        <v>130</v>
      </c>
      <c r="B41" s="86" t="s">
        <v>157</v>
      </c>
      <c r="C41" s="87" t="s">
        <v>240</v>
      </c>
      <c r="D41" s="87">
        <v>51.0</v>
      </c>
      <c r="E41" s="87">
        <v>2080931.0</v>
      </c>
      <c r="F41" s="87" t="s">
        <v>229</v>
      </c>
      <c r="G41" s="87" t="s">
        <v>151</v>
      </c>
      <c r="H41" s="88">
        <f t="shared" si="1"/>
        <v>140.76</v>
      </c>
      <c r="I41" s="88">
        <f t="shared" si="2"/>
        <v>187.68</v>
      </c>
      <c r="J41" s="88">
        <f t="shared" si="3"/>
        <v>28.56</v>
      </c>
      <c r="K41" s="88">
        <f t="shared" si="4"/>
        <v>24.48</v>
      </c>
      <c r="L41" s="87">
        <v>2080931.0</v>
      </c>
      <c r="M41" s="87" t="s">
        <v>156</v>
      </c>
      <c r="N41" s="87" t="s">
        <v>211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B19:B41">
      <formula1>'listas de opções'!$E$2:$E$64</formula1>
    </dataValidation>
    <dataValidation type="list" allowBlank="1" showErrorMessage="1" sqref="A19:A41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3.57"/>
    <col customWidth="1" min="3" max="6" width="12.86"/>
    <col customWidth="1" min="7" max="7" width="12.0"/>
    <col customWidth="1" min="8" max="15" width="8.57"/>
    <col customWidth="1" min="16" max="18" width="9.29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M3" s="91"/>
      <c r="N3" s="91"/>
      <c r="O3" s="91"/>
      <c r="P3" s="91"/>
      <c r="Q3" s="91"/>
      <c r="R3" s="91"/>
      <c r="S3" s="91"/>
      <c r="U3" s="91"/>
      <c r="V3" s="91"/>
      <c r="W3" s="91"/>
      <c r="X3" s="91"/>
      <c r="Y3" s="91"/>
      <c r="Z3" s="91"/>
    </row>
    <row r="4" ht="14.25" customHeight="1">
      <c r="M4" s="50"/>
      <c r="N4" s="50"/>
      <c r="O4" s="50"/>
      <c r="P4" s="50"/>
      <c r="Q4" s="50"/>
      <c r="R4" s="50"/>
      <c r="S4" s="50"/>
    </row>
    <row r="5" ht="14.25" customHeight="1">
      <c r="M5" s="50"/>
      <c r="N5" s="50"/>
      <c r="O5" s="50"/>
      <c r="P5" s="50"/>
      <c r="Q5" s="50"/>
      <c r="R5" s="50"/>
      <c r="S5" s="50"/>
    </row>
    <row r="6" ht="14.25" customHeight="1">
      <c r="M6" s="50"/>
      <c r="N6" s="50"/>
      <c r="O6" s="50"/>
      <c r="P6" s="50"/>
      <c r="Q6" s="50"/>
      <c r="R6" s="50"/>
      <c r="S6" s="50"/>
    </row>
    <row r="7" ht="14.25" customHeight="1">
      <c r="M7" s="50"/>
      <c r="N7" s="50"/>
      <c r="O7" s="50"/>
      <c r="P7" s="50"/>
      <c r="Q7" s="50"/>
      <c r="R7" s="50"/>
      <c r="S7" s="50"/>
    </row>
    <row r="8" ht="14.25" customHeight="1">
      <c r="M8" s="50"/>
      <c r="N8" s="50"/>
      <c r="O8" s="50"/>
      <c r="P8" s="50"/>
      <c r="Q8" s="50"/>
      <c r="R8" s="50"/>
      <c r="S8" s="50"/>
    </row>
    <row r="9" ht="14.25" customHeight="1">
      <c r="M9" s="50"/>
      <c r="N9" s="50"/>
      <c r="O9" s="50"/>
      <c r="P9" s="50"/>
      <c r="Q9" s="50"/>
      <c r="R9" s="50"/>
      <c r="S9" s="50"/>
    </row>
    <row r="10" ht="14.25" customHeight="1"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ht="14.25" customHeight="1"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ht="14.2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ht="14.2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ht="14.25" customHeight="1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ht="14.25" customHeight="1"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ht="14.25" customHeight="1"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</row>
    <row r="17" ht="14.25" customHeight="1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</row>
    <row r="18" ht="14.25" customHeigh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ht="14.25" customHeight="1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ht="14.25" customHeight="1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</row>
    <row r="21" ht="14.2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ht="14.25" customHeight="1">
      <c r="A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1.71"/>
    <col customWidth="1" min="3" max="3" width="25.14"/>
    <col customWidth="1" min="4" max="4" width="13.0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2" width="8.71"/>
  </cols>
  <sheetData>
    <row r="1" ht="14.25" customHeight="1">
      <c r="A1" s="43" t="s">
        <v>103</v>
      </c>
      <c r="B1" s="93" t="str">
        <f>'Tabela 1 APS - Descr.'!B1</f>
        <v/>
      </c>
    </row>
    <row r="2" ht="14.25" customHeight="1"/>
    <row r="3" ht="14.25" customHeight="1">
      <c r="A3" s="94" t="s">
        <v>254</v>
      </c>
    </row>
    <row r="4" ht="14.25" customHeight="1">
      <c r="A4" s="94"/>
    </row>
    <row r="5" ht="15.0" customHeight="1">
      <c r="A5" s="95" t="s">
        <v>255</v>
      </c>
      <c r="B5" s="96"/>
      <c r="C5" s="96"/>
      <c r="D5" s="96"/>
      <c r="E5" s="96"/>
      <c r="F5" s="96"/>
      <c r="G5" s="96"/>
      <c r="H5" s="97"/>
    </row>
    <row r="6" ht="14.25" customHeight="1">
      <c r="A6" s="98" t="s">
        <v>256</v>
      </c>
      <c r="B6" s="13"/>
      <c r="C6" s="13"/>
      <c r="D6" s="13"/>
      <c r="E6" s="13"/>
      <c r="F6" s="13"/>
      <c r="G6" s="13"/>
      <c r="H6" s="14"/>
    </row>
    <row r="7" ht="14.25" customHeight="1">
      <c r="A7" s="99" t="s">
        <v>257</v>
      </c>
      <c r="B7" s="22"/>
      <c r="C7" s="22"/>
      <c r="D7" s="22"/>
      <c r="E7" s="22"/>
      <c r="F7" s="22"/>
      <c r="G7" s="22"/>
      <c r="H7" s="23"/>
    </row>
    <row r="8" ht="14.25" customHeight="1">
      <c r="A8" s="94"/>
    </row>
    <row r="9" ht="14.25" customHeight="1"/>
    <row r="10" ht="14.25" customHeight="1">
      <c r="F10" s="100" t="s">
        <v>258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7"/>
    </row>
    <row r="11" ht="14.25" customHeight="1"/>
    <row r="12" ht="89.25" customHeight="1">
      <c r="A12" s="101" t="s">
        <v>1</v>
      </c>
      <c r="B12" s="102" t="s">
        <v>241</v>
      </c>
      <c r="C12" s="102" t="s">
        <v>259</v>
      </c>
      <c r="D12" s="102" t="s">
        <v>120</v>
      </c>
      <c r="E12" s="102" t="s">
        <v>205</v>
      </c>
      <c r="F12" s="103" t="s">
        <v>260</v>
      </c>
      <c r="G12" s="104" t="s">
        <v>261</v>
      </c>
      <c r="H12" s="104" t="s">
        <v>262</v>
      </c>
      <c r="I12" s="104" t="s">
        <v>263</v>
      </c>
      <c r="J12" s="104" t="s">
        <v>264</v>
      </c>
      <c r="K12" s="104" t="s">
        <v>265</v>
      </c>
      <c r="L12" s="104" t="s">
        <v>266</v>
      </c>
      <c r="M12" s="104" t="s">
        <v>267</v>
      </c>
      <c r="N12" s="104" t="s">
        <v>268</v>
      </c>
      <c r="O12" s="105" t="s">
        <v>269</v>
      </c>
      <c r="P12" s="105" t="s">
        <v>270</v>
      </c>
      <c r="Q12" s="105" t="s">
        <v>271</v>
      </c>
      <c r="R12" s="105" t="s">
        <v>272</v>
      </c>
      <c r="S12" s="106" t="s">
        <v>273</v>
      </c>
      <c r="T12" s="106" t="s">
        <v>274</v>
      </c>
      <c r="U12" s="106" t="s">
        <v>275</v>
      </c>
      <c r="V12" s="105" t="s">
        <v>276</v>
      </c>
    </row>
    <row r="13" ht="21.75" customHeight="1">
      <c r="A13" s="107" t="s">
        <v>130</v>
      </c>
      <c r="B13" s="107" t="s">
        <v>131</v>
      </c>
      <c r="C13" s="108" t="s">
        <v>277</v>
      </c>
      <c r="D13" s="109" t="s">
        <v>11</v>
      </c>
      <c r="E13" s="109" t="s">
        <v>229</v>
      </c>
      <c r="F13" s="110">
        <v>36.0</v>
      </c>
      <c r="G13" s="110"/>
      <c r="H13" s="111">
        <v>3.0</v>
      </c>
      <c r="I13" s="110"/>
      <c r="J13" s="110"/>
      <c r="K13" s="110">
        <v>7.0</v>
      </c>
      <c r="L13" s="110"/>
      <c r="M13" s="110">
        <v>9.0</v>
      </c>
      <c r="N13" s="110">
        <v>3.0</v>
      </c>
      <c r="O13" s="110"/>
      <c r="P13" s="110"/>
      <c r="Q13" s="110"/>
      <c r="R13" s="112"/>
      <c r="S13" s="110">
        <v>1.0</v>
      </c>
      <c r="T13" s="110"/>
      <c r="U13" s="110"/>
      <c r="V13" s="113" t="s">
        <v>278</v>
      </c>
    </row>
    <row r="14" ht="21.75" customHeight="1">
      <c r="A14" s="107" t="s">
        <v>130</v>
      </c>
      <c r="B14" s="107" t="s">
        <v>233</v>
      </c>
      <c r="C14" s="108" t="s">
        <v>279</v>
      </c>
      <c r="D14" s="109" t="s">
        <v>143</v>
      </c>
      <c r="E14" s="109" t="s">
        <v>229</v>
      </c>
      <c r="F14" s="110">
        <v>2.0</v>
      </c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5"/>
      <c r="S14" s="114"/>
      <c r="T14" s="114"/>
      <c r="U14" s="114"/>
      <c r="V14" s="113" t="s">
        <v>278</v>
      </c>
    </row>
    <row r="15" ht="21.75" customHeight="1">
      <c r="A15" s="107" t="s">
        <v>130</v>
      </c>
      <c r="B15" s="107" t="s">
        <v>233</v>
      </c>
      <c r="C15" s="108" t="s">
        <v>280</v>
      </c>
      <c r="D15" s="109" t="s">
        <v>281</v>
      </c>
      <c r="E15" s="109" t="s">
        <v>229</v>
      </c>
      <c r="F15" s="110">
        <v>6.0</v>
      </c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5"/>
      <c r="S15" s="114"/>
      <c r="T15" s="114"/>
      <c r="U15" s="114"/>
      <c r="V15" s="113" t="s">
        <v>278</v>
      </c>
    </row>
    <row r="16" ht="21.75" customHeight="1">
      <c r="A16" s="107" t="s">
        <v>130</v>
      </c>
      <c r="B16" s="107" t="s">
        <v>233</v>
      </c>
      <c r="C16" s="108" t="s">
        <v>282</v>
      </c>
      <c r="D16" s="109" t="s">
        <v>283</v>
      </c>
      <c r="E16" s="109" t="s">
        <v>229</v>
      </c>
      <c r="F16" s="110">
        <v>4.0</v>
      </c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5"/>
      <c r="S16" s="114"/>
      <c r="T16" s="114"/>
      <c r="U16" s="114"/>
      <c r="V16" s="113" t="s">
        <v>278</v>
      </c>
    </row>
    <row r="17" ht="21.75" customHeight="1">
      <c r="A17" s="107" t="s">
        <v>130</v>
      </c>
      <c r="B17" s="107" t="s">
        <v>233</v>
      </c>
      <c r="C17" s="108" t="s">
        <v>284</v>
      </c>
      <c r="D17" s="109" t="s">
        <v>285</v>
      </c>
      <c r="E17" s="109" t="s">
        <v>229</v>
      </c>
      <c r="F17" s="110">
        <v>5.0</v>
      </c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7"/>
      <c r="S17" s="118"/>
      <c r="T17" s="118"/>
      <c r="U17" s="118"/>
      <c r="V17" s="113" t="s">
        <v>278</v>
      </c>
    </row>
    <row r="18" ht="21.75" customHeight="1">
      <c r="A18" s="107" t="s">
        <v>130</v>
      </c>
      <c r="B18" s="107" t="s">
        <v>233</v>
      </c>
      <c r="C18" s="108" t="s">
        <v>286</v>
      </c>
      <c r="D18" s="109" t="s">
        <v>287</v>
      </c>
      <c r="E18" s="109" t="s">
        <v>229</v>
      </c>
      <c r="F18" s="110">
        <v>1.0</v>
      </c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20"/>
      <c r="S18" s="118"/>
      <c r="T18" s="118"/>
      <c r="U18" s="118"/>
      <c r="V18" s="113" t="s">
        <v>278</v>
      </c>
    </row>
    <row r="19" ht="21.75" customHeight="1">
      <c r="A19" s="107" t="s">
        <v>130</v>
      </c>
      <c r="B19" s="107" t="s">
        <v>149</v>
      </c>
      <c r="C19" s="108" t="s">
        <v>288</v>
      </c>
      <c r="D19" s="109" t="s">
        <v>289</v>
      </c>
      <c r="E19" s="109" t="s">
        <v>229</v>
      </c>
      <c r="F19" s="110">
        <v>3.0</v>
      </c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20"/>
      <c r="S19" s="118"/>
      <c r="T19" s="118"/>
      <c r="U19" s="118"/>
      <c r="V19" s="113" t="s">
        <v>278</v>
      </c>
    </row>
    <row r="20" ht="21.75" customHeight="1">
      <c r="A20" s="107" t="s">
        <v>130</v>
      </c>
      <c r="B20" s="107" t="s">
        <v>149</v>
      </c>
      <c r="C20" s="108" t="s">
        <v>290</v>
      </c>
      <c r="D20" s="109" t="s">
        <v>152</v>
      </c>
      <c r="E20" s="109" t="s">
        <v>229</v>
      </c>
      <c r="F20" s="110">
        <v>4.0</v>
      </c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20"/>
      <c r="S20" s="118"/>
      <c r="T20" s="118"/>
      <c r="U20" s="118"/>
      <c r="V20" s="113" t="s">
        <v>278</v>
      </c>
    </row>
    <row r="21" ht="21.75" customHeight="1">
      <c r="A21" s="107" t="s">
        <v>130</v>
      </c>
      <c r="B21" s="107" t="s">
        <v>149</v>
      </c>
      <c r="C21" s="108" t="s">
        <v>291</v>
      </c>
      <c r="D21" s="109" t="s">
        <v>292</v>
      </c>
      <c r="E21" s="109" t="s">
        <v>229</v>
      </c>
      <c r="F21" s="110">
        <v>7.0</v>
      </c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20"/>
      <c r="S21" s="118"/>
      <c r="T21" s="118"/>
      <c r="U21" s="118"/>
      <c r="V21" s="113" t="s">
        <v>278</v>
      </c>
    </row>
    <row r="22" ht="21.75" customHeight="1">
      <c r="A22" s="107" t="s">
        <v>130</v>
      </c>
      <c r="B22" s="107" t="s">
        <v>149</v>
      </c>
      <c r="C22" s="108" t="s">
        <v>293</v>
      </c>
      <c r="D22" s="109" t="s">
        <v>294</v>
      </c>
      <c r="E22" s="109" t="s">
        <v>229</v>
      </c>
      <c r="F22" s="110">
        <v>2.0</v>
      </c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20"/>
      <c r="S22" s="118"/>
      <c r="T22" s="118"/>
      <c r="U22" s="118"/>
      <c r="V22" s="113" t="s">
        <v>278</v>
      </c>
    </row>
    <row r="23" ht="21.75" customHeight="1">
      <c r="A23" s="107" t="s">
        <v>130</v>
      </c>
      <c r="B23" s="107" t="s">
        <v>149</v>
      </c>
      <c r="C23" s="108" t="s">
        <v>295</v>
      </c>
      <c r="D23" s="109" t="s">
        <v>296</v>
      </c>
      <c r="E23" s="109" t="s">
        <v>229</v>
      </c>
      <c r="F23" s="110">
        <v>8.0</v>
      </c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20"/>
      <c r="S23" s="118"/>
      <c r="T23" s="118"/>
      <c r="U23" s="118"/>
      <c r="V23" s="113" t="s">
        <v>278</v>
      </c>
    </row>
    <row r="24" ht="14.25" customHeight="1">
      <c r="A24" s="107" t="s">
        <v>130</v>
      </c>
      <c r="B24" s="107" t="s">
        <v>149</v>
      </c>
      <c r="C24" s="108" t="s">
        <v>297</v>
      </c>
      <c r="D24" s="109" t="s">
        <v>156</v>
      </c>
      <c r="E24" s="109" t="s">
        <v>229</v>
      </c>
      <c r="F24" s="110">
        <v>25.0</v>
      </c>
      <c r="G24" s="110"/>
      <c r="H24" s="111">
        <v>4.0</v>
      </c>
      <c r="I24" s="110"/>
      <c r="J24" s="110">
        <v>30.0</v>
      </c>
      <c r="K24" s="110">
        <v>5.0</v>
      </c>
      <c r="L24" s="110"/>
      <c r="M24" s="110"/>
      <c r="N24" s="110"/>
      <c r="O24" s="110"/>
      <c r="P24" s="110"/>
      <c r="Q24" s="110"/>
      <c r="R24" s="112"/>
      <c r="S24" s="110">
        <v>1.0</v>
      </c>
      <c r="T24" s="110"/>
      <c r="U24" s="110"/>
      <c r="V24" s="113" t="s">
        <v>298</v>
      </c>
    </row>
    <row r="25" ht="14.25" customHeight="1">
      <c r="A25" s="107" t="s">
        <v>130</v>
      </c>
      <c r="B25" s="107" t="s">
        <v>157</v>
      </c>
      <c r="C25" s="108" t="s">
        <v>299</v>
      </c>
      <c r="D25" s="109" t="s">
        <v>161</v>
      </c>
      <c r="E25" s="109" t="s">
        <v>300</v>
      </c>
      <c r="F25" s="110">
        <v>20.0</v>
      </c>
      <c r="G25" s="110"/>
      <c r="H25" s="110">
        <v>4.0</v>
      </c>
      <c r="I25" s="110"/>
      <c r="J25" s="110">
        <v>20.0</v>
      </c>
      <c r="K25" s="110"/>
      <c r="L25" s="110">
        <v>5.0</v>
      </c>
      <c r="M25" s="110">
        <v>5.0</v>
      </c>
      <c r="N25" s="110">
        <v>3.0</v>
      </c>
      <c r="O25" s="110"/>
      <c r="P25" s="110"/>
      <c r="Q25" s="110"/>
      <c r="R25" s="112"/>
      <c r="S25" s="110">
        <v>1.0</v>
      </c>
      <c r="T25" s="110"/>
      <c r="U25" s="110"/>
      <c r="V25" s="113" t="s">
        <v>278</v>
      </c>
    </row>
    <row r="26" ht="14.25" customHeight="1">
      <c r="A26" s="107" t="s">
        <v>130</v>
      </c>
      <c r="B26" s="107" t="s">
        <v>157</v>
      </c>
      <c r="C26" s="108" t="s">
        <v>301</v>
      </c>
      <c r="D26" s="109" t="s">
        <v>159</v>
      </c>
      <c r="E26" s="109" t="s">
        <v>229</v>
      </c>
      <c r="F26" s="110">
        <v>11.0</v>
      </c>
      <c r="G26" s="110"/>
      <c r="H26" s="110"/>
      <c r="I26" s="110"/>
      <c r="J26" s="110"/>
      <c r="K26" s="110">
        <v>4.0</v>
      </c>
      <c r="L26" s="110"/>
      <c r="M26" s="110">
        <v>4.0</v>
      </c>
      <c r="N26" s="110">
        <v>1.0</v>
      </c>
      <c r="O26" s="110"/>
      <c r="P26" s="110"/>
      <c r="Q26" s="110"/>
      <c r="R26" s="112"/>
      <c r="S26" s="110"/>
      <c r="T26" s="110"/>
      <c r="U26" s="110"/>
      <c r="V26" s="113" t="s">
        <v>278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B13:B26">
      <formula1>'listas de opções'!$E$2:$E$64</formula1>
    </dataValidation>
    <dataValidation type="list" allowBlank="1" showErrorMessage="1" sqref="A13:A26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