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listas de opções" sheetId="1" r:id="rId4"/>
    <sheet state="visible" name="Tabela 1 APS - Descr." sheetId="2" r:id="rId5"/>
    <sheet state="visible" name="Tabela 1 APS - Dados" sheetId="3" r:id="rId6"/>
    <sheet state="visible" name="Tabela 1 APS - Referência AAE" sheetId="4" r:id="rId7"/>
    <sheet state="visible" name="Tabela 1 APS - Referência Bx. R" sheetId="5" r:id="rId8"/>
    <sheet state="visible" name="tabela 2 AGAR" sheetId="6" r:id="rId9"/>
    <sheet state="visible" name="totais TABELA 4" sheetId="7" r:id="rId10"/>
    <sheet state="visible" name="tabela 3 ANEO" sheetId="8" r:id="rId11"/>
    <sheet state="visible" name="tabela 4  leitos existentes" sheetId="9" r:id="rId12"/>
    <sheet state="visible" name="tabela 5 necessidade" sheetId="10" r:id="rId13"/>
    <sheet state="visible" name="tabela 6 rede de serviços final" sheetId="11" r:id="rId14"/>
  </sheets>
  <definedNames/>
  <calcPr/>
  <pivotCaches>
    <pivotCache cacheId="0" r:id="rId15"/>
    <pivotCache cacheId="1" r:id="rId16"/>
  </pivotCaches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17">
      <text>
        <t xml:space="preserve">======
ID#AAABWPexNLc
andrepn    (2022-09-01 19:11:48)
cirurgica = 25
clinica = 2</t>
      </text>
    </comment>
    <comment authorId="0" ref="F18">
      <text>
        <t xml:space="preserve">======
ID#AAABWPexNLg
andrepn    (2022-09-01 19:11:48)
cirurgica = 52
clinica = 6</t>
      </text>
    </comment>
  </commentList>
</comments>
</file>

<file path=xl/sharedStrings.xml><?xml version="1.0" encoding="utf-8"?>
<sst xmlns="http://schemas.openxmlformats.org/spreadsheetml/2006/main" count="1132" uniqueCount="378">
  <si>
    <t>RRAS</t>
  </si>
  <si>
    <t>DRS</t>
  </si>
  <si>
    <t>Região de Saúde</t>
  </si>
  <si>
    <t>STATUS</t>
  </si>
  <si>
    <t>HABILITAÇÃO MAB</t>
  </si>
  <si>
    <t>RRAS 01</t>
  </si>
  <si>
    <t>Aracatuba</t>
  </si>
  <si>
    <t>Adamantina</t>
  </si>
  <si>
    <t>Existente</t>
  </si>
  <si>
    <t>MAB I</t>
  </si>
  <si>
    <t>RRAS 02</t>
  </si>
  <si>
    <t>Araraquara</t>
  </si>
  <si>
    <t>Alta Anhanguera</t>
  </si>
  <si>
    <t>Novo</t>
  </si>
  <si>
    <t>MAB II</t>
  </si>
  <si>
    <t>RRAS 03</t>
  </si>
  <si>
    <t>Baixada Santista</t>
  </si>
  <si>
    <t>Alta Mogiana</t>
  </si>
  <si>
    <t>Não existe</t>
  </si>
  <si>
    <t>MAB III</t>
  </si>
  <si>
    <t>RRAS 04</t>
  </si>
  <si>
    <t>Barretos</t>
  </si>
  <si>
    <t>Alta Paulista</t>
  </si>
  <si>
    <t>SEM HABILITAÇÃO</t>
  </si>
  <si>
    <t>RRAS 05</t>
  </si>
  <si>
    <t>Bauru</t>
  </si>
  <si>
    <t>Alta Sorocabana</t>
  </si>
  <si>
    <t>RRAS 06</t>
  </si>
  <si>
    <t>Campinas</t>
  </si>
  <si>
    <t>Alto Capivari</t>
  </si>
  <si>
    <t>RRAS 07</t>
  </si>
  <si>
    <t>Franca</t>
  </si>
  <si>
    <t>Alto do Tiete</t>
  </si>
  <si>
    <t>RRAS 08</t>
  </si>
  <si>
    <t>Grande Sao Paulo</t>
  </si>
  <si>
    <t>Alto Vale do Paraiba</t>
  </si>
  <si>
    <t>RRAS 09</t>
  </si>
  <si>
    <t>Marilia</t>
  </si>
  <si>
    <t>Aquifero Guarani</t>
  </si>
  <si>
    <t>RRAS 10</t>
  </si>
  <si>
    <t>Piracicaba</t>
  </si>
  <si>
    <t>Araras</t>
  </si>
  <si>
    <t>RRAS 11</t>
  </si>
  <si>
    <t>Presidente Prudente</t>
  </si>
  <si>
    <t>Assis</t>
  </si>
  <si>
    <t>RRAS 12</t>
  </si>
  <si>
    <t>Registro</t>
  </si>
  <si>
    <t>Baixa Mogiana</t>
  </si>
  <si>
    <t>RRAS 13</t>
  </si>
  <si>
    <t>Ribeirao Preto</t>
  </si>
  <si>
    <t>RRAS 14</t>
  </si>
  <si>
    <t>Sao Joao da Boa Vista</t>
  </si>
  <si>
    <t>RRAS 15</t>
  </si>
  <si>
    <t>Sao Jose do Rio Preto</t>
  </si>
  <si>
    <t>Braganca</t>
  </si>
  <si>
    <t>RRAS 16</t>
  </si>
  <si>
    <t>Sorocaba</t>
  </si>
  <si>
    <t>Catanduva</t>
  </si>
  <si>
    <t>RRAS 17</t>
  </si>
  <si>
    <t>Taubate</t>
  </si>
  <si>
    <t>Central do DRS II</t>
  </si>
  <si>
    <t>Central do DRS III</t>
  </si>
  <si>
    <t>Centro Oeste do DRS III</t>
  </si>
  <si>
    <t>Circ. da Fe-V. Historico</t>
  </si>
  <si>
    <t>Circuito das Aguas</t>
  </si>
  <si>
    <t>Consorcio do DRS II</t>
  </si>
  <si>
    <t>Coracao do DRS III</t>
  </si>
  <si>
    <t>Extremo Oeste Paulista</t>
  </si>
  <si>
    <t>Fernandopolis</t>
  </si>
  <si>
    <t>Franco da Rocha</t>
  </si>
  <si>
    <t>Grande ABC</t>
  </si>
  <si>
    <t>Horizonte Verde</t>
  </si>
  <si>
    <t>Itapetininga</t>
  </si>
  <si>
    <t>Itapeva</t>
  </si>
  <si>
    <t>Jales</t>
  </si>
  <si>
    <t>Jau</t>
  </si>
  <si>
    <t>Jose Bonifacio</t>
  </si>
  <si>
    <t>Jundiai</t>
  </si>
  <si>
    <t>Lagos do DRS II</t>
  </si>
  <si>
    <t>Limeira</t>
  </si>
  <si>
    <t>Lins</t>
  </si>
  <si>
    <t>Litoral Norte</t>
  </si>
  <si>
    <t>Mananciais</t>
  </si>
  <si>
    <t>Mantiqueira</t>
  </si>
  <si>
    <t>Norte - Barretos</t>
  </si>
  <si>
    <t>Norte do DRS III</t>
  </si>
  <si>
    <t>Ourinhos</t>
  </si>
  <si>
    <t>Polo Cuesta</t>
  </si>
  <si>
    <t>Pontal do Paranapanema</t>
  </si>
  <si>
    <t>Reg. Metrop. Campinas</t>
  </si>
  <si>
    <t>Rio Claro</t>
  </si>
  <si>
    <t>Rio Pardo</t>
  </si>
  <si>
    <t>Rota dos Bandeirantes</t>
  </si>
  <si>
    <t>Santa Fe do Sul</t>
  </si>
  <si>
    <t>Sao Paulo</t>
  </si>
  <si>
    <t>Sul - Barretos</t>
  </si>
  <si>
    <t>Tres Colinas</t>
  </si>
  <si>
    <t>Tupa</t>
  </si>
  <si>
    <t>V. Paraiba - R. Serrana</t>
  </si>
  <si>
    <t>Vale das Cachoeiras</t>
  </si>
  <si>
    <t>Vale do Jurumirim</t>
  </si>
  <si>
    <t>Vale do Ribeira</t>
  </si>
  <si>
    <t>Votuporanga</t>
  </si>
  <si>
    <t>RRAS: 2 - ALTO TIETÊ</t>
  </si>
  <si>
    <t>Planilha atualizada em: 29/10/2024</t>
  </si>
  <si>
    <r>
      <rPr>
        <rFont val="Arial"/>
        <color theme="1"/>
        <sz val="12.0"/>
      </rPr>
      <t xml:space="preserve">A </t>
    </r>
    <r>
      <rPr>
        <rFont val="Arial"/>
        <b/>
        <color theme="1"/>
        <sz val="12.0"/>
      </rPr>
      <t>tabela 1</t>
    </r>
    <r>
      <rPr>
        <rFont val="Arial"/>
        <color theme="1"/>
        <sz val="12.0"/>
      </rPr>
      <t xml:space="preserve"> se refere a capacidade do municipio/territorio para atendimento a gestante de baixo risco e apontamento da pactuação do serviço que realiza o Pré-Natal de Alto Risco (AGAR), a entrada deve ser coerente com as referencias e Região de Saúde.</t>
    </r>
  </si>
  <si>
    <r>
      <rPr>
        <rFont val="Arial"/>
        <b/>
        <color theme="1"/>
        <sz val="12.0"/>
      </rPr>
      <t>NASCIDOS VIVOS:</t>
    </r>
    <r>
      <rPr>
        <rFont val="Arial"/>
        <color theme="1"/>
        <sz val="12.0"/>
      </rPr>
      <t xml:space="preserve"> PARA ATUAL PLANO: CONSIDERAR ANO 2023</t>
    </r>
  </si>
  <si>
    <t>ESTIMATIVA DE GESTANTES SUSDEPENDENTE (CÁLCULO) = NV + 10% - % Cobertura Saude Suplementar (por municipio)-fonte: https://tabnet.saude.sp.gov.br/tabcgi.exe?tabnet/ind47a_matriz.def</t>
  </si>
  <si>
    <t>COBERTURA ANS - REFERENCIA 2023 (Fonte/Tabnet:https://tabnet.saude.sp.gov.br/tabcgi.exe?tabnet/ind47a_matriz.def)</t>
  </si>
  <si>
    <r>
      <rPr>
        <rFont val="Arial"/>
        <color theme="1"/>
        <sz val="12.0"/>
      </rPr>
      <t xml:space="preserve">Nº de UBS - Referência 2024. (Fonte: </t>
    </r>
    <r>
      <rPr>
        <rFont val="Arial"/>
        <color rgb="FF000000"/>
        <sz val="12.0"/>
      </rPr>
      <t>https://cnes2.datasus.gov.br/Mod_Ind_Unidade.asp?VEstado=35&amp;VMun=351380&amp;VComp=00&amp;VUni=02)</t>
    </r>
  </si>
  <si>
    <r>
      <rPr>
        <rFont val="Arial"/>
        <color theme="1"/>
        <sz val="12.0"/>
      </rPr>
      <t xml:space="preserve">COBERTURA DA ESF/MUNICÍPIO - Referência 2020 (Fonte: </t>
    </r>
    <r>
      <rPr>
        <rFont val="Arial"/>
        <color rgb="FF000000"/>
        <sz val="12.0"/>
      </rPr>
      <t>https://tabnet.saude.sp.gov.br/tabcgi.exe?tabnet/ind33a_matriz.def)</t>
    </r>
  </si>
  <si>
    <r>
      <rPr>
        <rFont val="Arial"/>
        <color theme="1"/>
        <sz val="12.0"/>
      </rPr>
      <t xml:space="preserve">COBERTURA DA AB/MUNICÍPIO - Referência 2020 (Fonte: </t>
    </r>
    <r>
      <rPr>
        <rFont val="Arial"/>
        <color rgb="FF000000"/>
        <sz val="12.0"/>
      </rPr>
      <t>https://tabnet.saude.sp.gov.br/tabcgi.exe?tabnet/ind33a_matriz.def)</t>
    </r>
  </si>
  <si>
    <t>GLOSSÁRIO</t>
  </si>
  <si>
    <r>
      <rPr>
        <rFont val="Arial"/>
        <b/>
        <color theme="1"/>
        <sz val="12.0"/>
      </rPr>
      <t>AAE</t>
    </r>
    <r>
      <rPr>
        <rFont val="Arial"/>
        <color theme="1"/>
        <sz val="12.0"/>
      </rPr>
      <t xml:space="preserve"> -Atenção Ambulatorial Especializada</t>
    </r>
  </si>
  <si>
    <r>
      <rPr>
        <rFont val="Arial"/>
        <b/>
        <color theme="1"/>
        <sz val="12.0"/>
      </rPr>
      <t>APS</t>
    </r>
    <r>
      <rPr>
        <rFont val="Arial"/>
        <color theme="1"/>
        <sz val="12.0"/>
      </rPr>
      <t xml:space="preserve"> - ATENÇÃO PRIMÁRIA À SAÚDE</t>
    </r>
  </si>
  <si>
    <r>
      <rPr>
        <rFont val="Arial"/>
        <b/>
        <color theme="1"/>
        <sz val="12.0"/>
      </rPr>
      <t>ESF</t>
    </r>
    <r>
      <rPr>
        <rFont val="Arial"/>
        <color theme="1"/>
        <sz val="12.0"/>
      </rPr>
      <t xml:space="preserve"> - ESTRATÉGIA SAÚDE DA FAMILIA</t>
    </r>
  </si>
  <si>
    <r>
      <rPr>
        <rFont val="Arial"/>
        <b/>
        <color theme="1"/>
        <sz val="12.0"/>
      </rPr>
      <t>UBS</t>
    </r>
    <r>
      <rPr>
        <rFont val="Arial"/>
        <color theme="1"/>
        <sz val="12.0"/>
      </rPr>
      <t xml:space="preserve"> - UNIDADE BÁSICA DE SAÚDE</t>
    </r>
  </si>
  <si>
    <r>
      <rPr>
        <rFont val="Arial"/>
        <b/>
        <color theme="1"/>
        <sz val="12.0"/>
      </rPr>
      <t>ANS</t>
    </r>
    <r>
      <rPr>
        <rFont val="Arial"/>
        <color theme="1"/>
        <sz val="12.0"/>
      </rPr>
      <t xml:space="preserve"> - AGENCIA NACIONAL DE SAUDE SUPLEMENTAR</t>
    </r>
  </si>
  <si>
    <t>Tabela: 1	    Cobertura de Acesso e capacidade instalada na Atenção Primária à Saúde (APS) para a gestação de baixo risco.</t>
  </si>
  <si>
    <t>MUNICIPIO</t>
  </si>
  <si>
    <t>NASCIDOS VIVOS MUNICIPIO (2023)</t>
  </si>
  <si>
    <t>COBERTURA ANS %</t>
  </si>
  <si>
    <t>Nº DE UBS</t>
  </si>
  <si>
    <t>COBERTURA DA ESF/MUNICÍPIO %</t>
  </si>
  <si>
    <t>COBERTURA DA AB/MUNICÍPIO %</t>
  </si>
  <si>
    <t>TOTAL DE GESTANTES SUSDEPENDENTES ESTIMADAS/ANO</t>
  </si>
  <si>
    <t>TOTAL DE NASCIDOS VIVOS SUSDEPENDENTES ESTIMADOS/ANO</t>
  </si>
  <si>
    <t>CNES/ESTABELECIMENTO PARA REFERENCIA PARA AAE (AGAR)</t>
  </si>
  <si>
    <t>CNES/ESTABELECIMENTO DA REFERENCIA PARA PARTO (BX RISCO)</t>
  </si>
  <si>
    <t>Arujá</t>
  </si>
  <si>
    <t>9001808- UBS Fazenda Rincão 2059304- USF Jd Emilia              2773848 - USF Mirante              2773228 - UBS Vila Pilar             2773856 - USF Barreto Arujá 3044114 - UBS Nova Arujá                              7047088 - USF Jd Real</t>
  </si>
  <si>
    <t xml:space="preserve">6451098 - Hospital Dalila Ferreria Barbosa </t>
  </si>
  <si>
    <t>Biritiba Mirim</t>
  </si>
  <si>
    <t xml:space="preserve">7532245 - Centro de referência Mulher e Criança </t>
  </si>
  <si>
    <t xml:space="preserve">Biritiba Mirim </t>
  </si>
  <si>
    <t xml:space="preserve">2080052 - Hospital Nossa Senhora Aparecida (Santa Casa) </t>
  </si>
  <si>
    <t>Mogi das Cruzes</t>
  </si>
  <si>
    <t>Ferraz de Vasconcelos</t>
  </si>
  <si>
    <t>7627475  - Centro Integrado de Atençãoà Saude da Mulher - Mais Mulher</t>
  </si>
  <si>
    <t>2080079  - Hospital Dr. Osíris Florindo Coelho - HOFC</t>
  </si>
  <si>
    <t>Guararema</t>
  </si>
  <si>
    <t>6016081 - Centro de Especialidades de Saúde e Apoio à População - CESAP</t>
  </si>
  <si>
    <t>2773333 - Santa Casa de Misericórdia de Guararema</t>
  </si>
  <si>
    <t>Guarulhos</t>
  </si>
  <si>
    <r>
      <rPr>
        <rFont val="Arial"/>
        <color theme="1"/>
        <sz val="12.0"/>
      </rPr>
      <t xml:space="preserve">2090554 - UBS Haroldo Veloso                                     4048296 - UBS Jd Paulista               2061082- UBS Jovaia               2036010 - UBS Jurema                              2718804 - UBS Lavras                 2040085 - UBS Pq Cecap                    2074257 - </t>
    </r>
    <r>
      <rPr>
        <rFont val="Arial"/>
        <color theme="1"/>
        <sz val="12.0"/>
      </rPr>
      <t>Centro Especialidades CEMEG CENTRO</t>
    </r>
  </si>
  <si>
    <t xml:space="preserve">5200105 - Hospital Pimentas Bonsucesso </t>
  </si>
  <si>
    <t xml:space="preserve">2040069 - Maternidade Jesus José e Maria </t>
  </si>
  <si>
    <t>2080338 - Hospital Geral de Guarulhos - HGG</t>
  </si>
  <si>
    <t>Itaquaquecetuba</t>
  </si>
  <si>
    <t xml:space="preserve">2718111 - Centro de Especialidades Itaquaqucetuba </t>
  </si>
  <si>
    <t>2078562- Hospital Geral de Itaquaquecetuba</t>
  </si>
  <si>
    <t xml:space="preserve">6028748 - Mãe Mogiana </t>
  </si>
  <si>
    <t>Poá</t>
  </si>
  <si>
    <t xml:space="preserve">2773821 -UBS Tito Fuga (Calmon Viana)                                        6322530  - Jd Emilia               2773805- UBS Dr Cypriano Oswaldo Monaco ( Jd Nova Poá)                      2773481 - UBS Filomena Rosiela Guido ( Jd São José)                     2718987 - UBS Nelson Pozzani Filho ( Vila Varela)                          2773457 - UBS José Pereta                2773430 - UBS José Massa Vila Jaú                                             6322581 - UBS Edvaldo Lupettis Kemel                                              6322719 UBS Dr Murilo Mendes Soares ( Vl Julia) </t>
  </si>
  <si>
    <t xml:space="preserve">Poá </t>
  </si>
  <si>
    <t>2080079 - Hospital Dr. Osíris Florindo Coelho - HOFC</t>
  </si>
  <si>
    <t>Salesópolis</t>
  </si>
  <si>
    <t>2033119-CS II  Salesópolis</t>
  </si>
  <si>
    <t>Santa Isabel</t>
  </si>
  <si>
    <t xml:space="preserve">4049535- UBSII Francisco Pedreira  Ribeiro </t>
  </si>
  <si>
    <t xml:space="preserve">2083140 - Irmandade da Santa Casa Santa de Misericórdia de Santa  Isabel </t>
  </si>
  <si>
    <t>Suzano</t>
  </si>
  <si>
    <t xml:space="preserve"> 2717980- Ambulatorio de Especialidades Dr. Joracy Cruz </t>
  </si>
  <si>
    <t xml:space="preserve">2079860 - Santa Casa de Suzano  </t>
  </si>
  <si>
    <t xml:space="preserve">RRAS2 </t>
  </si>
  <si>
    <r>
      <rPr>
        <rFont val="Arial"/>
        <b/>
        <color rgb="FF000000"/>
        <sz val="12.0"/>
      </rPr>
      <t>* Cobertura APS: egestor 2021</t>
    </r>
    <r>
      <rPr>
        <rFont val="Arial"/>
        <color theme="1"/>
        <sz val="12.0"/>
      </rPr>
      <t xml:space="preserve">. Os municipios de Guararema, Mogi das Cruzes e Ferraz de Vasconcelos apresentam cobertura maior do que o  demonstrado no  egestor. Guararema: 60% considerando numero de  medicos e enfermeiros. Ferraz Vasc. 57,98% (egestor 2020) e Mogi das Cruzes  50,84% ( egestor 2020). </t>
    </r>
  </si>
  <si>
    <t xml:space="preserve">** Todos os municipios contam com ambulatório/referência para PN Alto Risco, porém para casos de maior complexidade não há pactuações e são encaminhados para HC e Hosp São Paulo, via CROSS. </t>
  </si>
  <si>
    <t>REGIÃO DE SAÚDE</t>
  </si>
  <si>
    <t>MUNICÍPIO DA RRAS</t>
  </si>
  <si>
    <t>NASCIDOS VIVOS MUNICÍPIO</t>
  </si>
  <si>
    <t>COBERTURA ANS (%)</t>
  </si>
  <si>
    <t>COBERTURA DA ESF (%)</t>
  </si>
  <si>
    <t>COBERTURA DA AB (%)</t>
  </si>
  <si>
    <t>GESTANTES SUSDEPENDENTES ESTIMADAS/ANO</t>
  </si>
  <si>
    <t>NASCIDOS VIVOS SUSDEPENDENTES ESTIMADOS/ANO</t>
  </si>
  <si>
    <t>Grande São Paulo</t>
  </si>
  <si>
    <t>Alto Tietê</t>
  </si>
  <si>
    <t>CNES</t>
  </si>
  <si>
    <t>NOME DO ESTABELECIMENTO</t>
  </si>
  <si>
    <t>MUNICÍPIO DO ESTABELECIMENTO</t>
  </si>
  <si>
    <t>UBS Fazenda Rincão</t>
  </si>
  <si>
    <t>USF Jd. Emília</t>
  </si>
  <si>
    <t>USF Mirante</t>
  </si>
  <si>
    <t>UBS Vila Pilar</t>
  </si>
  <si>
    <t>USF Barreto Arujá</t>
  </si>
  <si>
    <t>UBS Nova Arujá</t>
  </si>
  <si>
    <t>USF Jd. Real</t>
  </si>
  <si>
    <t>Centro de Referência Mulher e Criança</t>
  </si>
  <si>
    <t>Centro Integrado de Atenção à Saúde da Mulher - Mais Mulher</t>
  </si>
  <si>
    <t>Centro de Especialidades de Saúde e Apoio à População - CESAP</t>
  </si>
  <si>
    <t>UBS Haroldo Veloso</t>
  </si>
  <si>
    <t>UBS Jovaia</t>
  </si>
  <si>
    <t>UBS Jurema</t>
  </si>
  <si>
    <t>UBS Jd. Paulista</t>
  </si>
  <si>
    <t>UBS Lavras</t>
  </si>
  <si>
    <t>UBS Pq. Cecap</t>
  </si>
  <si>
    <t>Centro Especialidades CEMEG Centro</t>
  </si>
  <si>
    <t>Centro de Especialidades Itaquaquecetuba</t>
  </si>
  <si>
    <t>Mãe Mogiana</t>
  </si>
  <si>
    <t>UBS Tito Fuga (Calmon Viana)</t>
  </si>
  <si>
    <t>UBS Jd. Emília</t>
  </si>
  <si>
    <t>UBS Dr. Cypriano Oswaldo Monaco (Jd. Nova Poá)</t>
  </si>
  <si>
    <t>UBS Filomena Rosiela Guido (Jd. São José)</t>
  </si>
  <si>
    <t>UBS Nelson Pozzani Filho (Vila Varela)</t>
  </si>
  <si>
    <t>UBS José Pereta</t>
  </si>
  <si>
    <t>UBS José Massa Vila Jaú</t>
  </si>
  <si>
    <t>UBS Edvaldo Lupettis Kemel</t>
  </si>
  <si>
    <t>UBS Dr. Murilo Mendes Soares (Vl. Júlia)</t>
  </si>
  <si>
    <t>CS II Salesópolis</t>
  </si>
  <si>
    <t>UBS II Francisco Pedreira Ribeiro</t>
  </si>
  <si>
    <t>Ambulatório de Especialidades Dr. Joracy Cruz</t>
  </si>
  <si>
    <t xml:space="preserve">CNES </t>
  </si>
  <si>
    <t>Hospital Dalila Ferreira Barbosa</t>
  </si>
  <si>
    <t>Hospital Nossa Senhora Aparecida (Santa Casa)</t>
  </si>
  <si>
    <t>Hospital Dr. Osíris Florindo Coelho - HOFC</t>
  </si>
  <si>
    <t>Santa Casa de Misericórdia de Guararema</t>
  </si>
  <si>
    <t>Hospital Pimentas Bonsucesso - Manuel de Paiva</t>
  </si>
  <si>
    <t>Hospital Maternidade Jesus José e Maria</t>
  </si>
  <si>
    <t>Hospital Geral de Guarulhos - HGG</t>
  </si>
  <si>
    <t>Hospital Geral de Itaquaquecetuba</t>
  </si>
  <si>
    <t>Irmandade da Santa Casa Santa de Misericórdia de Santa Isabel</t>
  </si>
  <si>
    <t>Hospital e Maternidade de Suzano</t>
  </si>
  <si>
    <t>CAPACIDADE OPERACIONAL PRÉ-NATAL DE ALTO RISCO</t>
  </si>
  <si>
    <t>TOTAL DE GESTANTES SUSDEPENDENTES ESTIMADAS/ANO = VIDE TABELA 1</t>
  </si>
  <si>
    <t>TOTAL DE GESTANTES DE ALTO RISCO SUSDEPENDENTES ESTIMADAS/ANO = 15% DAS GESTANTES SUSDEPENDENTES ESTIMADAS</t>
  </si>
  <si>
    <t>PREVISÃO DE NÚMERO DE CONSULTA DE PRÉ-NATAL  ALTO RISCO/ANO = Nº DE GESTANTES DE ALTO RISCO ESTIMADAS X 12 CONSULTAS</t>
  </si>
  <si>
    <t>OBSERVAR QUE O RESULTADO OBTIDO É O TOTAL DE CONSULTAS NECESSÁRIAS PARA A RRAS/REGIÃO/MUNICIPIO/ANO . O ESTABELECIMENTO DEVERÁ PREVER SE HÁ NECESSIDADE DE CONTRATAÇÃO DE RH E SERVIÇOS PARA O ATENDIMENTO DE 100% DAS CONSULTAS ESTIMADAS</t>
  </si>
  <si>
    <t>PARA ESTIMATIVA DE CAPACIDADE DE CONSULTAS DO AAE(AGAR)/ANO  CONSIDERAR DE 3 A 4 CONSULTAS /HORA/PROFISSIONAL, ESSA INFORMAÇÃO DEVE SER OBTIDA JUNTO AO SERVIÇO DE ALTO RISCO.</t>
  </si>
  <si>
    <t>NÃO ESQUECER DE COLOCAR O NOME DO ESTABELECIMENTO E CNES</t>
  </si>
  <si>
    <t>tabela: 2     Cobertura de Acesso e capacidade instalada na Atenção Ambulatorial Especializada (AAE) - PRÉ-NATAL DE ALTO RISCO (AGAR)</t>
  </si>
  <si>
    <t>DRSI</t>
  </si>
  <si>
    <t>TOTAL DE GESTANTES SUSDEPENDENTES ESTIMADAS/ANO
(trazer da tabela1 APS)</t>
  </si>
  <si>
    <t>TOTAL DE GESTANTES DE ALTO RISCO SUSDEPENDENTES ESTIMADAS/ANO</t>
  </si>
  <si>
    <t>PREVISÃO DE NÚMERO DE CONSULTA DE ALTO RISCO PARA MUNICIPIO/ANO</t>
  </si>
  <si>
    <t>CNES/ESTABELECIMENTO PARA REFERENCIA PARA AAE (AGAR)  **</t>
  </si>
  <si>
    <t>ESTIMATIVA DE CAPACIDADE PARA CONSULTAS DO AAE/ANO</t>
  </si>
  <si>
    <t>GESTÃO</t>
  </si>
  <si>
    <t>INDICADO PARA HABILITAÇÃO TIPO I OU TIPO II</t>
  </si>
  <si>
    <t>CONSULTA REGULADA (S) OU (N)</t>
  </si>
  <si>
    <t>CNES/ESTABELECIMENTO DA REFERENCIA PARA PARTO DE ALTO RISCO ***</t>
  </si>
  <si>
    <t>9001808- UBS Fazenda Rincão 2059304- USF Jd Emilia                                      2773848 - USF Mirante                                                       2773228 - UBS Vila Pilar                  2773856 - USF Barreto Arujá 3044114 - UBS Nova Arujá 7047088 - USF Jd Real</t>
  </si>
  <si>
    <t>*</t>
  </si>
  <si>
    <t xml:space="preserve">Municipal </t>
  </si>
  <si>
    <t xml:space="preserve">Não </t>
  </si>
  <si>
    <t>Não pactuado</t>
  </si>
  <si>
    <t>7532245 - Centro de Referência Mulher e Criança média complexidade</t>
  </si>
  <si>
    <t>2080052 - Hospital Nossa Senhora Aparecida (Santa Casa Mogi das Cruzes)</t>
  </si>
  <si>
    <t>CNES 7627475  - Centro Integrado de Atenção à Saude da Mulher (Mais Mulher) - Municipal</t>
  </si>
  <si>
    <t>Municipal</t>
  </si>
  <si>
    <t>2080079- Hospital Dr. Osíris Florindo Coelho - HOFC</t>
  </si>
  <si>
    <r>
      <rPr>
        <rFont val="Calibri"/>
        <color theme="1"/>
        <sz val="11.0"/>
      </rPr>
      <t xml:space="preserve">2090554 - UBS Haroldo Veloso                                     4048296 - UBS Jd Paulista  2061082- UBS Jovaia               2036010 - UBS Jurema                2718804 - UBS Lavras                 2040085 - UBS Pq Cecap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rFont val="Calibri"/>
        <b/>
        <color rgb="FF000000"/>
        <sz val="11.0"/>
      </rPr>
      <t xml:space="preserve">2074257 - Centro Especialidades CEMEG CENTRO      </t>
    </r>
  </si>
  <si>
    <t xml:space="preserve">2.400                                         2400                                             1600                                               1600                                            800                                               960 </t>
  </si>
  <si>
    <t>TIPO II</t>
  </si>
  <si>
    <t xml:space="preserve">Sim </t>
  </si>
  <si>
    <t xml:space="preserve">5200105 - Hospital Pimentas Bonsucesso   2040069 - Maternidade Jesus José e Maria      2080338 - Hospital Geral de Guarulhos - HGG  </t>
  </si>
  <si>
    <t xml:space="preserve">2718111 - Centro de Especialidades Itaquaquecetuba </t>
  </si>
  <si>
    <t>2078562-Hospital Geral de Itaquaquecetuba</t>
  </si>
  <si>
    <t>Tipo II</t>
  </si>
  <si>
    <t>Sim</t>
  </si>
  <si>
    <t xml:space="preserve">2717980 - Ambulatório de Especialidades Dr Joracy Cruz </t>
  </si>
  <si>
    <t xml:space="preserve">*** Os município de Arujá, Guararema e Santa Isabel, apesar de terem no PAR vigente  maternidades de referência para Partos Alto Risco, na prática não há essa garantia, devido excesso de demanda no HGI. </t>
  </si>
  <si>
    <t xml:space="preserve">REGIÃO DE SAUDE </t>
  </si>
  <si>
    <t>Soma de OBSTETRICOS</t>
  </si>
  <si>
    <t>Soma de GAR I</t>
  </si>
  <si>
    <t>Soma de GAR II</t>
  </si>
  <si>
    <t>Soma de SERVIÇO DE ATENDIMENTO SECUNDÁRIO OU TERCIÁRIO A GESTAÇÃO DE ALTO RISCO</t>
  </si>
  <si>
    <t>Soma de UTI ADULTO</t>
  </si>
  <si>
    <t>Soma de UTIN II</t>
  </si>
  <si>
    <t>Soma de UTIN III</t>
  </si>
  <si>
    <t>Soma de UCINCO</t>
  </si>
  <si>
    <t>Soma de UCINCA</t>
  </si>
  <si>
    <t>Soma de CPN I
3 LEITOS</t>
  </si>
  <si>
    <t>Soma de CPN I
5 LEITOS</t>
  </si>
  <si>
    <t>Soma de CPN II
3 LEITOS</t>
  </si>
  <si>
    <t>Soma de CPN II
5 LEITOS</t>
  </si>
  <si>
    <t>Soma de CGBP
10 LEITOS</t>
  </si>
  <si>
    <t>Soma de CGBP
15 LEITOS</t>
  </si>
  <si>
    <t>Soma de CGBP
20 LEITOS</t>
  </si>
  <si>
    <t>Soma de BLH</t>
  </si>
  <si>
    <t>Grande Sao Paulo Total</t>
  </si>
  <si>
    <t>Grand Total</t>
  </si>
  <si>
    <t>Município:- Guarulhos</t>
  </si>
  <si>
    <t>(vazio)</t>
  </si>
  <si>
    <t>(vazio) Total</t>
  </si>
  <si>
    <t>Total Geral</t>
  </si>
  <si>
    <t>Município:- Mogi das Cruzes</t>
  </si>
  <si>
    <t xml:space="preserve"> Total</t>
  </si>
  <si>
    <t>CAPACIDADE OPERACIONAL ALTO RISCO - ANEO</t>
  </si>
  <si>
    <r>
      <rPr>
        <rFont val="Calibri"/>
        <b/>
        <color rgb="FF000000"/>
        <sz val="11.0"/>
      </rPr>
      <t>UNEO</t>
    </r>
    <r>
      <rPr>
        <rFont val="Calibri"/>
        <color theme="1"/>
        <sz val="11.0"/>
      </rPr>
      <t xml:space="preserve"> = UNIDADE NEONATAL</t>
    </r>
  </si>
  <si>
    <t>(1) ESTIMATIVA DE RECEM NASCIDO DE ALTO RISCO /ANEO: CONSIDERAR AS SAIDAS DA DA UNEO NO ANO ANTERIOR</t>
  </si>
  <si>
    <t>(2) ESTIMATIVA PARA CONSULTAS MÉDICAS  2.500g = 92% DOS RN DE ALTO RISCO ESTIMADOS X 3 CONSULTAS</t>
  </si>
  <si>
    <t>(3) ESTIMATIVA PARA CONSULTAS DE ENFERMAGEM  2.500g = 92% DOS RN DE ALTO RISCO ESTIMADOS X 4 CONSULTAS</t>
  </si>
  <si>
    <t>(4) ESTIMATIVA PARA CONSULTAS MÉDICA  PESO &lt; 2.500G = 8% DOS RN DE ALTO RISCO ESTIMADOS X 7 CONSULTAS</t>
  </si>
  <si>
    <t>(5) ESTIMATIVA PARA CONSULTAS DE ENFERMAGEM  PESO &lt; 2.500GDOS 8% RN DE ALTO RISCO ESTIMADOS X 6 CONSULTAS</t>
  </si>
  <si>
    <t>Tabela 3 : Cobertura de Acesso e capacidade instalada na Atenção Ambulatorial Especializada (AAE) - ANEO</t>
  </si>
  <si>
    <t>ESTIMATIVA DE RECEM NASCIDO DE ALTO RISCO /ANEO (1)</t>
  </si>
  <si>
    <t>CNES/ESTABELECIMENTO PARA REFERENCIA PARA AAE (ANEO)</t>
  </si>
  <si>
    <t>ESTIMATIVA PARA CONSULTAS MÉDICA DO ANEO &gt; 2.500G (2)</t>
  </si>
  <si>
    <t>ESTIMATIVA PARA CONSULTAS ENFERMAGEM DO ANEO &gt; 2.500G (3)</t>
  </si>
  <si>
    <t>ESTIMATIVA PARA CONSULTAS MÉDICA DO ANEO PESO &lt; 2.500G (4)</t>
  </si>
  <si>
    <t>ESTIMATIVA PARA CONSULTAS DE ENFERMAGEM DO ANEO &lt; 2.500G (5)</t>
  </si>
  <si>
    <t>CNES/ESTABELECIMENTO DE REFERENCIA HOSPITALAR PARA O AAE (ANEO)</t>
  </si>
  <si>
    <t>CONSULTA REGULADA 
(S) OU (N)</t>
  </si>
  <si>
    <t xml:space="preserve">Arujá </t>
  </si>
  <si>
    <t>N</t>
  </si>
  <si>
    <t>2069768- Ambulatório da Criança</t>
  </si>
  <si>
    <t xml:space="preserve">Guarulhos </t>
  </si>
  <si>
    <t>5200105 - Hospital Pimentas Bonsucesso                                          2040069 - Maternidade Jesus José e Maria                                                   2080338 - Hospital Geral de Guarulhos - HGG                                                                           2080427 Hospital Municipal da Criança e Adolescente</t>
  </si>
  <si>
    <t>S</t>
  </si>
  <si>
    <t>2078562 - Hospital Geral de Itaquaquecetuba</t>
  </si>
  <si>
    <t>Estadual</t>
  </si>
  <si>
    <t>SUZANO</t>
  </si>
  <si>
    <t>TABELA 4 :  LEITOS OBSTETRICOS E NEONATAIS EXISTENTES NA REDE</t>
  </si>
  <si>
    <t>OS ESTABELECIMENTOS CLASSIFICADOS COMO SERVIÇO DE ATENDIMENTO SECUNDÁRIO OU TERCIÁRIO A GESTAÇÃO DE ALTO RISCO DEVEM SER APONTADOS</t>
  </si>
  <si>
    <t>INSERIR SOMENTE OS LEITOS HABILITADOS, OS EXISTENTES DEVEM FAZER PARTE DA TABELA LEITOS A SEREM HABILITADOS</t>
  </si>
  <si>
    <t>OS LEITOS GAR FAZEM PARTE DOS LEITOS OBSTETRICOS, APONTAR O NÚMERO DE LEITOS HABILITADOS.</t>
  </si>
  <si>
    <t>NUMERO DE LEITOS  EXISTENTES DA REDE MATERNA E INFANTIL</t>
  </si>
  <si>
    <t>CNES/ESTABELECIMENTO</t>
  </si>
  <si>
    <t>MUNICIPIO2</t>
  </si>
  <si>
    <t>OBSTETRICOS</t>
  </si>
  <si>
    <t>GAR I</t>
  </si>
  <si>
    <t>GAR II</t>
  </si>
  <si>
    <t>SERVIÇO DE ATENDIMENTO SECUNDÁRIO OU TERCIÁRIO A GESTAÇÃO DE ALTO RISCO</t>
  </si>
  <si>
    <t>UTI ADULTO</t>
  </si>
  <si>
    <t>UTIN II</t>
  </si>
  <si>
    <t>UTIN III</t>
  </si>
  <si>
    <t>UCINCO</t>
  </si>
  <si>
    <t>UCINCA</t>
  </si>
  <si>
    <t>CPN I
3 LEITOS</t>
  </si>
  <si>
    <t>CPN I
5 LEITOS</t>
  </si>
  <si>
    <t>CPN II
3 LEITOS</t>
  </si>
  <si>
    <t>CPN II
5 LEITOS</t>
  </si>
  <si>
    <t>CGBP
10 LEITOS</t>
  </si>
  <si>
    <t>CGBP
15 LEITOS</t>
  </si>
  <si>
    <t>CGBP
20 LEITOS</t>
  </si>
  <si>
    <t>BLH</t>
  </si>
  <si>
    <t>Não possui</t>
  </si>
  <si>
    <t>Ferraz de vasconcelos</t>
  </si>
  <si>
    <t>NUMERO DE LEITOS  NECESSÁRIOS PARA A  REDE MATERNA E INFANTIL</t>
  </si>
  <si>
    <t>NASCIDOS VIVOS SUSDEPENDENTES
(trazer da tabela1 APS)</t>
  </si>
  <si>
    <t xml:space="preserve">GAR </t>
  </si>
  <si>
    <t xml:space="preserve">UTIN </t>
  </si>
  <si>
    <t>CPN I</t>
  </si>
  <si>
    <t>CPN II</t>
  </si>
  <si>
    <t>CGBP</t>
  </si>
  <si>
    <t>3 LEITOS</t>
  </si>
  <si>
    <t>5 LEITOS</t>
  </si>
  <si>
    <t>10 LEITOS</t>
  </si>
  <si>
    <t>15 LEITOS</t>
  </si>
  <si>
    <t>20 LEITOS</t>
  </si>
  <si>
    <t>TOTAL DA RRAS</t>
  </si>
  <si>
    <t>NUMERO DE LEITOS  EXISTENTES NA  REDE MATERNA E INFANTIL (trazer da aba "totais TABELA 4")</t>
  </si>
  <si>
    <t>TOTAL DE LEITOS EXISTENTES</t>
  </si>
  <si>
    <t>ANÁLISE DA SUFICIÊNCIA DE LEITOS  PARA A  REDE MATERNA E INFANTIL</t>
  </si>
  <si>
    <t xml:space="preserve">Mogi das Cruzes </t>
  </si>
  <si>
    <t xml:space="preserve">TOTAL DE LEITOS NECESSÁRIOS </t>
  </si>
  <si>
    <t>(1) Nº ANUAL DE PARTOS: Considerar para este plano a média de produção de partos dos anos de 2019/2020 e 2021</t>
  </si>
  <si>
    <t>(2) OBSTETRICOS : Somente assinalar com S(Sim) ou N(Não) o tipo de habilitação da maternidade, lembrar que serviços que tem leitos de alto risco não são elegíveis para receber o custeio global (MAB)</t>
  </si>
  <si>
    <t>(3) CGBP: Assinalar com Existente (E) ou Novo (N)</t>
  </si>
  <si>
    <t>(4) BLH ( banco de Leite Humano): Assinalar com Existente (E) ou Novo (N)</t>
  </si>
  <si>
    <t>LEITOS EXISTENTES: Leitos que já estão habilitados</t>
  </si>
  <si>
    <t>LEITOS NOVOS: Leitos a serem habilitados de acordo com a necessidade da Região</t>
  </si>
  <si>
    <t>TOTAL: Leitos totais por componente por maternidade</t>
  </si>
  <si>
    <t>Tabela 6: Serviços que compõe a RRAS, número de leitos existentes e novos.</t>
  </si>
  <si>
    <t xml:space="preserve">NUMERO DE LEITOS  </t>
  </si>
  <si>
    <t>Nº ANUAL DE PARTOS (1)</t>
  </si>
  <si>
    <t>OBSTETRICOS (2)</t>
  </si>
  <si>
    <t>UTIN</t>
  </si>
  <si>
    <t>CGBP (3)</t>
  </si>
  <si>
    <t>BLH(4)</t>
  </si>
  <si>
    <t xml:space="preserve">20 LEITOS </t>
  </si>
  <si>
    <t xml:space="preserve">EXISTENTE </t>
  </si>
  <si>
    <t>NOVO</t>
  </si>
  <si>
    <t>TOTAL</t>
  </si>
  <si>
    <t>EXISTENTE</t>
  </si>
  <si>
    <t>MAB 1</t>
  </si>
  <si>
    <t xml:space="preserve">2080052 - Santa Casa de Mogi das Cruzes </t>
  </si>
  <si>
    <t xml:space="preserve">2079860-Santa Casa de Suzano -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</si>
</sst>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0"/>
    <numFmt numFmtId="165" formatCode="0.0000"/>
    <numFmt numFmtId="166" formatCode="#,##0.0"/>
  </numFmts>
  <fonts count="27">
    <font>
      <sz val="11.0"/>
      <color theme="1"/>
      <name val="Calibri"/>
      <scheme val="minor"/>
    </font>
    <font>
      <color theme="1"/>
      <name val="Calibri"/>
    </font>
    <font>
      <sz val="10.0"/>
      <color theme="1"/>
      <name val="Calibri"/>
    </font>
    <font>
      <b/>
      <sz val="12.0"/>
      <color theme="1"/>
      <name val="Arial"/>
    </font>
    <font/>
    <font>
      <sz val="12.0"/>
      <color theme="1"/>
      <name val="Arial"/>
    </font>
    <font>
      <sz val="12.0"/>
      <color rgb="FF000000"/>
      <name val="Arial"/>
    </font>
    <font>
      <b/>
      <sz val="16.0"/>
      <color theme="1"/>
      <name val="Calibri"/>
    </font>
    <font>
      <b/>
      <sz val="11.0"/>
      <color theme="1"/>
      <name val="Calibri"/>
    </font>
    <font>
      <sz val="11.0"/>
      <color theme="1"/>
      <name val="Calibri"/>
    </font>
    <font>
      <b/>
      <sz val="14.0"/>
      <color theme="1"/>
      <name val="Calibri"/>
    </font>
    <font>
      <b/>
      <sz val="11.0"/>
      <color rgb="FF0C0C0C"/>
      <name val="Calibri"/>
    </font>
    <font>
      <b/>
      <sz val="10.0"/>
      <color rgb="FF0C0C0C"/>
      <name val="Calibri"/>
    </font>
    <font>
      <b/>
      <sz val="9.0"/>
      <color rgb="FF0C0C0C"/>
      <name val="Calibri"/>
    </font>
    <font>
      <b/>
      <sz val="12.0"/>
      <color theme="1"/>
      <name val="Calibri"/>
    </font>
    <font>
      <color theme="1"/>
      <name val="Calibri"/>
      <scheme val="minor"/>
    </font>
    <font>
      <b/>
      <sz val="11.0"/>
      <color rgb="FF000000"/>
      <name val="Calibri"/>
    </font>
    <font>
      <b/>
      <sz val="12.0"/>
      <color rgb="FF000000"/>
      <name val="Calibri"/>
    </font>
    <font>
      <sz val="11.0"/>
      <color rgb="FFFF0000"/>
      <name val="Calibri"/>
    </font>
    <font>
      <b/>
      <sz val="10.0"/>
      <color theme="1"/>
      <name val="Calibri"/>
    </font>
    <font>
      <sz val="10.0"/>
      <color rgb="FFFF0000"/>
      <name val="Calibri"/>
    </font>
    <font>
      <sz val="11.0"/>
      <color rgb="FF993300"/>
      <name val="Calibri"/>
    </font>
    <font>
      <sz val="10.0"/>
      <color rgb="FF993300"/>
      <name val="Calibri"/>
    </font>
    <font>
      <b/>
      <sz val="12.0"/>
      <color rgb="FF008000"/>
      <name val="Calibri"/>
    </font>
    <font>
      <sz val="11.0"/>
      <color rgb="FF008000"/>
      <name val="Calibri"/>
    </font>
    <font>
      <sz val="14.0"/>
      <color rgb="FF008000"/>
      <name val="Calibri"/>
    </font>
    <font>
      <b/>
      <sz val="11.0"/>
      <color rgb="FF008000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99"/>
        <bgColor rgb="FFFFFF99"/>
      </patternFill>
    </fill>
    <fill>
      <patternFill patternType="solid">
        <fgColor rgb="FFFDE9D9"/>
        <bgColor rgb="FFFDE9D9"/>
      </patternFill>
    </fill>
    <fill>
      <patternFill patternType="solid">
        <fgColor rgb="FFCCFFCC"/>
        <bgColor rgb="FFCCFFCC"/>
      </patternFill>
    </fill>
    <fill>
      <patternFill patternType="solid">
        <fgColor rgb="FFCCC0D9"/>
        <bgColor rgb="FFCCC0D9"/>
      </patternFill>
    </fill>
    <fill>
      <patternFill patternType="solid">
        <fgColor theme="9"/>
        <bgColor theme="9"/>
      </patternFill>
    </fill>
    <fill>
      <patternFill patternType="solid">
        <fgColor rgb="FFEEECE1"/>
        <bgColor rgb="FFEEECE1"/>
      </patternFill>
    </fill>
    <fill>
      <patternFill patternType="solid">
        <fgColor rgb="FFFBD4B4"/>
        <bgColor rgb="FFFBD4B4"/>
      </patternFill>
    </fill>
    <fill>
      <patternFill patternType="solid">
        <fgColor rgb="FFFFCC00"/>
        <bgColor rgb="FFFFCC00"/>
      </patternFill>
    </fill>
    <fill>
      <patternFill patternType="solid">
        <fgColor rgb="FFDDD9C3"/>
        <bgColor rgb="FFDDD9C3"/>
      </patternFill>
    </fill>
    <fill>
      <patternFill patternType="solid">
        <fgColor rgb="FFE5B8B7"/>
        <bgColor rgb="FFE5B8B7"/>
      </patternFill>
    </fill>
    <fill>
      <patternFill patternType="solid">
        <fgColor rgb="FFFF99CC"/>
        <bgColor rgb="FFFF99CC"/>
      </patternFill>
    </fill>
    <fill>
      <patternFill patternType="solid">
        <fgColor rgb="FFB6DDE8"/>
        <bgColor rgb="FFB6DDE8"/>
      </patternFill>
    </fill>
    <fill>
      <patternFill patternType="solid">
        <fgColor rgb="FFFFFF00"/>
        <bgColor rgb="FFFFFF00"/>
      </patternFill>
    </fill>
  </fills>
  <borders count="79">
    <border/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  <border>
      <left style="medium">
        <color rgb="FF000000"/>
      </left>
      <righ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top/>
      <bottom/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  <top/>
    </border>
    <border>
      <top/>
    </border>
    <border>
      <right style="medium">
        <color rgb="FF000000"/>
      </right>
      <top/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left" shrinkToFit="0" vertical="bottom" wrapText="0"/>
    </xf>
    <xf borderId="3" fillId="0" fontId="4" numFmtId="0" xfId="0" applyBorder="1" applyFont="1"/>
    <xf borderId="4" fillId="0" fontId="4" numFmtId="0" xfId="0" applyBorder="1" applyFont="1"/>
    <xf borderId="0" fillId="0" fontId="5" numFmtId="0" xfId="0" applyFont="1"/>
    <xf borderId="5" fillId="2" fontId="5" numFmtId="0" xfId="0" applyAlignment="1" applyBorder="1" applyFill="1" applyFont="1">
      <alignment shrinkToFit="0" vertical="top" wrapText="1"/>
    </xf>
    <xf borderId="6" fillId="0" fontId="4" numFmtId="0" xfId="0" applyBorder="1" applyFont="1"/>
    <xf borderId="7" fillId="0" fontId="4" numFmtId="0" xfId="0" applyBorder="1" applyFont="1"/>
    <xf borderId="8" fillId="0" fontId="4" numFmtId="0" xfId="0" applyBorder="1" applyFont="1"/>
    <xf borderId="9" fillId="0" fontId="4" numFmtId="0" xfId="0" applyBorder="1" applyFont="1"/>
    <xf borderId="10" fillId="2" fontId="5" numFmtId="0" xfId="0" applyAlignment="1" applyBorder="1" applyFont="1">
      <alignment vertical="bottom"/>
    </xf>
    <xf borderId="11" fillId="0" fontId="4" numFmtId="0" xfId="0" applyBorder="1" applyFont="1"/>
    <xf borderId="12" fillId="0" fontId="4" numFmtId="0" xfId="0" applyBorder="1" applyFont="1"/>
    <xf borderId="0" fillId="0" fontId="5" numFmtId="1" xfId="0" applyAlignment="1" applyFont="1" applyNumberFormat="1">
      <alignment shrinkToFit="0" vertical="bottom" wrapText="0"/>
    </xf>
    <xf borderId="13" fillId="2" fontId="5" numFmtId="0" xfId="0" applyAlignment="1" applyBorder="1" applyFont="1">
      <alignment vertical="bottom"/>
    </xf>
    <xf borderId="14" fillId="2" fontId="5" numFmtId="0" xfId="0" applyAlignment="1" applyBorder="1" applyFont="1">
      <alignment vertical="bottom"/>
    </xf>
    <xf borderId="15" fillId="2" fontId="5" numFmtId="0" xfId="0" applyAlignment="1" applyBorder="1" applyFont="1">
      <alignment vertical="bottom"/>
    </xf>
    <xf borderId="8" fillId="2" fontId="5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9" fillId="3" fontId="5" numFmtId="0" xfId="0" applyAlignment="1" applyBorder="1" applyFill="1" applyFont="1">
      <alignment horizontal="left" shrinkToFit="0" vertical="bottom" wrapText="0"/>
    </xf>
    <xf borderId="0" fillId="2" fontId="5" numFmtId="0" xfId="0" applyAlignment="1" applyFont="1">
      <alignment vertical="bottom"/>
    </xf>
    <xf borderId="16" fillId="3" fontId="5" numFmtId="0" xfId="0" applyAlignment="1" applyBorder="1" applyFont="1">
      <alignment horizontal="left" shrinkToFit="0" vertical="bottom" wrapText="0"/>
    </xf>
    <xf borderId="17" fillId="0" fontId="4" numFmtId="0" xfId="0" applyBorder="1" applyFont="1"/>
    <xf borderId="18" fillId="0" fontId="4" numFmtId="0" xfId="0" applyBorder="1" applyFont="1"/>
    <xf borderId="6" fillId="0" fontId="3" numFmtId="0" xfId="0" applyAlignment="1" applyBorder="1" applyFont="1">
      <alignment horizontal="center" shrinkToFit="0" vertical="bottom" wrapText="1"/>
    </xf>
    <xf borderId="0" fillId="0" fontId="3" numFmtId="0" xfId="0" applyAlignment="1" applyFont="1">
      <alignment horizontal="center" shrinkToFit="0" vertical="bottom" wrapText="1"/>
    </xf>
    <xf borderId="3" fillId="0" fontId="5" numFmtId="0" xfId="0" applyAlignment="1" applyBorder="1" applyFont="1">
      <alignment horizontal="center" shrinkToFit="0" vertical="center" wrapText="1"/>
    </xf>
    <xf borderId="19" fillId="0" fontId="5" numFmtId="0" xfId="0" applyAlignment="1" applyBorder="1" applyFont="1">
      <alignment horizontal="center" shrinkToFit="0" vertical="center" wrapText="1"/>
    </xf>
    <xf borderId="20" fillId="0" fontId="5" numFmtId="0" xfId="0" applyAlignment="1" applyBorder="1" applyFont="1">
      <alignment horizontal="center" shrinkToFit="0" vertical="center" wrapText="1"/>
    </xf>
    <xf borderId="21" fillId="0" fontId="5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vertical="bottom"/>
    </xf>
    <xf borderId="22" fillId="4" fontId="5" numFmtId="0" xfId="0" applyAlignment="1" applyBorder="1" applyFill="1" applyFont="1">
      <alignment horizontal="center" shrinkToFit="0" vertical="center" wrapText="1"/>
    </xf>
    <xf borderId="22" fillId="5" fontId="5" numFmtId="0" xfId="0" applyAlignment="1" applyBorder="1" applyFill="1" applyFont="1">
      <alignment horizontal="center" shrinkToFit="0" vertical="center" wrapText="1"/>
    </xf>
    <xf borderId="22" fillId="4" fontId="5" numFmtId="0" xfId="0" applyAlignment="1" applyBorder="1" applyFont="1">
      <alignment horizontal="left" shrinkToFit="0" vertical="center" wrapText="1"/>
    </xf>
    <xf borderId="0" fillId="0" fontId="5" numFmtId="0" xfId="0" applyAlignment="1" applyFont="1">
      <alignment shrinkToFit="0" vertical="bottom" wrapText="0"/>
    </xf>
    <xf borderId="23" fillId="4" fontId="5" numFmtId="0" xfId="0" applyAlignment="1" applyBorder="1" applyFont="1">
      <alignment horizontal="center" shrinkToFit="0" vertical="center" wrapText="1"/>
    </xf>
    <xf borderId="23" fillId="5" fontId="5" numFmtId="0" xfId="0" applyAlignment="1" applyBorder="1" applyFont="1">
      <alignment horizontal="center" shrinkToFit="0" vertical="center" wrapText="1"/>
    </xf>
    <xf borderId="23" fillId="4" fontId="5" numFmtId="0" xfId="0" applyAlignment="1" applyBorder="1" applyFont="1">
      <alignment horizontal="left" shrinkToFit="0" vertical="center" wrapText="1"/>
    </xf>
    <xf borderId="24" fillId="4" fontId="5" numFmtId="0" xfId="0" applyAlignment="1" applyBorder="1" applyFont="1">
      <alignment horizontal="center" shrinkToFit="0" vertical="center" wrapText="1"/>
    </xf>
    <xf borderId="25" fillId="4" fontId="5" numFmtId="0" xfId="0" applyAlignment="1" applyBorder="1" applyFont="1">
      <alignment horizontal="center" shrinkToFit="0" vertical="center" wrapText="1"/>
    </xf>
    <xf borderId="25" fillId="6" fontId="5" numFmtId="0" xfId="0" applyAlignment="1" applyBorder="1" applyFill="1" applyFont="1">
      <alignment horizontal="center" shrinkToFit="0" vertical="center" wrapText="1"/>
    </xf>
    <xf borderId="25" fillId="4" fontId="5" numFmtId="0" xfId="0" applyAlignment="1" applyBorder="1" applyFont="1">
      <alignment horizontal="left" shrinkToFit="0" vertical="center" wrapText="1"/>
    </xf>
    <xf borderId="26" fillId="0" fontId="4" numFmtId="0" xfId="0" applyBorder="1" applyFont="1"/>
    <xf borderId="27" fillId="0" fontId="4" numFmtId="0" xfId="0" applyBorder="1" applyFont="1"/>
    <xf borderId="28" fillId="0" fontId="4" numFmtId="0" xfId="0" applyBorder="1" applyFont="1"/>
    <xf borderId="29" fillId="0" fontId="4" numFmtId="0" xfId="0" applyBorder="1" applyFont="1"/>
    <xf borderId="0" fillId="0" fontId="5" numFmtId="0" xfId="0" applyAlignment="1" applyFont="1">
      <alignment horizontal="center" shrinkToFit="0" vertical="center" wrapText="0"/>
    </xf>
    <xf borderId="23" fillId="6" fontId="6" numFmtId="164" xfId="0" applyAlignment="1" applyBorder="1" applyFont="1" applyNumberFormat="1">
      <alignment horizontal="center" shrinkToFit="0" vertical="center" wrapText="1"/>
    </xf>
    <xf borderId="23" fillId="6" fontId="6" numFmtId="165" xfId="0" applyAlignment="1" applyBorder="1" applyFont="1" applyNumberFormat="1">
      <alignment horizontal="center" shrinkToFit="0" vertical="center" wrapText="1"/>
    </xf>
    <xf borderId="23" fillId="4" fontId="5" numFmtId="0" xfId="0" applyAlignment="1" applyBorder="1" applyFont="1">
      <alignment horizontal="center" shrinkToFit="0" vertical="center" wrapText="0"/>
    </xf>
    <xf borderId="23" fillId="7" fontId="5" numFmtId="0" xfId="0" applyAlignment="1" applyBorder="1" applyFill="1" applyFont="1">
      <alignment shrinkToFit="0" vertical="center" wrapText="0"/>
    </xf>
    <xf borderId="30" fillId="4" fontId="5" numFmtId="0" xfId="0" applyAlignment="1" applyBorder="1" applyFont="1">
      <alignment horizontal="center" shrinkToFit="0" vertical="center" wrapText="1"/>
    </xf>
    <xf borderId="30" fillId="4" fontId="5" numFmtId="4" xfId="0" applyAlignment="1" applyBorder="1" applyFont="1" applyNumberFormat="1">
      <alignment horizontal="center" shrinkToFit="0" vertical="center" wrapText="1"/>
    </xf>
    <xf borderId="30" fillId="5" fontId="5" numFmtId="0" xfId="0" applyAlignment="1" applyBorder="1" applyFont="1">
      <alignment horizontal="center" shrinkToFit="0" vertical="center" wrapText="1"/>
    </xf>
    <xf borderId="31" fillId="0" fontId="3" numFmtId="0" xfId="0" applyAlignment="1" applyBorder="1" applyFont="1">
      <alignment shrinkToFit="0" vertical="bottom" wrapText="0"/>
    </xf>
    <xf borderId="31" fillId="0" fontId="3" numFmtId="3" xfId="0" applyAlignment="1" applyBorder="1" applyFont="1" applyNumberFormat="1">
      <alignment horizontal="center" shrinkToFit="0" vertical="bottom" wrapText="0"/>
    </xf>
    <xf borderId="31" fillId="0" fontId="3" numFmtId="0" xfId="0" applyAlignment="1" applyBorder="1" applyFont="1">
      <alignment horizontal="center" shrinkToFit="0" vertical="bottom" wrapText="0"/>
    </xf>
    <xf borderId="31" fillId="0" fontId="5" numFmtId="3" xfId="0" applyAlignment="1" applyBorder="1" applyFont="1" applyNumberFormat="1">
      <alignment horizontal="center" shrinkToFit="0" vertical="bottom" wrapText="0"/>
    </xf>
    <xf borderId="32" fillId="3" fontId="5" numFmtId="0" xfId="0" applyAlignment="1" applyBorder="1" applyFont="1">
      <alignment horizontal="left" shrinkToFit="0" vertical="center" wrapText="1"/>
    </xf>
    <xf borderId="23" fillId="0" fontId="3" numFmtId="0" xfId="0" applyAlignment="1" applyBorder="1" applyFont="1">
      <alignment horizontal="center" shrinkToFit="0" vertical="center" wrapText="1"/>
    </xf>
    <xf borderId="23" fillId="0" fontId="5" numFmtId="0" xfId="0" applyAlignment="1" applyBorder="1" applyFont="1">
      <alignment horizontal="center" shrinkToFit="0" vertical="center" wrapText="1"/>
    </xf>
    <xf borderId="23" fillId="0" fontId="5" numFmtId="2" xfId="0" applyAlignment="1" applyBorder="1" applyFont="1" applyNumberFormat="1">
      <alignment horizontal="center" shrinkToFit="0" vertical="center" wrapText="1"/>
    </xf>
    <xf borderId="23" fillId="0" fontId="6" numFmtId="2" xfId="0" applyAlignment="1" applyBorder="1" applyFont="1" applyNumberFormat="1">
      <alignment horizontal="center" shrinkToFit="0" vertical="center" wrapText="1"/>
    </xf>
    <xf borderId="23" fillId="0" fontId="5" numFmtId="0" xfId="0" applyAlignment="1" applyBorder="1" applyFont="1">
      <alignment horizontal="center" shrinkToFit="0" vertical="center" wrapText="0"/>
    </xf>
    <xf borderId="0" fillId="0" fontId="5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vertical="center"/>
    </xf>
    <xf borderId="2" fillId="0" fontId="7" numFmtId="0" xfId="0" applyAlignment="1" applyBorder="1" applyFont="1">
      <alignment horizontal="left" shrinkToFit="0" vertical="bottom" wrapText="0"/>
    </xf>
    <xf borderId="2" fillId="0" fontId="8" numFmtId="0" xfId="0" applyAlignment="1" applyBorder="1" applyFont="1">
      <alignment horizontal="center" shrinkToFit="0" vertical="bottom" wrapText="0"/>
    </xf>
    <xf borderId="33" fillId="3" fontId="2" numFmtId="0" xfId="0" applyAlignment="1" applyBorder="1" applyFont="1">
      <alignment horizontal="left" shrinkToFit="0" vertical="center" wrapText="1"/>
    </xf>
    <xf borderId="34" fillId="0" fontId="4" numFmtId="0" xfId="0" applyBorder="1" applyFont="1"/>
    <xf borderId="35" fillId="0" fontId="4" numFmtId="0" xfId="0" applyBorder="1" applyFont="1"/>
    <xf borderId="13" fillId="3" fontId="9" numFmtId="0" xfId="0" applyAlignment="1" applyBorder="1" applyFont="1">
      <alignment shrinkToFit="0" vertical="bottom" wrapText="0"/>
    </xf>
    <xf borderId="14" fillId="3" fontId="9" numFmtId="0" xfId="0" applyAlignment="1" applyBorder="1" applyFont="1">
      <alignment shrinkToFit="0" vertical="bottom" wrapText="0"/>
    </xf>
    <xf borderId="15" fillId="3" fontId="9" numFmtId="0" xfId="0" applyAlignment="1" applyBorder="1" applyFont="1">
      <alignment shrinkToFit="0" vertical="bottom" wrapText="0"/>
    </xf>
    <xf borderId="10" fillId="3" fontId="9" numFmtId="0" xfId="0" applyAlignment="1" applyBorder="1" applyFont="1">
      <alignment horizontal="left" shrinkToFit="0" vertical="bottom" wrapText="0"/>
    </xf>
    <xf borderId="10" fillId="3" fontId="9" numFmtId="0" xfId="0" applyAlignment="1" applyBorder="1" applyFont="1">
      <alignment horizontal="left" shrinkToFit="0" vertical="top" wrapText="1"/>
    </xf>
    <xf borderId="10" fillId="3" fontId="9" numFmtId="0" xfId="0" applyAlignment="1" applyBorder="1" applyFont="1">
      <alignment horizontal="left" shrinkToFit="0" vertical="bottom" wrapText="1"/>
    </xf>
    <xf borderId="36" fillId="3" fontId="9" numFmtId="0" xfId="0" applyAlignment="1" applyBorder="1" applyFont="1">
      <alignment shrinkToFit="0" vertical="bottom" wrapText="0"/>
    </xf>
    <xf borderId="37" fillId="3" fontId="9" numFmtId="0" xfId="0" applyAlignment="1" applyBorder="1" applyFont="1">
      <alignment shrinkToFit="0" vertical="bottom" wrapText="0"/>
    </xf>
    <xf borderId="38" fillId="3" fontId="9" numFmtId="0" xfId="0" applyAlignment="1" applyBorder="1" applyFont="1">
      <alignment shrinkToFit="0" vertical="bottom" wrapText="0"/>
    </xf>
    <xf borderId="5" fillId="0" fontId="10" numFmtId="0" xfId="0" applyAlignment="1" applyBorder="1" applyFont="1">
      <alignment horizontal="center" shrinkToFit="0" vertical="center" wrapText="0"/>
    </xf>
    <xf borderId="0" fillId="0" fontId="10" numFmtId="0" xfId="0" applyAlignment="1" applyFont="1">
      <alignment shrinkToFit="0" vertical="bottom" wrapText="0"/>
    </xf>
    <xf borderId="16" fillId="0" fontId="4" numFmtId="0" xfId="0" applyBorder="1" applyFont="1"/>
    <xf borderId="39" fillId="0" fontId="11" numFmtId="0" xfId="0" applyAlignment="1" applyBorder="1" applyFont="1">
      <alignment horizontal="center" shrinkToFit="0" vertical="center" wrapText="1"/>
    </xf>
    <xf borderId="20" fillId="0" fontId="11" numFmtId="0" xfId="0" applyAlignment="1" applyBorder="1" applyFont="1">
      <alignment horizontal="center" shrinkToFit="0" vertical="center" wrapText="1"/>
    </xf>
    <xf borderId="20" fillId="0" fontId="12" numFmtId="0" xfId="0" applyAlignment="1" applyBorder="1" applyFont="1">
      <alignment horizontal="center" shrinkToFit="0" vertical="center" wrapText="1"/>
    </xf>
    <xf borderId="20" fillId="0" fontId="13" numFmtId="0" xfId="0" applyAlignment="1" applyBorder="1" applyFont="1">
      <alignment horizontal="center" shrinkToFit="0" vertical="center" wrapText="1"/>
    </xf>
    <xf borderId="40" fillId="0" fontId="11" numFmtId="0" xfId="0" applyAlignment="1" applyBorder="1" applyFont="1">
      <alignment horizontal="center" shrinkToFit="0" vertical="center" wrapText="1"/>
    </xf>
    <xf borderId="31" fillId="0" fontId="11" numFmtId="0" xfId="0" applyAlignment="1" applyBorder="1" applyFont="1">
      <alignment horizontal="center" shrinkToFit="0" vertical="center" wrapText="1"/>
    </xf>
    <xf borderId="19" fillId="0" fontId="11" numFmtId="0" xfId="0" applyAlignment="1" applyBorder="1" applyFont="1">
      <alignment horizontal="center" shrinkToFit="0" vertical="center" wrapText="1"/>
    </xf>
    <xf borderId="21" fillId="0" fontId="11" numFmtId="0" xfId="0" applyAlignment="1" applyBorder="1" applyFont="1">
      <alignment horizontal="center" shrinkToFit="0" vertical="center" wrapText="1"/>
    </xf>
    <xf borderId="31" fillId="0" fontId="11" numFmtId="0" xfId="0" applyAlignment="1" applyBorder="1" applyFont="1">
      <alignment horizontal="center" shrinkToFit="0" vertical="center" wrapText="0"/>
    </xf>
    <xf borderId="0" fillId="0" fontId="11" numFmtId="0" xfId="0" applyAlignment="1" applyFont="1">
      <alignment shrinkToFit="0" vertical="bottom" wrapText="0"/>
    </xf>
    <xf borderId="22" fillId="4" fontId="9" numFmtId="0" xfId="0" applyAlignment="1" applyBorder="1" applyFont="1">
      <alignment horizontal="center" shrinkToFit="0" vertical="center" wrapText="1"/>
    </xf>
    <xf borderId="22" fillId="4" fontId="9" numFmtId="0" xfId="0" applyAlignment="1" applyBorder="1" applyFont="1">
      <alignment horizontal="left" shrinkToFit="0" vertical="bottom" wrapText="0"/>
    </xf>
    <xf borderId="22" fillId="5" fontId="9" numFmtId="0" xfId="0" applyAlignment="1" applyBorder="1" applyFont="1">
      <alignment horizontal="left" shrinkToFit="0" vertical="bottom" wrapText="0"/>
    </xf>
    <xf borderId="22" fillId="4" fontId="9" numFmtId="0" xfId="0" applyAlignment="1" applyBorder="1" applyFont="1">
      <alignment horizontal="left" shrinkToFit="0" vertical="center" wrapText="1"/>
    </xf>
    <xf borderId="22" fillId="7" fontId="9" numFmtId="0" xfId="0" applyAlignment="1" applyBorder="1" applyFont="1">
      <alignment horizontal="center" shrinkToFit="0" vertical="center" wrapText="0"/>
    </xf>
    <xf borderId="22" fillId="5" fontId="9" numFmtId="0" xfId="0" applyAlignment="1" applyBorder="1" applyFont="1">
      <alignment horizontal="left" shrinkToFit="0" vertical="center" wrapText="0"/>
    </xf>
    <xf borderId="22" fillId="4" fontId="9" numFmtId="0" xfId="0" applyAlignment="1" applyBorder="1" applyFont="1">
      <alignment horizontal="center" shrinkToFit="0" vertical="center" wrapText="0"/>
    </xf>
    <xf borderId="23" fillId="5" fontId="9" numFmtId="0" xfId="0" applyAlignment="1" applyBorder="1" applyFont="1">
      <alignment horizontal="left" shrinkToFit="0" vertical="center" wrapText="0"/>
    </xf>
    <xf borderId="22" fillId="7" fontId="8" numFmtId="0" xfId="0" applyAlignment="1" applyBorder="1" applyFont="1">
      <alignment horizontal="center" shrinkToFit="0" vertical="center" wrapText="1"/>
    </xf>
    <xf borderId="30" fillId="4" fontId="9" numFmtId="0" xfId="0" applyAlignment="1" applyBorder="1" applyFont="1">
      <alignment horizontal="center" shrinkToFit="0" vertical="center" wrapText="1"/>
    </xf>
    <xf borderId="41" fillId="5" fontId="9" numFmtId="0" xfId="0" applyAlignment="1" applyBorder="1" applyFont="1">
      <alignment horizontal="left" shrinkToFit="0" vertical="center" wrapText="0"/>
    </xf>
    <xf borderId="23" fillId="4" fontId="9" numFmtId="0" xfId="0" applyAlignment="1" applyBorder="1" applyFont="1">
      <alignment horizontal="left" shrinkToFit="0" vertical="center" wrapText="1"/>
    </xf>
    <xf borderId="30" fillId="7" fontId="9" numFmtId="0" xfId="0" applyAlignment="1" applyBorder="1" applyFont="1">
      <alignment horizontal="center" shrinkToFit="0" vertical="center" wrapText="0"/>
    </xf>
    <xf borderId="23" fillId="4" fontId="9" numFmtId="0" xfId="0" applyAlignment="1" applyBorder="1" applyFont="1">
      <alignment horizontal="center" shrinkToFit="0" vertical="center" wrapText="1"/>
    </xf>
    <xf borderId="23" fillId="6" fontId="9" numFmtId="0" xfId="0" applyAlignment="1" applyBorder="1" applyFont="1">
      <alignment horizontal="left" shrinkToFit="0" vertical="center" wrapText="0"/>
    </xf>
    <xf borderId="23" fillId="4" fontId="9" numFmtId="3" xfId="0" applyAlignment="1" applyBorder="1" applyFont="1" applyNumberFormat="1">
      <alignment horizontal="center" shrinkToFit="0" vertical="center" wrapText="1"/>
    </xf>
    <xf borderId="23" fillId="8" fontId="8" numFmtId="0" xfId="0" applyAlignment="1" applyBorder="1" applyFill="1" applyFont="1">
      <alignment horizontal="center" shrinkToFit="0" vertical="center" wrapText="1"/>
    </xf>
    <xf borderId="0" fillId="0" fontId="9" numFmtId="0" xfId="0" applyAlignment="1" applyFont="1">
      <alignment horizontal="center" shrinkToFit="0" vertical="center" wrapText="0"/>
    </xf>
    <xf borderId="23" fillId="8" fontId="14" numFmtId="0" xfId="0" applyAlignment="1" applyBorder="1" applyFont="1">
      <alignment horizontal="center" shrinkToFit="0" vertical="center" wrapText="1"/>
    </xf>
    <xf borderId="23" fillId="4" fontId="9" numFmtId="0" xfId="0" applyAlignment="1" applyBorder="1" applyFont="1">
      <alignment horizontal="center" shrinkToFit="0" vertical="center" wrapText="0"/>
    </xf>
    <xf borderId="22" fillId="4" fontId="9" numFmtId="164" xfId="0" applyAlignment="1" applyBorder="1" applyFont="1" applyNumberFormat="1">
      <alignment horizontal="left" shrinkToFit="0" vertical="bottom" wrapText="0"/>
    </xf>
    <xf borderId="23" fillId="7" fontId="9" numFmtId="0" xfId="0" applyAlignment="1" applyBorder="1" applyFont="1">
      <alignment shrinkToFit="0" vertical="center" wrapText="0"/>
    </xf>
    <xf borderId="42" fillId="7" fontId="9" numFmtId="0" xfId="0" applyAlignment="1" applyBorder="1" applyFont="1">
      <alignment horizontal="center" shrinkToFit="0" vertical="center" wrapText="0"/>
    </xf>
    <xf borderId="22" fillId="4" fontId="9" numFmtId="3" xfId="0" applyAlignment="1" applyBorder="1" applyFont="1" applyNumberFormat="1">
      <alignment horizontal="center" shrinkToFit="0" vertical="center" wrapText="1"/>
    </xf>
    <xf borderId="32" fillId="3" fontId="9" numFmtId="0" xfId="0" applyAlignment="1" applyBorder="1" applyFont="1">
      <alignment horizontal="left" shrinkToFit="0" vertical="center" wrapText="1"/>
    </xf>
    <xf borderId="0" fillId="0" fontId="15" numFmtId="0" xfId="0" applyFont="1"/>
    <xf borderId="0" fillId="0" fontId="9" numFmtId="0" xfId="0" applyAlignment="1" applyFont="1">
      <alignment shrinkToFit="0" vertical="bottom" wrapText="1"/>
    </xf>
    <xf borderId="0" fillId="0" fontId="15" numFmtId="3" xfId="0" applyFont="1" applyNumberFormat="1"/>
    <xf borderId="2" fillId="0" fontId="8" numFmtId="0" xfId="0" applyAlignment="1" applyBorder="1" applyFont="1">
      <alignment horizontal="center" shrinkToFit="0" vertical="center" wrapText="0"/>
    </xf>
    <xf borderId="31" fillId="0" fontId="8" numFmtId="0" xfId="0" applyAlignment="1" applyBorder="1" applyFont="1">
      <alignment horizontal="center" shrinkToFit="0" vertical="center" wrapText="1"/>
    </xf>
    <xf borderId="3" fillId="0" fontId="8" numFmtId="0" xfId="0" applyAlignment="1" applyBorder="1" applyFont="1">
      <alignment horizontal="center" shrinkToFit="0" vertical="center" wrapText="1"/>
    </xf>
    <xf borderId="4" fillId="0" fontId="8" numFmtId="0" xfId="0" applyAlignment="1" applyBorder="1" applyFont="1">
      <alignment horizontal="center" shrinkToFit="0" vertical="center" wrapText="0"/>
    </xf>
    <xf borderId="43" fillId="0" fontId="9" numFmtId="0" xfId="0" applyAlignment="1" applyBorder="1" applyFont="1">
      <alignment shrinkToFit="0" vertical="bottom" wrapText="0"/>
    </xf>
    <xf borderId="44" fillId="0" fontId="9" numFmtId="0" xfId="0" applyAlignment="1" applyBorder="1" applyFont="1">
      <alignment horizontal="center" shrinkToFit="0" vertical="center" wrapText="0"/>
    </xf>
    <xf borderId="45" fillId="0" fontId="9" numFmtId="0" xfId="0" applyAlignment="1" applyBorder="1" applyFont="1">
      <alignment horizontal="center" shrinkToFit="0" vertical="center" wrapText="0"/>
    </xf>
    <xf borderId="46" fillId="0" fontId="9" numFmtId="0" xfId="0" applyAlignment="1" applyBorder="1" applyFont="1">
      <alignment shrinkToFit="0" vertical="bottom" wrapText="0"/>
    </xf>
    <xf borderId="23" fillId="0" fontId="9" numFmtId="0" xfId="0" applyAlignment="1" applyBorder="1" applyFont="1">
      <alignment horizontal="center" shrinkToFit="0" vertical="center" wrapText="0"/>
    </xf>
    <xf borderId="47" fillId="0" fontId="9" numFmtId="0" xfId="0" applyAlignment="1" applyBorder="1" applyFont="1">
      <alignment horizontal="center" shrinkToFit="0" vertical="center" wrapText="0"/>
    </xf>
    <xf borderId="48" fillId="0" fontId="9" numFmtId="0" xfId="0" applyAlignment="1" applyBorder="1" applyFont="1">
      <alignment shrinkToFit="0" vertical="bottom" wrapText="0"/>
    </xf>
    <xf borderId="49" fillId="0" fontId="9" numFmtId="0" xfId="0" applyAlignment="1" applyBorder="1" applyFont="1">
      <alignment horizontal="center" shrinkToFit="0" vertical="center" wrapText="0"/>
    </xf>
    <xf borderId="50" fillId="0" fontId="9" numFmtId="0" xfId="0" applyAlignment="1" applyBorder="1" applyFont="1">
      <alignment horizontal="center" shrinkToFit="0" vertical="center" wrapText="0"/>
    </xf>
    <xf borderId="0" fillId="0" fontId="9" numFmtId="0" xfId="0" applyAlignment="1" applyFont="1">
      <alignment shrinkToFit="0" vertical="bottom" wrapText="0"/>
    </xf>
    <xf borderId="23" fillId="0" fontId="9" numFmtId="0" xfId="0" applyAlignment="1" applyBorder="1" applyFont="1">
      <alignment shrinkToFit="0" vertical="bottom" wrapText="1"/>
    </xf>
    <xf borderId="23" fillId="0" fontId="9" numFmtId="0" xfId="0" applyAlignment="1" applyBorder="1" applyFont="1">
      <alignment shrinkToFit="0" vertical="bottom" wrapText="0"/>
    </xf>
    <xf borderId="23" fillId="0" fontId="16" numFmtId="0" xfId="0" applyAlignment="1" applyBorder="1" applyFont="1">
      <alignment horizontal="left" shrinkToFit="0" vertical="bottom" wrapText="0"/>
    </xf>
    <xf borderId="23" fillId="0" fontId="16" numFmtId="3" xfId="0" applyAlignment="1" applyBorder="1" applyFont="1" applyNumberFormat="1">
      <alignment shrinkToFit="0" vertical="bottom" wrapText="0"/>
    </xf>
    <xf borderId="23" fillId="0" fontId="16" numFmtId="0" xfId="0" applyAlignment="1" applyBorder="1" applyFont="1">
      <alignment shrinkToFit="0" vertical="bottom" wrapText="0"/>
    </xf>
    <xf borderId="5" fillId="0" fontId="9" numFmtId="0" xfId="0" applyAlignment="1" applyBorder="1" applyFont="1">
      <alignment horizontal="left" shrinkToFit="0" vertical="bottom" wrapText="0"/>
    </xf>
    <xf borderId="0" fillId="0" fontId="8" numFmtId="0" xfId="0" applyAlignment="1" applyFont="1">
      <alignment horizontal="center" shrinkToFit="0" vertical="bottom" wrapText="0"/>
    </xf>
    <xf borderId="8" fillId="0" fontId="9" numFmtId="0" xfId="0" applyAlignment="1" applyBorder="1" applyFont="1">
      <alignment horizontal="center" shrinkToFit="0" vertical="bottom" wrapText="0"/>
    </xf>
    <xf borderId="8" fillId="0" fontId="9" numFmtId="0" xfId="0" applyAlignment="1" applyBorder="1" applyFont="1">
      <alignment horizontal="left" shrinkToFit="0" vertical="bottom" wrapText="0"/>
    </xf>
    <xf borderId="8" fillId="0" fontId="9" numFmtId="0" xfId="0" applyAlignment="1" applyBorder="1" applyFont="1">
      <alignment horizontal="left" shrinkToFit="0" vertical="center" wrapText="0"/>
    </xf>
    <xf borderId="16" fillId="0" fontId="9" numFmtId="0" xfId="0" applyAlignment="1" applyBorder="1" applyFont="1">
      <alignment horizontal="left" shrinkToFit="0" vertical="center" wrapText="1"/>
    </xf>
    <xf borderId="5" fillId="0" fontId="14" numFmtId="0" xfId="0" applyAlignment="1" applyBorder="1" applyFont="1">
      <alignment horizontal="center" shrinkToFit="0" vertical="center" wrapText="1"/>
    </xf>
    <xf borderId="0" fillId="0" fontId="14" numFmtId="0" xfId="0" applyAlignment="1" applyFont="1">
      <alignment shrinkToFit="0" vertical="center" wrapText="1"/>
    </xf>
    <xf borderId="39" fillId="0" fontId="9" numFmtId="0" xfId="0" applyAlignment="1" applyBorder="1" applyFont="1">
      <alignment horizontal="center" shrinkToFit="0" vertical="center" wrapText="1"/>
    </xf>
    <xf borderId="20" fillId="0" fontId="9" numFmtId="0" xfId="0" applyAlignment="1" applyBorder="1" applyFont="1">
      <alignment horizontal="center" shrinkToFit="0" vertical="center" wrapText="1"/>
    </xf>
    <xf borderId="20" fillId="0" fontId="2" numFmtId="0" xfId="0" applyAlignment="1" applyBorder="1" applyFont="1">
      <alignment horizontal="center" shrinkToFit="0" vertical="center" wrapText="1"/>
    </xf>
    <xf borderId="21" fillId="0" fontId="9" numFmtId="0" xfId="0" applyAlignment="1" applyBorder="1" applyFont="1">
      <alignment horizontal="center" shrinkToFit="0" vertical="center" wrapText="1"/>
    </xf>
    <xf borderId="29" fillId="0" fontId="9" numFmtId="0" xfId="0" applyAlignment="1" applyBorder="1" applyFont="1">
      <alignment horizontal="center" shrinkToFit="0" vertical="bottom" wrapText="0"/>
    </xf>
    <xf borderId="22" fillId="3" fontId="9" numFmtId="0" xfId="0" applyAlignment="1" applyBorder="1" applyFont="1">
      <alignment horizontal="center" shrinkToFit="0" vertical="center" wrapText="1"/>
    </xf>
    <xf borderId="22" fillId="5" fontId="9" numFmtId="0" xfId="0" applyAlignment="1" applyBorder="1" applyFont="1">
      <alignment horizontal="center" shrinkToFit="0" vertical="bottom" wrapText="0"/>
    </xf>
    <xf borderId="23" fillId="0" fontId="9" numFmtId="0" xfId="0" applyAlignment="1" applyBorder="1" applyFont="1">
      <alignment horizontal="center" shrinkToFit="0" vertical="center" wrapText="1"/>
    </xf>
    <xf borderId="23" fillId="0" fontId="2" numFmtId="0" xfId="0" applyAlignment="1" applyBorder="1" applyFont="1">
      <alignment horizontal="center" shrinkToFit="0" vertical="center" wrapText="1"/>
    </xf>
    <xf borderId="51" fillId="0" fontId="9" numFmtId="0" xfId="0" applyAlignment="1" applyBorder="1" applyFont="1">
      <alignment horizontal="center" shrinkToFit="0" vertical="center" wrapText="1"/>
    </xf>
    <xf borderId="23" fillId="8" fontId="9" numFmtId="0" xfId="0" applyAlignment="1" applyBorder="1" applyFont="1">
      <alignment horizontal="center" shrinkToFit="0" vertical="center" wrapText="1"/>
    </xf>
    <xf borderId="23" fillId="6" fontId="9" numFmtId="0" xfId="0" applyAlignment="1" applyBorder="1" applyFont="1">
      <alignment horizontal="center" shrinkToFit="0" vertical="center" wrapText="0"/>
    </xf>
    <xf borderId="23" fillId="3" fontId="9" numFmtId="0" xfId="0" applyAlignment="1" applyBorder="1" applyFont="1">
      <alignment horizontal="left" shrinkToFit="0" vertical="center" wrapText="1"/>
    </xf>
    <xf borderId="23" fillId="5" fontId="9" numFmtId="0" xfId="0" applyAlignment="1" applyBorder="1" applyFont="1">
      <alignment horizontal="center" shrinkToFit="0" vertical="center" wrapText="0"/>
    </xf>
    <xf borderId="23" fillId="0" fontId="9" numFmtId="0" xfId="0" applyAlignment="1" applyBorder="1" applyFont="1">
      <alignment horizontal="left" shrinkToFit="0" vertical="center" wrapText="1"/>
    </xf>
    <xf borderId="29" fillId="0" fontId="9" numFmtId="0" xfId="0" applyAlignment="1" applyBorder="1" applyFont="1">
      <alignment horizontal="center" shrinkToFit="0" vertical="center" wrapText="0"/>
    </xf>
    <xf borderId="22" fillId="5" fontId="9" numFmtId="0" xfId="0" applyAlignment="1" applyBorder="1" applyFont="1">
      <alignment horizontal="center" shrinkToFit="0" vertical="center" wrapText="0"/>
    </xf>
    <xf borderId="22" fillId="3" fontId="9" numFmtId="0" xfId="0" applyAlignment="1" applyBorder="1" applyFont="1">
      <alignment horizontal="left" shrinkToFit="0" vertical="center" wrapText="1"/>
    </xf>
    <xf borderId="31" fillId="0" fontId="9" numFmtId="0" xfId="0" applyAlignment="1" applyBorder="1" applyFont="1">
      <alignment shrinkToFit="0" vertical="bottom" wrapText="0"/>
    </xf>
    <xf borderId="0" fillId="0" fontId="8" numFmtId="0" xfId="0" applyAlignment="1" applyFont="1">
      <alignment shrinkToFit="0" vertical="bottom" wrapText="0"/>
    </xf>
    <xf borderId="33" fillId="3" fontId="9" numFmtId="0" xfId="0" applyAlignment="1" applyBorder="1" applyFont="1">
      <alignment horizontal="left" shrinkToFit="0" vertical="top" wrapText="1"/>
    </xf>
    <xf borderId="52" fillId="3" fontId="9" numFmtId="0" xfId="0" applyAlignment="1" applyBorder="1" applyFont="1">
      <alignment horizontal="left" shrinkToFit="0" vertical="bottom" wrapText="0"/>
    </xf>
    <xf borderId="53" fillId="0" fontId="4" numFmtId="0" xfId="0" applyBorder="1" applyFont="1"/>
    <xf borderId="54" fillId="0" fontId="4" numFmtId="0" xfId="0" applyBorder="1" applyFont="1"/>
    <xf borderId="2" fillId="0" fontId="7" numFmtId="0" xfId="0" applyAlignment="1" applyBorder="1" applyFont="1">
      <alignment horizontal="center" shrinkToFit="0" vertical="center" wrapText="0"/>
    </xf>
    <xf borderId="55" fillId="0" fontId="9" numFmtId="0" xfId="0" applyAlignment="1" applyBorder="1" applyFont="1">
      <alignment horizontal="center" shrinkToFit="0" vertical="center" wrapText="1"/>
    </xf>
    <xf borderId="56" fillId="0" fontId="9" numFmtId="0" xfId="0" applyAlignment="1" applyBorder="1" applyFont="1">
      <alignment horizontal="center" shrinkToFit="0" vertical="center" wrapText="1"/>
    </xf>
    <xf borderId="56" fillId="0" fontId="2" numFmtId="0" xfId="0" applyAlignment="1" applyBorder="1" applyFont="1">
      <alignment horizontal="center" shrinkToFit="0" vertical="center" wrapText="1"/>
    </xf>
    <xf borderId="57" fillId="0" fontId="9" numFmtId="0" xfId="0" applyAlignment="1" applyBorder="1" applyFont="1">
      <alignment horizontal="center" shrinkToFit="0" vertical="center" wrapText="1"/>
    </xf>
    <xf borderId="58" fillId="0" fontId="9" numFmtId="0" xfId="0" applyAlignment="1" applyBorder="1" applyFont="1">
      <alignment horizontal="center" shrinkToFit="0" vertical="center" wrapText="1"/>
    </xf>
    <xf borderId="59" fillId="4" fontId="9" numFmtId="0" xfId="0" applyAlignment="1" applyBorder="1" applyFont="1">
      <alignment horizontal="center" shrinkToFit="0" vertical="center" wrapText="0"/>
    </xf>
    <xf borderId="22" fillId="9" fontId="9" numFmtId="0" xfId="0" applyAlignment="1" applyBorder="1" applyFill="1" applyFont="1">
      <alignment horizontal="center" shrinkToFit="0" vertical="center" wrapText="1"/>
    </xf>
    <xf borderId="23" fillId="0" fontId="14" numFmtId="0" xfId="0" applyAlignment="1" applyBorder="1" applyFont="1">
      <alignment horizontal="center" shrinkToFit="0" vertical="center" wrapText="1"/>
    </xf>
    <xf borderId="23" fillId="0" fontId="9" numFmtId="3" xfId="0" applyAlignment="1" applyBorder="1" applyFont="1" applyNumberFormat="1">
      <alignment horizontal="center" shrinkToFit="0" vertical="center" wrapText="1"/>
    </xf>
    <xf borderId="59" fillId="4" fontId="9" numFmtId="0" xfId="0" applyAlignment="1" applyBorder="1" applyFont="1">
      <alignment horizontal="center" shrinkToFit="0" vertical="center" wrapText="1"/>
    </xf>
    <xf borderId="51" fillId="0" fontId="14" numFmtId="0" xfId="0" applyAlignment="1" applyBorder="1" applyFont="1">
      <alignment horizontal="center" shrinkToFit="0" vertical="center" wrapText="1"/>
    </xf>
    <xf borderId="60" fillId="4" fontId="9" numFmtId="0" xfId="0" applyAlignment="1" applyBorder="1" applyFont="1">
      <alignment horizontal="center" shrinkToFit="0" vertical="center" wrapText="1"/>
    </xf>
    <xf borderId="23" fillId="9" fontId="9" numFmtId="0" xfId="0" applyAlignment="1" applyBorder="1" applyFont="1">
      <alignment horizontal="left" shrinkToFit="0" vertical="center" wrapText="1"/>
    </xf>
    <xf borderId="25" fillId="0" fontId="9" numFmtId="0" xfId="0" applyAlignment="1" applyBorder="1" applyFont="1">
      <alignment horizontal="center" shrinkToFit="0" vertical="center" wrapText="1"/>
    </xf>
    <xf borderId="25" fillId="0" fontId="14" numFmtId="0" xfId="0" applyAlignment="1" applyBorder="1" applyFont="1">
      <alignment horizontal="center" shrinkToFit="0" vertical="center" wrapText="1"/>
    </xf>
    <xf borderId="23" fillId="0" fontId="14" numFmtId="3" xfId="0" applyAlignment="1" applyBorder="1" applyFont="1" applyNumberFormat="1">
      <alignment horizontal="center" shrinkToFit="0" vertical="center" wrapText="1"/>
    </xf>
    <xf borderId="23" fillId="0" fontId="9" numFmtId="3" xfId="0" applyAlignment="1" applyBorder="1" applyFont="1" applyNumberFormat="1">
      <alignment horizontal="center" shrinkToFit="0" vertical="center" wrapText="0"/>
    </xf>
    <xf borderId="23" fillId="0" fontId="17" numFmtId="3" xfId="0" applyAlignment="1" applyBorder="1" applyFont="1" applyNumberFormat="1">
      <alignment horizontal="center" shrinkToFit="0" vertical="center" wrapText="1"/>
    </xf>
    <xf borderId="23" fillId="0" fontId="14" numFmtId="3" xfId="0" applyAlignment="1" applyBorder="1" applyFont="1" applyNumberFormat="1">
      <alignment horizontal="center" shrinkToFit="0" vertical="center" wrapText="0"/>
    </xf>
    <xf borderId="27" fillId="0" fontId="9" numFmtId="0" xfId="0" applyAlignment="1" applyBorder="1" applyFont="1">
      <alignment horizontal="center" shrinkToFit="0" vertical="center" wrapText="1"/>
    </xf>
    <xf borderId="27" fillId="0" fontId="2" numFmtId="3" xfId="0" applyAlignment="1" applyBorder="1" applyFont="1" applyNumberFormat="1">
      <alignment horizontal="center" shrinkToFit="0" vertical="center" wrapText="1"/>
    </xf>
    <xf borderId="27" fillId="0" fontId="9" numFmtId="3" xfId="0" applyAlignment="1" applyBorder="1" applyFont="1" applyNumberFormat="1">
      <alignment horizontal="center" shrinkToFit="0" vertical="center" wrapText="1"/>
    </xf>
    <xf borderId="61" fillId="0" fontId="9" numFmtId="3" xfId="0" applyAlignment="1" applyBorder="1" applyFont="1" applyNumberFormat="1">
      <alignment horizontal="center" shrinkToFit="0" vertical="center" wrapText="1"/>
    </xf>
    <xf borderId="29" fillId="0" fontId="9" numFmtId="3" xfId="0" applyAlignment="1" applyBorder="1" applyFont="1" applyNumberFormat="1">
      <alignment horizontal="center" shrinkToFit="0" vertical="center" wrapText="0"/>
    </xf>
    <xf borderId="62" fillId="0" fontId="9" numFmtId="3" xfId="0" applyAlignment="1" applyBorder="1" applyFont="1" applyNumberFormat="1">
      <alignment horizontal="center" shrinkToFit="0" vertical="center" wrapText="0"/>
    </xf>
    <xf borderId="25" fillId="0" fontId="2" numFmtId="3" xfId="0" applyAlignment="1" applyBorder="1" applyFont="1" applyNumberFormat="1">
      <alignment horizontal="center" shrinkToFit="0" vertical="center" wrapText="1"/>
    </xf>
    <xf borderId="25" fillId="0" fontId="9" numFmtId="0" xfId="0" applyAlignment="1" applyBorder="1" applyFont="1">
      <alignment horizontal="left" shrinkToFit="0" vertical="center" wrapText="1"/>
    </xf>
    <xf borderId="25" fillId="0" fontId="14" numFmtId="3" xfId="0" applyAlignment="1" applyBorder="1" applyFont="1" applyNumberFormat="1">
      <alignment horizontal="center" shrinkToFit="0" vertical="center" wrapText="1"/>
    </xf>
    <xf borderId="25" fillId="0" fontId="9" numFmtId="3" xfId="0" applyAlignment="1" applyBorder="1" applyFont="1" applyNumberFormat="1">
      <alignment horizontal="center" shrinkToFit="0" vertical="center" wrapText="1"/>
    </xf>
    <xf borderId="63" fillId="0" fontId="9" numFmtId="3" xfId="0" applyAlignment="1" applyBorder="1" applyFont="1" applyNumberFormat="1">
      <alignment horizontal="center" shrinkToFit="0" vertical="center" wrapText="0"/>
    </xf>
    <xf borderId="23" fillId="0" fontId="9" numFmtId="0" xfId="0" applyAlignment="1" applyBorder="1" applyFont="1">
      <alignment shrinkToFit="0" vertical="center" wrapText="1"/>
    </xf>
    <xf borderId="23" fillId="10" fontId="9" numFmtId="0" xfId="0" applyAlignment="1" applyBorder="1" applyFill="1" applyFont="1">
      <alignment shrinkToFit="0" vertical="bottom" wrapText="0"/>
    </xf>
    <xf borderId="23" fillId="10" fontId="9" numFmtId="3" xfId="0" applyAlignment="1" applyBorder="1" applyFont="1" applyNumberFormat="1">
      <alignment horizontal="center" shrinkToFit="0" vertical="bottom" wrapText="0"/>
    </xf>
    <xf borderId="23" fillId="10" fontId="9" numFmtId="3" xfId="0" applyAlignment="1" applyBorder="1" applyFont="1" applyNumberFormat="1">
      <alignment shrinkToFit="0" vertical="bottom" wrapText="0"/>
    </xf>
    <xf borderId="23" fillId="10" fontId="18" numFmtId="3" xfId="0" applyAlignment="1" applyBorder="1" applyFont="1" applyNumberFormat="1">
      <alignment horizontal="center" shrinkToFit="0" vertical="bottom" wrapText="0"/>
    </xf>
    <xf borderId="64" fillId="0" fontId="8" numFmtId="0" xfId="0" applyAlignment="1" applyBorder="1" applyFont="1">
      <alignment horizontal="center" shrinkToFit="0" vertical="center" wrapText="1"/>
    </xf>
    <xf borderId="25" fillId="0" fontId="8" numFmtId="0" xfId="0" applyAlignment="1" applyBorder="1" applyFont="1">
      <alignment horizontal="center" shrinkToFit="0" vertical="center" wrapText="1"/>
    </xf>
    <xf borderId="25" fillId="0" fontId="19" numFmtId="0" xfId="0" applyAlignment="1" applyBorder="1" applyFont="1">
      <alignment horizontal="center" shrinkToFit="0" vertical="center" wrapText="1"/>
    </xf>
    <xf borderId="56" fillId="0" fontId="19" numFmtId="0" xfId="0" applyAlignment="1" applyBorder="1" applyFont="1">
      <alignment horizontal="center" shrinkToFit="0" vertical="center" wrapText="1"/>
    </xf>
    <xf borderId="56" fillId="0" fontId="8" numFmtId="0" xfId="0" applyAlignment="1" applyBorder="1" applyFont="1">
      <alignment horizontal="center" shrinkToFit="0" vertical="center" wrapText="1"/>
    </xf>
    <xf borderId="62" fillId="0" fontId="8" numFmtId="0" xfId="0" applyAlignment="1" applyBorder="1" applyFont="1">
      <alignment horizontal="center" shrinkToFit="0" vertical="center" wrapText="1"/>
    </xf>
    <xf borderId="1" fillId="0" fontId="4" numFmtId="0" xfId="0" applyBorder="1" applyFont="1"/>
    <xf borderId="65" fillId="0" fontId="4" numFmtId="0" xfId="0" applyBorder="1" applyFont="1"/>
    <xf borderId="0" fillId="0" fontId="8" numFmtId="0" xfId="0" applyAlignment="1" applyFont="1">
      <alignment horizontal="center" shrinkToFit="0" vertical="center" wrapText="0"/>
    </xf>
    <xf borderId="23" fillId="0" fontId="8" numFmtId="0" xfId="0" applyAlignment="1" applyBorder="1" applyFont="1">
      <alignment horizontal="center" shrinkToFit="0" vertical="center" wrapText="1"/>
    </xf>
    <xf borderId="63" fillId="0" fontId="8" numFmtId="0" xfId="0" applyAlignment="1" applyBorder="1" applyFont="1">
      <alignment horizontal="center" shrinkToFit="0" vertical="center" wrapText="1"/>
    </xf>
    <xf borderId="23" fillId="4" fontId="9" numFmtId="0" xfId="0" applyAlignment="1" applyBorder="1" applyFont="1">
      <alignment horizontal="center" shrinkToFit="0" vertical="bottom" wrapText="1"/>
    </xf>
    <xf borderId="23" fillId="10" fontId="2" numFmtId="1" xfId="0" applyAlignment="1" applyBorder="1" applyFont="1" applyNumberFormat="1">
      <alignment horizontal="center" shrinkToFit="0" vertical="top" wrapText="1"/>
    </xf>
    <xf borderId="23" fillId="10" fontId="9" numFmtId="1" xfId="0" applyAlignment="1" applyBorder="1" applyFont="1" applyNumberFormat="1">
      <alignment horizontal="center" shrinkToFit="0" vertical="top" wrapText="1"/>
    </xf>
    <xf borderId="23" fillId="4" fontId="9" numFmtId="0" xfId="0" applyAlignment="1" applyBorder="1" applyFont="1">
      <alignment horizontal="center" shrinkToFit="0" vertical="top" wrapText="1"/>
    </xf>
    <xf borderId="23" fillId="4" fontId="2" numFmtId="1" xfId="0" applyAlignment="1" applyBorder="1" applyFont="1" applyNumberFormat="1">
      <alignment horizontal="center" shrinkToFit="0" vertical="center" wrapText="1"/>
    </xf>
    <xf borderId="23" fillId="10" fontId="9" numFmtId="1" xfId="0" applyAlignment="1" applyBorder="1" applyFont="1" applyNumberFormat="1">
      <alignment horizontal="center" shrinkToFit="0" vertical="center" wrapText="1"/>
    </xf>
    <xf borderId="23" fillId="4" fontId="2" numFmtId="0" xfId="0" applyAlignment="1" applyBorder="1" applyFont="1">
      <alignment horizontal="center" shrinkToFit="0" vertical="center" wrapText="1"/>
    </xf>
    <xf borderId="30" fillId="4" fontId="2" numFmtId="1" xfId="0" applyAlignment="1" applyBorder="1" applyFont="1" applyNumberFormat="1">
      <alignment horizontal="center" shrinkToFit="0" vertical="center" wrapText="1"/>
    </xf>
    <xf borderId="30" fillId="4" fontId="9" numFmtId="1" xfId="0" applyAlignment="1" applyBorder="1" applyFont="1" applyNumberFormat="1">
      <alignment horizontal="center" shrinkToFit="0" vertical="center" wrapText="1"/>
    </xf>
    <xf borderId="22" fillId="4" fontId="9" numFmtId="1" xfId="0" applyAlignment="1" applyBorder="1" applyFont="1" applyNumberFormat="1">
      <alignment horizontal="center" shrinkToFit="0" vertical="center" wrapText="1"/>
    </xf>
    <xf borderId="22" fillId="4" fontId="14" numFmtId="0" xfId="0" applyAlignment="1" applyBorder="1" applyFont="1">
      <alignment horizontal="center" shrinkToFit="0" vertical="center" wrapText="0"/>
    </xf>
    <xf borderId="23" fillId="4" fontId="9" numFmtId="1" xfId="0" applyAlignment="1" applyBorder="1" applyFont="1" applyNumberFormat="1">
      <alignment horizontal="center" shrinkToFit="0" vertical="center" wrapText="1"/>
    </xf>
    <xf borderId="66" fillId="4" fontId="9" numFmtId="1" xfId="0" applyAlignment="1" applyBorder="1" applyFont="1" applyNumberFormat="1">
      <alignment horizontal="center" shrinkToFit="0" vertical="center" wrapText="1"/>
    </xf>
    <xf borderId="42" fillId="4" fontId="9" numFmtId="1" xfId="0" applyAlignment="1" applyBorder="1" applyFont="1" applyNumberFormat="1">
      <alignment horizontal="center" shrinkToFit="0" vertical="center" wrapText="1"/>
    </xf>
    <xf borderId="23" fillId="4" fontId="14" numFmtId="0" xfId="0" applyAlignment="1" applyBorder="1" applyFont="1">
      <alignment horizontal="center" shrinkToFit="0" vertical="center" wrapText="0"/>
    </xf>
    <xf borderId="23" fillId="7" fontId="9" numFmtId="0" xfId="0" applyAlignment="1" applyBorder="1" applyFont="1">
      <alignment horizontal="center" shrinkToFit="0" vertical="center" wrapText="1"/>
    </xf>
    <xf borderId="22" fillId="4" fontId="2" numFmtId="1" xfId="0" applyAlignment="1" applyBorder="1" applyFont="1" applyNumberFormat="1">
      <alignment horizontal="center" shrinkToFit="0" vertical="center" wrapText="1"/>
    </xf>
    <xf borderId="23" fillId="10" fontId="2" numFmtId="1" xfId="0" applyAlignment="1" applyBorder="1" applyFont="1" applyNumberFormat="1">
      <alignment horizontal="center" shrinkToFit="0" vertical="center" wrapText="1"/>
    </xf>
    <xf borderId="23" fillId="4" fontId="9" numFmtId="166" xfId="0" applyAlignment="1" applyBorder="1" applyFont="1" applyNumberFormat="1">
      <alignment horizontal="center" shrinkToFit="0" vertical="center" wrapText="1"/>
    </xf>
    <xf borderId="23" fillId="4" fontId="9" numFmtId="0" xfId="0" applyAlignment="1" applyBorder="1" applyFont="1">
      <alignment shrinkToFit="0" vertical="bottom" wrapText="0"/>
    </xf>
    <xf borderId="2" fillId="11" fontId="8" numFmtId="0" xfId="0" applyAlignment="1" applyBorder="1" applyFill="1" applyFont="1">
      <alignment horizontal="center" shrinkToFit="0" vertical="bottom" wrapText="1"/>
    </xf>
    <xf borderId="20" fillId="11" fontId="9" numFmtId="1" xfId="0" applyAlignment="1" applyBorder="1" applyFont="1" applyNumberFormat="1">
      <alignment horizontal="center" shrinkToFit="0" vertical="bottom" wrapText="0"/>
    </xf>
    <xf borderId="20" fillId="11" fontId="9" numFmtId="0" xfId="0" applyAlignment="1" applyBorder="1" applyFont="1">
      <alignment shrinkToFit="0" vertical="bottom" wrapText="0"/>
    </xf>
    <xf borderId="21" fillId="11" fontId="9" numFmtId="0" xfId="0" applyAlignment="1" applyBorder="1" applyFont="1">
      <alignment shrinkToFit="0" vertical="bottom" wrapText="0"/>
    </xf>
    <xf borderId="0" fillId="0" fontId="9" numFmtId="1" xfId="0" applyAlignment="1" applyFont="1" applyNumberFormat="1">
      <alignment shrinkToFit="0" vertical="bottom" wrapText="0"/>
    </xf>
    <xf borderId="14" fillId="12" fontId="9" numFmtId="0" xfId="0" applyAlignment="1" applyBorder="1" applyFill="1" applyFont="1">
      <alignment shrinkToFit="0" vertical="bottom" wrapText="0"/>
    </xf>
    <xf borderId="0" fillId="0" fontId="9" numFmtId="0" xfId="0" applyAlignment="1" applyFont="1">
      <alignment horizontal="center" shrinkToFit="0" vertical="bottom" wrapText="0"/>
    </xf>
    <xf borderId="42" fillId="10" fontId="9" numFmtId="49" xfId="0" applyAlignment="1" applyBorder="1" applyFont="1" applyNumberFormat="1">
      <alignment horizontal="center" shrinkToFit="0" vertical="center" wrapText="1"/>
    </xf>
    <xf borderId="23" fillId="10" fontId="9" numFmtId="49" xfId="0" applyAlignment="1" applyBorder="1" applyFont="1" applyNumberFormat="1">
      <alignment horizontal="center" shrinkToFit="0" vertical="center" wrapText="1"/>
    </xf>
    <xf borderId="23" fillId="10" fontId="9" numFmtId="0" xfId="0" applyAlignment="1" applyBorder="1" applyFont="1">
      <alignment horizontal="center" shrinkToFit="0" vertical="center" wrapText="1"/>
    </xf>
    <xf borderId="23" fillId="4" fontId="2" numFmtId="1" xfId="0" applyAlignment="1" applyBorder="1" applyFont="1" applyNumberFormat="1">
      <alignment horizontal="center" shrinkToFit="0" vertical="top" wrapText="1"/>
    </xf>
    <xf borderId="23" fillId="4" fontId="9" numFmtId="1" xfId="0" applyAlignment="1" applyBorder="1" applyFont="1" applyNumberFormat="1">
      <alignment horizontal="center" shrinkToFit="0" vertical="top" wrapText="1"/>
    </xf>
    <xf borderId="41" fillId="4" fontId="9" numFmtId="0" xfId="0" applyAlignment="1" applyBorder="1" applyFont="1">
      <alignment horizontal="center" shrinkToFit="0" vertical="center" wrapText="1"/>
    </xf>
    <xf borderId="67" fillId="4" fontId="9" numFmtId="0" xfId="0" applyAlignment="1" applyBorder="1" applyFont="1">
      <alignment horizontal="center" shrinkToFit="0" vertical="center" wrapText="1"/>
    </xf>
    <xf borderId="22" fillId="4" fontId="2" numFmtId="0" xfId="0" applyAlignment="1" applyBorder="1" applyFont="1">
      <alignment horizontal="center" shrinkToFit="0" vertical="center" wrapText="1"/>
    </xf>
    <xf borderId="22" fillId="4" fontId="8" numFmtId="0" xfId="0" applyAlignment="1" applyBorder="1" applyFont="1">
      <alignment horizontal="center" shrinkToFit="0" vertical="center" wrapText="1"/>
    </xf>
    <xf borderId="23" fillId="10" fontId="9" numFmtId="3" xfId="0" applyAlignment="1" applyBorder="1" applyFont="1" applyNumberFormat="1">
      <alignment horizontal="center" shrinkToFit="0" vertical="center" wrapText="1"/>
    </xf>
    <xf borderId="23" fillId="10" fontId="9" numFmtId="166" xfId="0" applyAlignment="1" applyBorder="1" applyFont="1" applyNumberFormat="1">
      <alignment horizontal="center" shrinkToFit="0" vertical="center" wrapText="1"/>
    </xf>
    <xf borderId="2" fillId="11" fontId="8" numFmtId="0" xfId="0" applyAlignment="1" applyBorder="1" applyFont="1">
      <alignment horizontal="center" shrinkToFit="0" vertical="bottom" wrapText="0"/>
    </xf>
    <xf borderId="20" fillId="11" fontId="2" numFmtId="1" xfId="0" applyAlignment="1" applyBorder="1" applyFont="1" applyNumberFormat="1">
      <alignment horizontal="center" shrinkToFit="0" vertical="center" wrapText="1"/>
    </xf>
    <xf borderId="20" fillId="11" fontId="9" numFmtId="1" xfId="0" applyAlignment="1" applyBorder="1" applyFont="1" applyNumberFormat="1">
      <alignment horizontal="center" shrinkToFit="0" vertical="center" wrapText="1"/>
    </xf>
    <xf borderId="20" fillId="11" fontId="9" numFmtId="0" xfId="0" applyAlignment="1" applyBorder="1" applyFont="1">
      <alignment horizontal="center" shrinkToFit="0" vertical="center" wrapText="1"/>
    </xf>
    <xf borderId="2" fillId="0" fontId="9" numFmtId="0" xfId="0" applyAlignment="1" applyBorder="1" applyFont="1">
      <alignment shrinkToFit="0" vertical="bottom" wrapText="0"/>
    </xf>
    <xf borderId="3" fillId="0" fontId="9" numFmtId="0" xfId="0" applyAlignment="1" applyBorder="1" applyFont="1">
      <alignment shrinkToFit="0" vertical="bottom" wrapText="0"/>
    </xf>
    <xf borderId="2" fillId="0" fontId="7" numFmtId="0" xfId="0" applyAlignment="1" applyBorder="1" applyFont="1">
      <alignment shrinkToFit="0" vertical="center" wrapText="0"/>
    </xf>
    <xf borderId="3" fillId="0" fontId="7" numFmtId="0" xfId="0" applyAlignment="1" applyBorder="1" applyFont="1">
      <alignment shrinkToFit="0" vertical="center" wrapText="0"/>
    </xf>
    <xf borderId="4" fillId="0" fontId="7" numFmtId="0" xfId="0" applyAlignment="1" applyBorder="1" applyFont="1">
      <alignment shrinkToFit="0" vertical="center" wrapText="0"/>
    </xf>
    <xf borderId="27" fillId="0" fontId="8" numFmtId="0" xfId="0" applyAlignment="1" applyBorder="1" applyFont="1">
      <alignment horizontal="center" shrinkToFit="0" vertical="center" wrapText="1"/>
    </xf>
    <xf borderId="27" fillId="0" fontId="19" numFmtId="0" xfId="0" applyAlignment="1" applyBorder="1" applyFont="1">
      <alignment horizontal="center" shrinkToFit="0" vertical="center" wrapText="1"/>
    </xf>
    <xf borderId="23" fillId="13" fontId="18" numFmtId="0" xfId="0" applyAlignment="1" applyBorder="1" applyFill="1" applyFont="1">
      <alignment horizontal="center" shrinkToFit="0" vertical="center" wrapText="1"/>
    </xf>
    <xf borderId="23" fillId="14" fontId="20" numFmtId="0" xfId="0" applyAlignment="1" applyBorder="1" applyFill="1" applyFont="1">
      <alignment horizontal="center" shrinkToFit="0" vertical="center" wrapText="1"/>
    </xf>
    <xf borderId="23" fillId="14" fontId="18" numFmtId="0" xfId="0" applyAlignment="1" applyBorder="1" applyFont="1">
      <alignment horizontal="center" shrinkToFit="0" vertical="center" wrapText="1"/>
    </xf>
    <xf borderId="23" fillId="15" fontId="2" numFmtId="0" xfId="0" applyAlignment="1" applyBorder="1" applyFill="1" applyFont="1">
      <alignment horizontal="center" shrinkToFit="0" vertical="center" wrapText="1"/>
    </xf>
    <xf borderId="23" fillId="13" fontId="20" numFmtId="0" xfId="0" applyAlignment="1" applyBorder="1" applyFont="1">
      <alignment horizontal="center" shrinkToFit="0" vertical="center" wrapText="1"/>
    </xf>
    <xf borderId="23" fillId="10" fontId="2" numFmtId="0" xfId="0" applyAlignment="1" applyBorder="1" applyFont="1">
      <alignment horizontal="center" shrinkToFit="0" vertical="center" wrapText="1"/>
    </xf>
    <xf borderId="23" fillId="14" fontId="21" numFmtId="0" xfId="0" applyAlignment="1" applyBorder="1" applyFont="1">
      <alignment horizontal="center" shrinkToFit="0" vertical="center" wrapText="1"/>
    </xf>
    <xf borderId="41" fillId="10" fontId="9" numFmtId="0" xfId="0" applyAlignment="1" applyBorder="1" applyFont="1">
      <alignment horizontal="center" shrinkToFit="0" vertical="center" wrapText="1"/>
    </xf>
    <xf borderId="41" fillId="10" fontId="2" numFmtId="1" xfId="0" applyAlignment="1" applyBorder="1" applyFont="1" applyNumberFormat="1">
      <alignment horizontal="center" shrinkToFit="0" vertical="center" wrapText="1"/>
    </xf>
    <xf borderId="41" fillId="10" fontId="20" numFmtId="1" xfId="0" applyAlignment="1" applyBorder="1" applyFont="1" applyNumberFormat="1">
      <alignment horizontal="center" shrinkToFit="0" vertical="center" wrapText="1"/>
    </xf>
    <xf borderId="41" fillId="4" fontId="8" numFmtId="0" xfId="0" applyAlignment="1" applyBorder="1" applyFont="1">
      <alignment horizontal="center" shrinkToFit="0" vertical="center" wrapText="1"/>
    </xf>
    <xf borderId="41" fillId="4" fontId="14" numFmtId="0" xfId="0" applyAlignment="1" applyBorder="1" applyFont="1">
      <alignment horizontal="center" shrinkToFit="0" vertical="center" wrapText="1"/>
    </xf>
    <xf borderId="23" fillId="12" fontId="9" numFmtId="0" xfId="0" applyAlignment="1" applyBorder="1" applyFont="1">
      <alignment horizontal="center" shrinkToFit="0" vertical="center" wrapText="1"/>
    </xf>
    <xf borderId="23" fillId="13" fontId="20" numFmtId="1" xfId="0" applyAlignment="1" applyBorder="1" applyFont="1" applyNumberFormat="1">
      <alignment horizontal="center" shrinkToFit="0" vertical="center" wrapText="1"/>
    </xf>
    <xf borderId="23" fillId="13" fontId="18" numFmtId="1" xfId="0" applyAlignment="1" applyBorder="1" applyFont="1" applyNumberFormat="1">
      <alignment horizontal="center" shrinkToFit="0" vertical="center" wrapText="1"/>
    </xf>
    <xf borderId="66" fillId="15" fontId="9" numFmtId="1" xfId="0" applyAlignment="1" applyBorder="1" applyFont="1" applyNumberFormat="1">
      <alignment horizontal="center" shrinkToFit="0" vertical="center" wrapText="1"/>
    </xf>
    <xf borderId="23" fillId="4" fontId="8" numFmtId="0" xfId="0" applyAlignment="1" applyBorder="1" applyFont="1">
      <alignment horizontal="center" shrinkToFit="0" vertical="center" wrapText="1"/>
    </xf>
    <xf borderId="22" fillId="10" fontId="9" numFmtId="0" xfId="0" applyAlignment="1" applyBorder="1" applyFont="1">
      <alignment horizontal="center" shrinkToFit="0" vertical="center" wrapText="1"/>
    </xf>
    <xf borderId="68" fillId="4" fontId="9" numFmtId="0" xfId="0" applyAlignment="1" applyBorder="1" applyFont="1">
      <alignment horizontal="center" shrinkToFit="0" vertical="center" wrapText="1"/>
    </xf>
    <xf borderId="22" fillId="13" fontId="20" numFmtId="1" xfId="0" applyAlignment="1" applyBorder="1" applyFont="1" applyNumberFormat="1">
      <alignment horizontal="center" shrinkToFit="0" vertical="center" wrapText="1"/>
    </xf>
    <xf borderId="22" fillId="13" fontId="18" numFmtId="1" xfId="0" applyAlignment="1" applyBorder="1" applyFont="1" applyNumberFormat="1">
      <alignment horizontal="center" shrinkToFit="0" vertical="center" wrapText="1"/>
    </xf>
    <xf borderId="23" fillId="14" fontId="22" numFmtId="1" xfId="0" applyAlignment="1" applyBorder="1" applyFont="1" applyNumberFormat="1">
      <alignment horizontal="center" shrinkToFit="0" vertical="center" wrapText="1"/>
    </xf>
    <xf borderId="20" fillId="11" fontId="9" numFmtId="1" xfId="0" applyAlignment="1" applyBorder="1" applyFont="1" applyNumberFormat="1">
      <alignment horizontal="center" shrinkToFit="0" vertical="center" wrapText="0"/>
    </xf>
    <xf borderId="0" fillId="0" fontId="7" numFmtId="0" xfId="0" applyAlignment="1" applyFont="1">
      <alignment shrinkToFit="0" vertical="bottom" wrapText="0"/>
    </xf>
    <xf borderId="33" fillId="3" fontId="9" numFmtId="0" xfId="0" applyAlignment="1" applyBorder="1" applyFont="1">
      <alignment horizontal="left" shrinkToFit="0" vertical="bottom" wrapText="0"/>
    </xf>
    <xf borderId="69" fillId="3" fontId="9" numFmtId="0" xfId="0" applyAlignment="1" applyBorder="1" applyFont="1">
      <alignment horizontal="left" shrinkToFit="0" vertical="bottom" wrapText="1"/>
    </xf>
    <xf borderId="70" fillId="0" fontId="4" numFmtId="0" xfId="0" applyBorder="1" applyFont="1"/>
    <xf borderId="71" fillId="0" fontId="4" numFmtId="0" xfId="0" applyBorder="1" applyFont="1"/>
    <xf borderId="55" fillId="0" fontId="8" numFmtId="0" xfId="0" applyAlignment="1" applyBorder="1" applyFont="1">
      <alignment horizontal="center" shrinkToFit="0" vertical="center" wrapText="0"/>
    </xf>
    <xf borderId="57" fillId="0" fontId="8" numFmtId="0" xfId="0" applyAlignment="1" applyBorder="1" applyFont="1">
      <alignment horizontal="center" shrinkToFit="0" vertical="center" wrapText="1"/>
    </xf>
    <xf borderId="72" fillId="0" fontId="4" numFmtId="0" xfId="0" applyBorder="1" applyFont="1"/>
    <xf borderId="73" fillId="0" fontId="8" numFmtId="0" xfId="0" applyAlignment="1" applyBorder="1" applyFont="1">
      <alignment horizontal="center" shrinkToFit="0" vertical="center" wrapText="1"/>
    </xf>
    <xf borderId="74" fillId="0" fontId="4" numFmtId="0" xfId="0" applyBorder="1" applyFont="1"/>
    <xf borderId="75" fillId="0" fontId="4" numFmtId="0" xfId="0" applyBorder="1" applyFont="1"/>
    <xf borderId="45" fillId="0" fontId="8" numFmtId="0" xfId="0" applyAlignment="1" applyBorder="1" applyFont="1">
      <alignment horizontal="center" shrinkToFit="0" vertical="center" wrapText="1"/>
    </xf>
    <xf borderId="76" fillId="0" fontId="4" numFmtId="0" xfId="0" applyBorder="1" applyFont="1"/>
    <xf borderId="62" fillId="0" fontId="4" numFmtId="0" xfId="0" applyBorder="1" applyFont="1"/>
    <xf borderId="47" fillId="0" fontId="8" numFmtId="0" xfId="0" applyAlignment="1" applyBorder="1" applyFont="1">
      <alignment horizontal="center" shrinkToFit="0" vertical="center" wrapText="1"/>
    </xf>
    <xf borderId="64" fillId="0" fontId="19" numFmtId="0" xfId="0" applyAlignment="1" applyBorder="1" applyFont="1">
      <alignment horizontal="center" shrinkToFit="0" vertical="center" wrapText="1"/>
    </xf>
    <xf borderId="77" fillId="0" fontId="19" numFmtId="0" xfId="0" applyAlignment="1" applyBorder="1" applyFont="1">
      <alignment horizontal="center" shrinkToFit="0" vertical="center" wrapText="1"/>
    </xf>
    <xf borderId="22" fillId="16" fontId="9" numFmtId="0" xfId="0" applyAlignment="1" applyBorder="1" applyFill="1" applyFont="1">
      <alignment horizontal="left" shrinkToFit="0" vertical="center" wrapText="1"/>
    </xf>
    <xf borderId="78" fillId="16" fontId="9" numFmtId="0" xfId="0" applyAlignment="1" applyBorder="1" applyFont="1">
      <alignment horizontal="center" shrinkToFit="0" vertical="center" wrapText="1"/>
    </xf>
    <xf borderId="23" fillId="16" fontId="9" numFmtId="0" xfId="0" applyAlignment="1" applyBorder="1" applyFont="1">
      <alignment horizontal="center" shrinkToFit="0" vertical="center" wrapText="1"/>
    </xf>
    <xf borderId="42" fillId="8" fontId="2" numFmtId="0" xfId="0" applyAlignment="1" applyBorder="1" applyFont="1">
      <alignment horizontal="center" shrinkToFit="0" vertical="center" wrapText="1"/>
    </xf>
    <xf borderId="23" fillId="16" fontId="2" numFmtId="0" xfId="0" applyAlignment="1" applyBorder="1" applyFont="1">
      <alignment horizontal="center" shrinkToFit="0" vertical="center" wrapText="1"/>
    </xf>
    <xf borderId="23" fillId="16" fontId="9" numFmtId="0" xfId="0" applyAlignment="1" applyBorder="1" applyFont="1">
      <alignment horizontal="center" shrinkToFit="0" vertical="top" wrapText="1"/>
    </xf>
    <xf borderId="23" fillId="16" fontId="9" numFmtId="0" xfId="0" applyAlignment="1" applyBorder="1" applyFont="1">
      <alignment horizontal="left" shrinkToFit="0" vertical="center" wrapText="1"/>
    </xf>
    <xf borderId="23" fillId="16" fontId="9" numFmtId="3" xfId="0" applyAlignment="1" applyBorder="1" applyFont="1" applyNumberFormat="1">
      <alignment horizontal="center" shrinkToFit="0" vertical="center" wrapText="1"/>
    </xf>
    <xf borderId="23" fillId="16" fontId="20" numFmtId="0" xfId="0" applyAlignment="1" applyBorder="1" applyFont="1">
      <alignment horizontal="center" shrinkToFit="0" vertical="center" wrapText="1"/>
    </xf>
    <xf borderId="25" fillId="4" fontId="9" numFmtId="0" xfId="0" applyAlignment="1" applyBorder="1" applyFont="1">
      <alignment horizontal="center" shrinkToFit="0" vertical="center" wrapText="1"/>
    </xf>
    <xf borderId="23" fillId="4" fontId="23" numFmtId="0" xfId="0" applyAlignment="1" applyBorder="1" applyFont="1">
      <alignment horizontal="center" shrinkToFit="0" vertical="center" wrapText="1"/>
    </xf>
    <xf borderId="23" fillId="4" fontId="24" numFmtId="0" xfId="0" applyAlignment="1" applyBorder="1" applyFont="1">
      <alignment horizontal="center" shrinkToFit="0" vertical="center" wrapText="1"/>
    </xf>
    <xf borderId="23" fillId="16" fontId="25" numFmtId="0" xfId="0" applyAlignment="1" applyBorder="1" applyFont="1">
      <alignment horizontal="center" shrinkToFit="0" vertical="center" wrapText="1"/>
    </xf>
    <xf borderId="23" fillId="4" fontId="14" numFmtId="0" xfId="0" applyAlignment="1" applyBorder="1" applyFont="1">
      <alignment horizontal="center" shrinkToFit="0" vertical="center" wrapText="1"/>
    </xf>
    <xf borderId="23" fillId="4" fontId="26" numFmtId="0" xfId="0" applyAlignment="1" applyBorder="1" applyFont="1">
      <alignment horizontal="center" shrinkToFit="0" vertical="center" wrapText="1"/>
    </xf>
    <xf borderId="23" fillId="8" fontId="2" numFmtId="0" xfId="0" applyAlignment="1" applyBorder="1" applyFont="1">
      <alignment horizontal="center" shrinkToFit="0" vertical="center" wrapText="1"/>
    </xf>
    <xf borderId="23" fillId="10" fontId="23" numFmtId="0" xfId="0" applyAlignment="1" applyBorder="1" applyFont="1">
      <alignment horizontal="center" shrinkToFit="0" vertical="center" wrapText="1"/>
    </xf>
    <xf borderId="78" fillId="16" fontId="9" numFmtId="3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1">
    <dxf>
      <font>
        <color rgb="FF800080"/>
      </font>
      <fill>
        <patternFill patternType="solid">
          <fgColor rgb="FFFF99CC"/>
          <bgColor rgb="FFFF99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pivotCacheDefinition" Target="pivotCache/pivotCacheDefinition1.xml"/><Relationship Id="rId14" Type="http://schemas.openxmlformats.org/officeDocument/2006/relationships/worksheet" Target="worksheets/sheet11.xml"/><Relationship Id="rId16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2:V25" sheet="tabela 4  leitos existentes"/>
  </cacheSource>
  <cacheFields>
    <cacheField name="DRS" numFmtId="0">
      <sharedItems>
        <s v="Grande Sao Paulo"/>
      </sharedItems>
    </cacheField>
    <cacheField name="REGIÃO DE SAUDE " numFmtId="0">
      <sharedItems>
        <s v="Alto do Tiete"/>
      </sharedItems>
    </cacheField>
    <cacheField name="CNES/ESTABELECIMENTO" numFmtId="0">
      <sharedItems>
        <s v="6451098 - Hospital Dalila Ferreria Barbosa "/>
        <s v="*"/>
        <s v="2080079  - Hospital Dr. Osíris Florindo Coelho - HOFC"/>
        <s v="2773333 - Santa Casa de Misericórdia de Guararema"/>
        <s v="5200105 - Hospital Pimentas Bonsucesso "/>
        <s v="2040069 - Maternidade Jesus José e Maria "/>
        <s v="2080338 - Hospital Geral de Guarulhos - HGG"/>
        <s v="2078562 - Hospital Geral de Itaquaquecetuba"/>
        <s v="2080052 - Hospital Nossa Senhora Aparecida (Santa Casa) "/>
        <s v="2083140 - Irmandade da Santa Casa Santa de Misericórdia de Santa  Isabel "/>
        <s v="2079860 - Santa Casa de Suzano  "/>
      </sharedItems>
    </cacheField>
    <cacheField name="MUNICIPIO2" numFmtId="0">
      <sharedItems>
        <s v="Arujá"/>
        <s v="Biritiba Mirim"/>
        <s v="Ferraz de vasconcelos"/>
        <s v="Guararema"/>
        <s v="Guarulhos"/>
        <s v="Itaquaquecetuba"/>
        <s v="Mogi das Cruzes"/>
        <s v="Poá"/>
        <s v="Salesópolis"/>
        <s v="Santa Isabel"/>
        <s v="Suzano"/>
      </sharedItems>
    </cacheField>
    <cacheField name="GESTÃO" numFmtId="0">
      <sharedItems>
        <s v="Municipal"/>
        <s v="*"/>
        <s v="Estadual"/>
        <s v="Municipal "/>
      </sharedItems>
    </cacheField>
    <cacheField name="OBSTETRICOS">
      <sharedItems containsMixedTypes="1" containsNumber="1" containsInteger="1">
        <n v="13.0"/>
        <n v="0.0"/>
        <n v="29.0"/>
        <n v="6.0"/>
        <n v="27.0"/>
        <n v="58.0"/>
        <n v="45.0"/>
        <n v="40.0"/>
        <s v="*"/>
        <n v="16.0"/>
        <n v="33.0"/>
      </sharedItems>
    </cacheField>
    <cacheField name="GAR I" numFmtId="0">
      <sharedItems containsSemiMixedTypes="0" containsString="0" containsNumber="1" containsInteger="1">
        <n v="0.0"/>
      </sharedItems>
    </cacheField>
    <cacheField name="GAR II" numFmtId="0">
      <sharedItems containsSemiMixedTypes="0" containsString="0" containsNumber="1" containsInteger="1">
        <n v="0.0"/>
        <n v="5.0"/>
      </sharedItems>
    </cacheField>
    <cacheField name="SERVIÇO DE ATENDIMENTO SECUNDÁRIO OU TERCIÁRIO A GESTAÇÃO DE ALTO RISCO" numFmtId="3">
      <sharedItems>
        <s v="Não possui"/>
        <s v="*"/>
      </sharedItems>
    </cacheField>
    <cacheField name="UTI ADULTO" numFmtId="0">
      <sharedItems containsSemiMixedTypes="0" containsString="0" containsNumber="1" containsInteger="1">
        <n v="0.0"/>
        <n v="10.0"/>
        <n v="19.0"/>
        <n v="6.0"/>
        <n v="28.0"/>
        <n v="8.0"/>
      </sharedItems>
    </cacheField>
    <cacheField name="UTIN II" numFmtId="0">
      <sharedItems containsSemiMixedTypes="0" containsString="0" containsNumber="1" containsInteger="1">
        <n v="0.0"/>
        <n v="10.0"/>
        <n v="5.0"/>
        <n v="16.0"/>
        <n v="12.0"/>
        <n v="9.0"/>
        <n v="11.0"/>
      </sharedItems>
    </cacheField>
    <cacheField name="UTIN III" numFmtId="0">
      <sharedItems containsSemiMixedTypes="0" containsString="0" containsNumber="1" containsInteger="1">
        <n v="0.0"/>
      </sharedItems>
    </cacheField>
    <cacheField name="UCINCO" numFmtId="0">
      <sharedItems containsSemiMixedTypes="0" containsString="0" containsNumber="1" containsInteger="1">
        <n v="0.0"/>
        <n v="17.0"/>
        <n v="10.0"/>
        <n v="15.0"/>
        <n v="14.0"/>
        <n v="11.0"/>
      </sharedItems>
    </cacheField>
    <cacheField name="UCINCA" numFmtId="0">
      <sharedItems containsSemiMixedTypes="0" containsString="0" containsNumber="1" containsInteger="1">
        <n v="0.0"/>
        <n v="2.0"/>
      </sharedItems>
    </cacheField>
    <cacheField name="CPN I&#10;3 LEITOS" numFmtId="0">
      <sharedItems containsSemiMixedTypes="0" containsString="0" containsNumber="1" containsInteger="1">
        <n v="0.0"/>
        <n v="1.0"/>
      </sharedItems>
    </cacheField>
    <cacheField name="CPN I&#10;5 LEITOS" numFmtId="0">
      <sharedItems containsSemiMixedTypes="0" containsString="0" containsNumber="1" containsInteger="1">
        <n v="0.0"/>
      </sharedItems>
    </cacheField>
    <cacheField name="CPN II&#10;3 LEITOS" numFmtId="0">
      <sharedItems containsSemiMixedTypes="0" containsString="0" containsNumber="1" containsInteger="1">
        <n v="0.0"/>
      </sharedItems>
    </cacheField>
    <cacheField name="CPN II&#10;5 LEITOS" numFmtId="0">
      <sharedItems containsSemiMixedTypes="0" containsString="0" containsNumber="1" containsInteger="1">
        <n v="0.0"/>
        <n v="6.0"/>
      </sharedItems>
    </cacheField>
    <cacheField name="CGBP&#10;10 LEITOS" numFmtId="0">
      <sharedItems containsSemiMixedTypes="0" containsString="0" containsNumber="1" containsInteger="1">
        <n v="0.0"/>
      </sharedItems>
    </cacheField>
    <cacheField name="CGBP&#10;15 LEITOS" numFmtId="0">
      <sharedItems containsSemiMixedTypes="0" containsString="0" containsNumber="1" containsInteger="1">
        <n v="0.0"/>
      </sharedItems>
    </cacheField>
    <cacheField name="CGBP&#10;20 LEITOS" numFmtId="0">
      <sharedItems containsSemiMixedTypes="0" containsString="0" containsNumber="1" containsInteger="1">
        <n v="0.0"/>
      </sharedItems>
    </cacheField>
    <cacheField name="BLH" numFmtId="0">
      <sharedItems containsSemiMixedTypes="0" containsString="0" containsNumber="1" containsInteger="1">
        <n v="0.0"/>
        <n v="1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2:V27" sheet="tabela 4  leitos existentes"/>
  </cacheSource>
  <cacheFields>
    <cacheField name="DRS" numFmtId="0">
      <sharedItems containsBlank="1">
        <s v="Grande Sao Paulo"/>
        <m/>
      </sharedItems>
    </cacheField>
    <cacheField name="REGIÃO DE SAUDE " numFmtId="0">
      <sharedItems containsBlank="1">
        <s v="Alto do Tiete"/>
        <m/>
      </sharedItems>
    </cacheField>
    <cacheField name="CNES/ESTABELECIMENTO" numFmtId="0">
      <sharedItems containsBlank="1">
        <s v="6451098 - Hospital Dalila Ferreria Barbosa "/>
        <s v="*"/>
        <s v="2080079  - Hospital Dr. Osíris Florindo Coelho - HOFC"/>
        <s v="2773333 - Santa Casa de Misericórdia de Guararema"/>
        <s v="5200105 - Hospital Pimentas Bonsucesso "/>
        <s v="2040069 - Maternidade Jesus José e Maria "/>
        <s v="2080338 - Hospital Geral de Guarulhos - HGG"/>
        <s v="2078562 - Hospital Geral de Itaquaquecetuba"/>
        <s v="2080052 - Hospital Nossa Senhora Aparecida (Santa Casa) "/>
        <s v="2083140 - Irmandade da Santa Casa Santa de Misericórdia de Santa  Isabel "/>
        <s v="2079860 - Santa Casa de Suzano  "/>
        <m/>
      </sharedItems>
    </cacheField>
    <cacheField name="MUNICIPIO2" numFmtId="0">
      <sharedItems containsBlank="1">
        <s v="Arujá"/>
        <s v="Biritiba Mirim"/>
        <s v="Ferraz de vasconcelos"/>
        <s v="Guararema"/>
        <s v="Guarulhos"/>
        <s v="Itaquaquecetuba"/>
        <s v="Mogi das Cruzes"/>
        <s v="Poá"/>
        <s v="Salesópolis"/>
        <s v="Santa Isabel"/>
        <s v="Suzano"/>
        <m/>
      </sharedItems>
    </cacheField>
    <cacheField name="GESTÃO" numFmtId="0">
      <sharedItems containsBlank="1">
        <s v="Municipal"/>
        <s v="*"/>
        <s v="Estadual"/>
        <s v="Municipal "/>
        <m/>
      </sharedItems>
    </cacheField>
    <cacheField name="OBSTETRICOS">
      <sharedItems containsBlank="1" containsMixedTypes="1" containsNumber="1" containsInteger="1">
        <n v="13.0"/>
        <n v="0.0"/>
        <n v="29.0"/>
        <n v="6.0"/>
        <n v="27.0"/>
        <n v="58.0"/>
        <n v="45.0"/>
        <n v="40.0"/>
        <s v="*"/>
        <n v="16.0"/>
        <n v="33.0"/>
        <m/>
        <n v="325.0"/>
      </sharedItems>
    </cacheField>
    <cacheField name="GAR I" numFmtId="0">
      <sharedItems containsString="0" containsBlank="1" containsNumber="1" containsInteger="1">
        <n v="0.0"/>
        <m/>
      </sharedItems>
    </cacheField>
    <cacheField name="GAR II" numFmtId="0">
      <sharedItems containsString="0" containsBlank="1" containsNumber="1" containsInteger="1">
        <n v="0.0"/>
        <n v="5.0"/>
        <m/>
      </sharedItems>
    </cacheField>
    <cacheField name="SERVIÇO DE ATENDIMENTO SECUNDÁRIO OU TERCIÁRIO A GESTAÇÃO DE ALTO RISCO" numFmtId="3">
      <sharedItems containsBlank="1">
        <s v="Não possui"/>
        <s v="*"/>
        <m/>
      </sharedItems>
    </cacheField>
    <cacheField name="UTI ADULTO" numFmtId="0">
      <sharedItems containsString="0" containsBlank="1" containsNumber="1" containsInteger="1">
        <n v="0.0"/>
        <n v="10.0"/>
        <n v="19.0"/>
        <n v="6.0"/>
        <n v="28.0"/>
        <n v="8.0"/>
        <m/>
        <n v="87.0"/>
      </sharedItems>
    </cacheField>
    <cacheField name="UTIN II" numFmtId="0">
      <sharedItems containsString="0" containsBlank="1" containsNumber="1" containsInteger="1">
        <n v="0.0"/>
        <n v="10.0"/>
        <n v="5.0"/>
        <n v="16.0"/>
        <n v="12.0"/>
        <n v="9.0"/>
        <n v="11.0"/>
        <m/>
        <n v="73.0"/>
      </sharedItems>
    </cacheField>
    <cacheField name="UTIN III" numFmtId="0">
      <sharedItems containsString="0" containsBlank="1" containsNumber="1" containsInteger="1">
        <n v="0.0"/>
        <m/>
      </sharedItems>
    </cacheField>
    <cacheField name="UCINCO" numFmtId="0">
      <sharedItems containsString="0" containsBlank="1" containsNumber="1" containsInteger="1">
        <n v="0.0"/>
        <n v="17.0"/>
        <n v="10.0"/>
        <n v="15.0"/>
        <n v="14.0"/>
        <n v="11.0"/>
        <m/>
        <n v="92.0"/>
      </sharedItems>
    </cacheField>
    <cacheField name="UCINCA" numFmtId="0">
      <sharedItems containsString="0" containsBlank="1" containsNumber="1" containsInteger="1">
        <n v="0.0"/>
        <n v="2.0"/>
        <m/>
        <n v="4.0"/>
      </sharedItems>
    </cacheField>
    <cacheField name="CPN I&#10;3 LEITOS" numFmtId="0">
      <sharedItems containsString="0" containsBlank="1" containsNumber="1" containsInteger="1">
        <n v="0.0"/>
        <n v="1.0"/>
        <m/>
      </sharedItems>
    </cacheField>
    <cacheField name="CPN I&#10;5 LEITOS" numFmtId="0">
      <sharedItems containsString="0" containsBlank="1" containsNumber="1" containsInteger="1">
        <n v="0.0"/>
        <m/>
      </sharedItems>
    </cacheField>
    <cacheField name="CPN II&#10;3 LEITOS" numFmtId="0">
      <sharedItems containsString="0" containsBlank="1" containsNumber="1" containsInteger="1">
        <n v="0.0"/>
        <m/>
      </sharedItems>
    </cacheField>
    <cacheField name="CPN II&#10;5 LEITOS" numFmtId="0">
      <sharedItems containsString="0" containsBlank="1" containsNumber="1" containsInteger="1">
        <n v="0.0"/>
        <n v="6.0"/>
        <m/>
      </sharedItems>
    </cacheField>
    <cacheField name="CGBP&#10;10 LEITOS" numFmtId="0">
      <sharedItems containsString="0" containsBlank="1" containsNumber="1" containsInteger="1">
        <n v="0.0"/>
        <m/>
      </sharedItems>
    </cacheField>
    <cacheField name="CGBP&#10;15 LEITOS" numFmtId="0">
      <sharedItems containsString="0" containsBlank="1" containsNumber="1" containsInteger="1">
        <n v="0.0"/>
        <m/>
      </sharedItems>
    </cacheField>
    <cacheField name="CGBP&#10;20 LEITOS" numFmtId="0">
      <sharedItems containsString="0" containsBlank="1" containsNumber="1" containsInteger="1">
        <n v="0.0"/>
        <m/>
      </sharedItems>
    </cacheField>
    <cacheField name="BLH" numFmtId="0">
      <sharedItems containsString="0" containsBlank="1" containsNumber="1" containsInteger="1">
        <n v="0.0"/>
        <n v="1.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otais TABELA 4" cacheId="0" dataCaption="" compact="0" compactData="0">
  <location ref="A3:S6" firstHeaderRow="0" firstDataRow="3" firstDataCol="0"/>
  <pivotFields>
    <pivotField name="DRS" axis="axisRow" compact="0" outline="0" multipleItemSelectionAllowed="1" showAll="0" sortType="ascending">
      <items>
        <item x="0"/>
        <item t="default"/>
      </items>
    </pivotField>
    <pivotField name="REGIÃO DE SAUDE " axis="axisRow" compact="0" outline="0" multipleItemSelectionAllowed="1" showAll="0" sortType="ascending">
      <items>
        <item x="0"/>
        <item t="default"/>
      </items>
    </pivotField>
    <pivotField name="CNES/ESTABELECIMEN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MUNICIPIO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GESTÃO" compact="0" outline="0" multipleItemSelectionAllowed="1" showAll="0">
      <items>
        <item x="0"/>
        <item x="1"/>
        <item x="2"/>
        <item x="3"/>
        <item t="default"/>
      </items>
    </pivotField>
    <pivotField name="OBSTETRICO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GAR I" dataField="1" compact="0" outline="0" multipleItemSelectionAllowed="1" showAll="0">
      <items>
        <item x="0"/>
        <item t="default"/>
      </items>
    </pivotField>
    <pivotField name="GAR II" dataField="1" compact="0" outline="0" multipleItemSelectionAllowed="1" showAll="0">
      <items>
        <item x="0"/>
        <item x="1"/>
        <item t="default"/>
      </items>
    </pivotField>
    <pivotField name="SERVIÇO DE ATENDIMENTO SECUNDÁRIO OU TERCIÁRIO A GESTAÇÃO DE ALTO RISCO" dataField="1" compact="0" numFmtId="3" outline="0" multipleItemSelectionAllowed="1" showAll="0">
      <items>
        <item x="0"/>
        <item x="1"/>
        <item t="default"/>
      </items>
    </pivotField>
    <pivotField name="UTI ADULTO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UTIN II" dataField="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UTIN III" dataField="1" compact="0" outline="0" multipleItemSelectionAllowed="1" showAll="0">
      <items>
        <item x="0"/>
        <item t="default"/>
      </items>
    </pivotField>
    <pivotField name="UCINCO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UCINCA" dataField="1" compact="0" outline="0" multipleItemSelectionAllowed="1" showAll="0">
      <items>
        <item x="0"/>
        <item x="1"/>
        <item t="default"/>
      </items>
    </pivotField>
    <pivotField name="CPN I&#10;3 LEITOS" dataField="1" compact="0" outline="0" multipleItemSelectionAllowed="1" showAll="0">
      <items>
        <item x="0"/>
        <item x="1"/>
        <item t="default"/>
      </items>
    </pivotField>
    <pivotField name="CPN I&#10;5 LEITOS" dataField="1" compact="0" outline="0" multipleItemSelectionAllowed="1" showAll="0">
      <items>
        <item x="0"/>
        <item t="default"/>
      </items>
    </pivotField>
    <pivotField name="CPN II&#10;3 LEITOS" dataField="1" compact="0" outline="0" multipleItemSelectionAllowed="1" showAll="0">
      <items>
        <item x="0"/>
        <item t="default"/>
      </items>
    </pivotField>
    <pivotField name="CPN II&#10;5 LEITOS" dataField="1" compact="0" outline="0" multipleItemSelectionAllowed="1" showAll="0">
      <items>
        <item x="0"/>
        <item x="1"/>
        <item t="default"/>
      </items>
    </pivotField>
    <pivotField name="CGBP&#10;10 LEITOS" dataField="1" compact="0" outline="0" multipleItemSelectionAllowed="1" showAll="0">
      <items>
        <item x="0"/>
        <item t="default"/>
      </items>
    </pivotField>
    <pivotField name="CGBP&#10;15 LEITOS" dataField="1" compact="0" outline="0" multipleItemSelectionAllowed="1" showAll="0">
      <items>
        <item x="0"/>
        <item t="default"/>
      </items>
    </pivotField>
    <pivotField name="CGBP&#10;20 LEITOS" dataField="1" compact="0" outline="0" multipleItemSelectionAllowed="1" showAll="0">
      <items>
        <item x="0"/>
        <item t="default"/>
      </items>
    </pivotField>
    <pivotField name="BLH" dataField="1" compact="0" outline="0" multipleItemSelectionAllowed="1" showAll="0">
      <items>
        <item x="0"/>
        <item x="1"/>
        <item t="default"/>
      </items>
    </pivotField>
  </pivotFields>
  <rowFields>
    <field x="0"/>
    <field x="1"/>
  </rowFields>
  <colFields>
    <field x="-2"/>
  </colFields>
  <dataFields>
    <dataField name="Soma de OBSTETRICOS" fld="5" baseField="0"/>
    <dataField name="Soma de GAR I" fld="6" baseField="0"/>
    <dataField name="Soma de GAR II" fld="7" baseField="0"/>
    <dataField name="Soma de SERVIÇO DE ATENDIMENTO SECUNDÁRIO OU TERCIÁRIO A GESTAÇÃO DE ALTO RISCO" fld="8" baseField="0"/>
    <dataField name="Soma de UTI ADULTO" fld="9" baseField="0"/>
    <dataField name="Soma de UTIN II" fld="10" baseField="0"/>
    <dataField name="Soma de UTIN III" fld="11" baseField="0"/>
    <dataField name="Soma de UCINCO" fld="12" baseField="0"/>
    <dataField name="Soma de UCINCA" fld="13" baseField="0"/>
    <dataField name="Soma de CPN I&#10;3 LEITOS" fld="14" baseField="0"/>
    <dataField name="Soma de CPN I&#10;5 LEITOS" fld="15" baseField="0"/>
    <dataField name="Soma de CPN II&#10;3 LEITOS" fld="16" baseField="0"/>
    <dataField name="Soma de CPN II&#10;5 LEITOS" fld="17" baseField="0"/>
    <dataField name="Soma de CGBP&#10;10 LEITOS" fld="18" baseField="0"/>
    <dataField name="Soma de CGBP&#10;15 LEITOS" fld="19" baseField="0"/>
    <dataField name="Soma de CGBP&#10;20 LEITOS" fld="20" baseField="0"/>
    <dataField name="Soma de BLH" fld="21" baseField="0"/>
  </dataFields>
</pivotTableDefinition>
</file>

<file path=xl/pivotTables/pivotTable2.xml><?xml version="1.0" encoding="utf-8"?>
<pivotTableDefinition xmlns="http://schemas.openxmlformats.org/spreadsheetml/2006/main" name="totais TABELA 4 2" cacheId="1" dataCaption="" compact="0" compactData="0">
  <location ref="A19:L24" firstHeaderRow="0" firstDataRow="3" firstDataCol="0"/>
  <pivotFields>
    <pivotField name="DRS" axis="axisRow" compact="0" outline="0" multipleItemSelectionAllowed="1" showAll="0" sortType="ascending">
      <items>
        <item x="1"/>
        <item x="0"/>
        <item t="default"/>
      </items>
    </pivotField>
    <pivotField name="REGIÃO DE SAUDE " axis="axisRow" compact="0" outline="0" multipleItemSelectionAllowed="1" showAll="0" sortType="ascending">
      <items>
        <item x="1"/>
        <item x="0"/>
        <item t="default"/>
      </items>
    </pivotField>
    <pivotField name="CNES/ESTABELECIMEN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MUNICIPIO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GESTÃO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BSTETRICO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GAR I" dataField="1" compact="0" outline="0" multipleItemSelectionAllowed="1" showAll="0">
      <items>
        <item x="0"/>
        <item x="1"/>
        <item t="default"/>
      </items>
    </pivotField>
    <pivotField name="GAR II" dataField="1" compact="0" outline="0" multipleItemSelectionAllowed="1" showAll="0">
      <items>
        <item x="0"/>
        <item x="1"/>
        <item x="2"/>
        <item t="default"/>
      </items>
    </pivotField>
    <pivotField name="SERVIÇO DE ATENDIMENTO SECUNDÁRIO OU TERCIÁRIO A GESTAÇÃO DE ALTO RISCO" dataField="1" compact="0" numFmtId="3" outline="0" multipleItemSelectionAllowed="1" showAll="0">
      <items>
        <item x="0"/>
        <item x="1"/>
        <item x="2"/>
        <item t="default"/>
      </items>
    </pivotField>
    <pivotField name="UTI ADULTO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UTIN II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UTIN III" dataField="1" compact="0" outline="0" multipleItemSelectionAllowed="1" showAll="0">
      <items>
        <item x="0"/>
        <item x="1"/>
        <item t="default"/>
      </items>
    </pivotField>
    <pivotField name="UCINCO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UCINCA" dataField="1" compact="0" outline="0" multipleItemSelectionAllowed="1" showAll="0">
      <items>
        <item x="0"/>
        <item x="1"/>
        <item x="2"/>
        <item x="3"/>
        <item t="default"/>
      </items>
    </pivotField>
    <pivotField name="CPN I&#10;3 LEITOS" compact="0" outline="0" multipleItemSelectionAllowed="1" showAll="0">
      <items>
        <item x="0"/>
        <item x="1"/>
        <item x="2"/>
        <item t="default"/>
      </items>
    </pivotField>
    <pivotField name="CPN I&#10;5 LEITOS" compact="0" outline="0" multipleItemSelectionAllowed="1" showAll="0">
      <items>
        <item x="0"/>
        <item x="1"/>
        <item t="default"/>
      </items>
    </pivotField>
    <pivotField name="CPN II&#10;3 LEITOS" compact="0" outline="0" multipleItemSelectionAllowed="1" showAll="0">
      <items>
        <item x="0"/>
        <item x="1"/>
        <item t="default"/>
      </items>
    </pivotField>
    <pivotField name="CPN II&#10;5 LEITOS" compact="0" outline="0" multipleItemSelectionAllowed="1" showAll="0">
      <items>
        <item x="0"/>
        <item x="1"/>
        <item x="2"/>
        <item t="default"/>
      </items>
    </pivotField>
    <pivotField name="CGBP&#10;10 LEITOS" compact="0" outline="0" multipleItemSelectionAllowed="1" showAll="0">
      <items>
        <item x="0"/>
        <item x="1"/>
        <item t="default"/>
      </items>
    </pivotField>
    <pivotField name="CGBP&#10;15 LEITOS" compact="0" outline="0" multipleItemSelectionAllowed="1" showAll="0">
      <items>
        <item x="0"/>
        <item x="1"/>
        <item t="default"/>
      </items>
    </pivotField>
    <pivotField name="CGBP&#10;20 LEITOS" compact="0" outline="0" multipleItemSelectionAllowed="1" showAll="0">
      <items>
        <item x="0"/>
        <item x="1"/>
        <item t="default"/>
      </items>
    </pivotField>
    <pivotField name="BLH" dataField="1" compact="0" outline="0" multipleItemSelectionAllowed="1" showAll="0">
      <items>
        <item x="0"/>
        <item x="1"/>
        <item x="2"/>
        <item t="default"/>
      </items>
    </pivotField>
  </pivotFields>
  <rowFields>
    <field x="0"/>
    <field x="1"/>
  </rowFields>
  <colFields>
    <field x="-2"/>
  </colFields>
  <dataFields>
    <dataField name="Soma de OBSTETRICOS" fld="5" baseField="0"/>
    <dataField name="Soma de GAR I" fld="6" baseField="0"/>
    <dataField name="Soma de GAR II" fld="7" baseField="0"/>
    <dataField name="Soma de SERVIÇO DE ATENDIMENTO SECUNDÁRIO OU TERCIÁRIO A GESTAÇÃO DE ALTO RISCO" fld="8" baseField="0"/>
    <dataField name="Soma de UTI ADULTO" fld="9" baseField="0"/>
    <dataField name="Soma de UTIN II" fld="10" baseField="0"/>
    <dataField name="Soma de UTIN III" fld="11" baseField="0"/>
    <dataField name="Soma de UCINCO" fld="12" baseField="0"/>
    <dataField name="Soma de UCINCA" fld="13" baseField="0"/>
    <dataField name="Soma de BLH" fld="21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8.0"/>
    <col customWidth="1" min="3" max="3" width="24.0"/>
    <col customWidth="1" min="4" max="4" width="8.0"/>
    <col customWidth="1" min="5" max="5" width="37.0"/>
    <col customWidth="1" min="6" max="6" width="8.0"/>
    <col customWidth="1" min="7" max="7" width="14.0"/>
    <col customWidth="1" min="8" max="8" width="8.0"/>
    <col customWidth="1" min="9" max="9" width="18.57"/>
  </cols>
  <sheetData>
    <row r="1" ht="14.25" customHeight="1">
      <c r="A1" s="1" t="s">
        <v>0</v>
      </c>
      <c r="C1" s="1" t="s">
        <v>1</v>
      </c>
      <c r="E1" s="1" t="s">
        <v>2</v>
      </c>
      <c r="G1" s="1" t="s">
        <v>3</v>
      </c>
      <c r="I1" s="2" t="s">
        <v>4</v>
      </c>
    </row>
    <row r="2" ht="14.25" customHeight="1">
      <c r="A2" s="1" t="s">
        <v>5</v>
      </c>
      <c r="C2" s="1" t="s">
        <v>6</v>
      </c>
      <c r="E2" s="1" t="s">
        <v>7</v>
      </c>
      <c r="G2" s="1" t="s">
        <v>8</v>
      </c>
      <c r="I2" s="1" t="s">
        <v>9</v>
      </c>
    </row>
    <row r="3" ht="14.25" customHeight="1">
      <c r="A3" s="1" t="s">
        <v>10</v>
      </c>
      <c r="C3" s="1" t="s">
        <v>11</v>
      </c>
      <c r="E3" s="1" t="s">
        <v>12</v>
      </c>
      <c r="G3" s="1" t="s">
        <v>13</v>
      </c>
      <c r="I3" s="1" t="s">
        <v>14</v>
      </c>
    </row>
    <row r="4" ht="14.25" customHeight="1">
      <c r="A4" s="1" t="s">
        <v>15</v>
      </c>
      <c r="C4" s="1" t="s">
        <v>16</v>
      </c>
      <c r="E4" s="1" t="s">
        <v>17</v>
      </c>
      <c r="G4" s="1" t="s">
        <v>18</v>
      </c>
      <c r="I4" s="1" t="s">
        <v>19</v>
      </c>
    </row>
    <row r="5" ht="14.25" customHeight="1">
      <c r="A5" s="1" t="s">
        <v>20</v>
      </c>
      <c r="C5" s="1" t="s">
        <v>21</v>
      </c>
      <c r="E5" s="1" t="s">
        <v>22</v>
      </c>
      <c r="I5" s="1" t="s">
        <v>23</v>
      </c>
    </row>
    <row r="6" ht="14.25" customHeight="1">
      <c r="A6" s="1" t="s">
        <v>24</v>
      </c>
      <c r="C6" s="1" t="s">
        <v>25</v>
      </c>
      <c r="E6" s="1" t="s">
        <v>26</v>
      </c>
    </row>
    <row r="7" ht="14.25" customHeight="1">
      <c r="A7" s="1" t="s">
        <v>27</v>
      </c>
      <c r="C7" s="1" t="s">
        <v>28</v>
      </c>
      <c r="E7" s="1" t="s">
        <v>29</v>
      </c>
    </row>
    <row r="8" ht="14.25" customHeight="1">
      <c r="A8" s="1" t="s">
        <v>30</v>
      </c>
      <c r="C8" s="1" t="s">
        <v>31</v>
      </c>
      <c r="E8" s="1" t="s">
        <v>32</v>
      </c>
    </row>
    <row r="9" ht="14.25" customHeight="1">
      <c r="A9" s="1" t="s">
        <v>33</v>
      </c>
      <c r="C9" s="1" t="s">
        <v>34</v>
      </c>
      <c r="E9" s="1" t="s">
        <v>35</v>
      </c>
    </row>
    <row r="10" ht="14.25" customHeight="1">
      <c r="A10" s="1" t="s">
        <v>36</v>
      </c>
      <c r="C10" s="1" t="s">
        <v>37</v>
      </c>
      <c r="E10" s="1" t="s">
        <v>38</v>
      </c>
    </row>
    <row r="11" ht="14.25" customHeight="1">
      <c r="A11" s="1" t="s">
        <v>39</v>
      </c>
      <c r="C11" s="1" t="s">
        <v>40</v>
      </c>
      <c r="E11" s="1" t="s">
        <v>41</v>
      </c>
    </row>
    <row r="12" ht="14.25" customHeight="1">
      <c r="A12" s="1" t="s">
        <v>42</v>
      </c>
      <c r="C12" s="1" t="s">
        <v>43</v>
      </c>
      <c r="E12" s="1" t="s">
        <v>44</v>
      </c>
    </row>
    <row r="13" ht="14.25" customHeight="1">
      <c r="A13" s="1" t="s">
        <v>45</v>
      </c>
      <c r="C13" s="1" t="s">
        <v>46</v>
      </c>
      <c r="E13" s="1" t="s">
        <v>47</v>
      </c>
    </row>
    <row r="14" ht="14.25" customHeight="1">
      <c r="A14" s="1" t="s">
        <v>48</v>
      </c>
      <c r="C14" s="1" t="s">
        <v>49</v>
      </c>
      <c r="E14" s="1" t="s">
        <v>16</v>
      </c>
    </row>
    <row r="15" ht="14.25" customHeight="1">
      <c r="A15" s="1" t="s">
        <v>50</v>
      </c>
      <c r="C15" s="1" t="s">
        <v>51</v>
      </c>
      <c r="E15" s="1" t="s">
        <v>25</v>
      </c>
    </row>
    <row r="16" ht="14.25" customHeight="1">
      <c r="A16" s="1" t="s">
        <v>52</v>
      </c>
      <c r="C16" s="1" t="s">
        <v>53</v>
      </c>
      <c r="E16" s="1" t="s">
        <v>54</v>
      </c>
    </row>
    <row r="17" ht="14.25" customHeight="1">
      <c r="A17" s="1" t="s">
        <v>55</v>
      </c>
      <c r="C17" s="1" t="s">
        <v>56</v>
      </c>
      <c r="E17" s="1" t="s">
        <v>57</v>
      </c>
    </row>
    <row r="18" ht="14.25" customHeight="1">
      <c r="A18" s="1" t="s">
        <v>58</v>
      </c>
      <c r="C18" s="1" t="s">
        <v>59</v>
      </c>
      <c r="E18" s="1" t="s">
        <v>60</v>
      </c>
    </row>
    <row r="19" ht="14.25" customHeight="1">
      <c r="E19" s="1" t="s">
        <v>61</v>
      </c>
    </row>
    <row r="20" ht="14.25" customHeight="1">
      <c r="E20" s="1" t="s">
        <v>62</v>
      </c>
    </row>
    <row r="21" ht="14.25" customHeight="1">
      <c r="E21" s="1" t="s">
        <v>63</v>
      </c>
    </row>
    <row r="22" ht="14.25" customHeight="1">
      <c r="E22" s="1" t="s">
        <v>64</v>
      </c>
    </row>
    <row r="23" ht="14.25" customHeight="1">
      <c r="E23" s="1" t="s">
        <v>65</v>
      </c>
    </row>
    <row r="24" ht="14.25" customHeight="1">
      <c r="E24" s="1" t="s">
        <v>66</v>
      </c>
    </row>
    <row r="25" ht="14.25" customHeight="1">
      <c r="E25" s="1" t="s">
        <v>67</v>
      </c>
    </row>
    <row r="26" ht="14.25" customHeight="1">
      <c r="E26" s="1" t="s">
        <v>68</v>
      </c>
    </row>
    <row r="27" ht="14.25" customHeight="1">
      <c r="E27" s="1" t="s">
        <v>69</v>
      </c>
    </row>
    <row r="28" ht="14.25" customHeight="1">
      <c r="E28" s="1" t="s">
        <v>70</v>
      </c>
    </row>
    <row r="29" ht="14.25" customHeight="1">
      <c r="E29" s="1" t="s">
        <v>71</v>
      </c>
    </row>
    <row r="30" ht="14.25" customHeight="1">
      <c r="E30" s="1" t="s">
        <v>72</v>
      </c>
    </row>
    <row r="31" ht="14.25" customHeight="1">
      <c r="E31" s="1" t="s">
        <v>73</v>
      </c>
    </row>
    <row r="32" ht="14.25" customHeight="1">
      <c r="E32" s="1" t="s">
        <v>74</v>
      </c>
    </row>
    <row r="33" ht="14.25" customHeight="1">
      <c r="E33" s="1" t="s">
        <v>75</v>
      </c>
    </row>
    <row r="34" ht="14.25" customHeight="1">
      <c r="E34" s="1" t="s">
        <v>76</v>
      </c>
    </row>
    <row r="35" ht="14.25" customHeight="1">
      <c r="E35" s="1" t="s">
        <v>77</v>
      </c>
    </row>
    <row r="36" ht="14.25" customHeight="1">
      <c r="E36" s="1" t="s">
        <v>78</v>
      </c>
    </row>
    <row r="37" ht="14.25" customHeight="1">
      <c r="E37" s="1" t="s">
        <v>79</v>
      </c>
    </row>
    <row r="38" ht="14.25" customHeight="1">
      <c r="E38" s="1" t="s">
        <v>80</v>
      </c>
    </row>
    <row r="39" ht="14.25" customHeight="1">
      <c r="E39" s="1" t="s">
        <v>81</v>
      </c>
    </row>
    <row r="40" ht="14.25" customHeight="1">
      <c r="E40" s="1" t="s">
        <v>82</v>
      </c>
    </row>
    <row r="41" ht="14.25" customHeight="1">
      <c r="E41" s="1" t="s">
        <v>83</v>
      </c>
    </row>
    <row r="42" ht="14.25" customHeight="1">
      <c r="E42" s="1" t="s">
        <v>37</v>
      </c>
    </row>
    <row r="43" ht="14.25" customHeight="1">
      <c r="E43" s="1" t="s">
        <v>84</v>
      </c>
    </row>
    <row r="44" ht="14.25" customHeight="1">
      <c r="E44" s="1" t="s">
        <v>85</v>
      </c>
    </row>
    <row r="45" ht="14.25" customHeight="1">
      <c r="E45" s="1" t="s">
        <v>86</v>
      </c>
    </row>
    <row r="46" ht="14.25" customHeight="1">
      <c r="E46" s="1" t="s">
        <v>40</v>
      </c>
    </row>
    <row r="47" ht="14.25" customHeight="1">
      <c r="E47" s="1" t="s">
        <v>87</v>
      </c>
    </row>
    <row r="48" ht="14.25" customHeight="1">
      <c r="E48" s="1" t="s">
        <v>88</v>
      </c>
    </row>
    <row r="49" ht="14.25" customHeight="1">
      <c r="E49" s="1" t="s">
        <v>89</v>
      </c>
    </row>
    <row r="50" ht="14.25" customHeight="1">
      <c r="E50" s="1" t="s">
        <v>90</v>
      </c>
    </row>
    <row r="51" ht="14.25" customHeight="1">
      <c r="E51" s="1" t="s">
        <v>91</v>
      </c>
    </row>
    <row r="52" ht="14.25" customHeight="1">
      <c r="E52" s="1" t="s">
        <v>92</v>
      </c>
    </row>
    <row r="53" ht="14.25" customHeight="1">
      <c r="E53" s="1" t="s">
        <v>93</v>
      </c>
    </row>
    <row r="54" ht="14.25" customHeight="1">
      <c r="E54" s="1" t="s">
        <v>53</v>
      </c>
    </row>
    <row r="55" ht="14.25" customHeight="1">
      <c r="E55" s="1" t="s">
        <v>94</v>
      </c>
    </row>
    <row r="56" ht="14.25" customHeight="1">
      <c r="E56" s="1" t="s">
        <v>56</v>
      </c>
    </row>
    <row r="57" ht="14.25" customHeight="1">
      <c r="E57" s="1" t="s">
        <v>95</v>
      </c>
    </row>
    <row r="58" ht="14.25" customHeight="1">
      <c r="E58" s="1" t="s">
        <v>96</v>
      </c>
    </row>
    <row r="59" ht="14.25" customHeight="1">
      <c r="E59" s="1" t="s">
        <v>97</v>
      </c>
    </row>
    <row r="60" ht="14.25" customHeight="1">
      <c r="E60" s="1" t="s">
        <v>98</v>
      </c>
    </row>
    <row r="61" ht="14.25" customHeight="1">
      <c r="E61" s="1" t="s">
        <v>99</v>
      </c>
    </row>
    <row r="62" ht="14.25" customHeight="1">
      <c r="E62" s="1" t="s">
        <v>100</v>
      </c>
    </row>
    <row r="63" ht="14.25" customHeight="1">
      <c r="E63" s="1" t="s">
        <v>101</v>
      </c>
    </row>
    <row r="64" ht="14.25" customHeight="1">
      <c r="E64" s="1" t="s">
        <v>102</v>
      </c>
    </row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" width="21.71"/>
    <col customWidth="1" min="3" max="4" width="20.14"/>
    <col customWidth="1" min="5" max="5" width="13.14"/>
    <col customWidth="1" min="6" max="6" width="11.43"/>
    <col customWidth="1" min="7" max="7" width="10.43"/>
    <col customWidth="1" min="8" max="26" width="8.0"/>
  </cols>
  <sheetData>
    <row r="1" ht="21.0" customHeight="1">
      <c r="A1" s="68" t="s">
        <v>103</v>
      </c>
      <c r="B1" s="4"/>
      <c r="C1" s="5"/>
    </row>
    <row r="2" ht="15.0" customHeight="1"/>
    <row r="3" ht="21.0" customHeight="1">
      <c r="E3" s="174" t="s">
        <v>338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5"/>
    </row>
    <row r="4" ht="54.0" customHeight="1">
      <c r="A4" s="210" t="s">
        <v>1</v>
      </c>
      <c r="B4" s="211" t="s">
        <v>119</v>
      </c>
      <c r="C4" s="212" t="s">
        <v>339</v>
      </c>
      <c r="D4" s="212" t="s">
        <v>231</v>
      </c>
      <c r="E4" s="213" t="s">
        <v>319</v>
      </c>
      <c r="F4" s="214" t="s">
        <v>340</v>
      </c>
      <c r="G4" s="214" t="s">
        <v>323</v>
      </c>
      <c r="H4" s="214" t="s">
        <v>341</v>
      </c>
      <c r="I4" s="214" t="s">
        <v>326</v>
      </c>
      <c r="J4" s="214" t="s">
        <v>327</v>
      </c>
      <c r="K4" s="215" t="s">
        <v>342</v>
      </c>
      <c r="L4" s="216"/>
      <c r="M4" s="215" t="s">
        <v>343</v>
      </c>
      <c r="N4" s="216"/>
      <c r="O4" s="215" t="s">
        <v>344</v>
      </c>
      <c r="P4" s="217"/>
      <c r="Q4" s="216"/>
      <c r="R4" s="214" t="s">
        <v>335</v>
      </c>
      <c r="S4" s="218"/>
      <c r="T4" s="218"/>
      <c r="U4" s="218"/>
      <c r="V4" s="218"/>
      <c r="W4" s="218"/>
      <c r="X4" s="218"/>
      <c r="Y4" s="218"/>
      <c r="Z4" s="218"/>
    </row>
    <row r="5" ht="31.5" customHeight="1">
      <c r="A5" s="216"/>
      <c r="B5" s="47"/>
      <c r="C5" s="47"/>
      <c r="D5" s="47"/>
      <c r="E5" s="47"/>
      <c r="F5" s="47"/>
      <c r="G5" s="47"/>
      <c r="H5" s="47"/>
      <c r="I5" s="47"/>
      <c r="J5" s="47"/>
      <c r="K5" s="219" t="s">
        <v>345</v>
      </c>
      <c r="L5" s="219" t="s">
        <v>346</v>
      </c>
      <c r="M5" s="219" t="s">
        <v>345</v>
      </c>
      <c r="N5" s="220" t="s">
        <v>346</v>
      </c>
      <c r="O5" s="219" t="s">
        <v>347</v>
      </c>
      <c r="P5" s="219" t="s">
        <v>348</v>
      </c>
      <c r="Q5" s="219" t="s">
        <v>349</v>
      </c>
      <c r="R5" s="47"/>
      <c r="S5" s="218"/>
      <c r="T5" s="218"/>
      <c r="U5" s="218"/>
      <c r="V5" s="218"/>
      <c r="W5" s="218"/>
      <c r="X5" s="218"/>
      <c r="Y5" s="218"/>
      <c r="Z5" s="218"/>
    </row>
    <row r="6" ht="30.0" customHeight="1">
      <c r="A6" s="95" t="s">
        <v>34</v>
      </c>
      <c r="B6" s="95" t="s">
        <v>303</v>
      </c>
      <c r="C6" s="221">
        <v>872.0474</v>
      </c>
      <c r="D6" s="221">
        <v>959.25214</v>
      </c>
      <c r="E6" s="222">
        <v>11.0</v>
      </c>
      <c r="F6" s="223">
        <f t="shared" ref="F6:F7" si="1">E6*15/100</f>
        <v>1.65</v>
      </c>
      <c r="G6" s="223">
        <f t="shared" ref="G6:G7" si="2">(E6*6/100)</f>
        <v>0.66</v>
      </c>
      <c r="H6" s="223">
        <v>3.0</v>
      </c>
      <c r="I6" s="223">
        <v>3.0</v>
      </c>
      <c r="J6" s="223">
        <f t="shared" ref="J6:J7" si="3">C6*1/1000</f>
        <v>0.8720474</v>
      </c>
      <c r="K6" s="224"/>
      <c r="L6" s="224"/>
      <c r="M6" s="224"/>
      <c r="N6" s="224"/>
      <c r="O6" s="224"/>
      <c r="P6" s="224"/>
      <c r="Q6" s="224"/>
      <c r="R6" s="224"/>
      <c r="S6" s="136"/>
      <c r="T6" s="136"/>
      <c r="U6" s="136"/>
      <c r="V6" s="136"/>
      <c r="W6" s="136"/>
      <c r="X6" s="136"/>
      <c r="Y6" s="136"/>
      <c r="Z6" s="136"/>
    </row>
    <row r="7" ht="30.0" customHeight="1">
      <c r="A7" s="95" t="s">
        <v>34</v>
      </c>
      <c r="B7" s="95" t="s">
        <v>132</v>
      </c>
      <c r="C7" s="108">
        <v>336.7</v>
      </c>
      <c r="D7" s="108">
        <v>370.37</v>
      </c>
      <c r="E7" s="225">
        <v>5.0</v>
      </c>
      <c r="F7" s="226">
        <f t="shared" si="1"/>
        <v>0.75</v>
      </c>
      <c r="G7" s="226">
        <f t="shared" si="2"/>
        <v>0.3</v>
      </c>
      <c r="H7" s="226">
        <f>C7*2/1000</f>
        <v>0.6734</v>
      </c>
      <c r="I7" s="226">
        <f>C7*2/1000</f>
        <v>0.6734</v>
      </c>
      <c r="J7" s="226">
        <f t="shared" si="3"/>
        <v>0.3367</v>
      </c>
      <c r="K7" s="108"/>
      <c r="L7" s="108"/>
      <c r="M7" s="108"/>
      <c r="N7" s="108"/>
      <c r="O7" s="114"/>
      <c r="P7" s="114"/>
      <c r="Q7" s="114"/>
      <c r="R7" s="114"/>
      <c r="S7" s="218"/>
      <c r="T7" s="218"/>
      <c r="U7" s="218"/>
      <c r="V7" s="218"/>
      <c r="W7" s="218"/>
      <c r="X7" s="218"/>
      <c r="Y7" s="218"/>
      <c r="Z7" s="218"/>
    </row>
    <row r="8" ht="30.0" customHeight="1">
      <c r="A8" s="95" t="s">
        <v>34</v>
      </c>
      <c r="B8" s="95" t="s">
        <v>137</v>
      </c>
      <c r="C8" s="108">
        <v>2112.0742</v>
      </c>
      <c r="D8" s="108">
        <v>2323.28162</v>
      </c>
      <c r="E8" s="225">
        <v>28.0</v>
      </c>
      <c r="F8" s="226">
        <v>4.0</v>
      </c>
      <c r="G8" s="226">
        <v>2.0</v>
      </c>
      <c r="H8" s="226">
        <v>5.0</v>
      </c>
      <c r="I8" s="226">
        <v>5.0</v>
      </c>
      <c r="J8" s="226">
        <v>3.0</v>
      </c>
      <c r="K8" s="108"/>
      <c r="L8" s="108"/>
      <c r="M8" s="108"/>
      <c r="N8" s="108"/>
      <c r="O8" s="114"/>
      <c r="P8" s="114"/>
      <c r="Q8" s="114"/>
      <c r="R8" s="114"/>
      <c r="S8" s="218"/>
      <c r="T8" s="218"/>
      <c r="U8" s="218"/>
      <c r="V8" s="218"/>
      <c r="W8" s="218"/>
      <c r="X8" s="218"/>
      <c r="Y8" s="218"/>
      <c r="Z8" s="218"/>
    </row>
    <row r="9" ht="30.0" customHeight="1">
      <c r="A9" s="95" t="s">
        <v>34</v>
      </c>
      <c r="B9" s="108" t="s">
        <v>140</v>
      </c>
      <c r="C9" s="227">
        <v>414.08</v>
      </c>
      <c r="D9" s="227">
        <v>455.4957</v>
      </c>
      <c r="E9" s="227">
        <v>5.0</v>
      </c>
      <c r="F9" s="108">
        <v>1.0</v>
      </c>
      <c r="G9" s="108">
        <v>0.0</v>
      </c>
      <c r="H9" s="108">
        <v>1.0</v>
      </c>
      <c r="I9" s="108">
        <v>1.0</v>
      </c>
      <c r="J9" s="108">
        <v>0.0</v>
      </c>
      <c r="K9" s="108"/>
      <c r="L9" s="108"/>
      <c r="M9" s="108"/>
      <c r="N9" s="108"/>
      <c r="O9" s="108"/>
      <c r="P9" s="108"/>
      <c r="Q9" s="108"/>
      <c r="R9" s="108"/>
      <c r="S9" s="112"/>
      <c r="T9" s="112"/>
      <c r="U9" s="112"/>
      <c r="V9" s="112"/>
      <c r="W9" s="112"/>
      <c r="X9" s="112"/>
      <c r="Y9" s="112"/>
      <c r="Z9" s="112"/>
    </row>
    <row r="10" ht="30.0" customHeight="1">
      <c r="A10" s="104" t="s">
        <v>34</v>
      </c>
      <c r="B10" s="104" t="s">
        <v>143</v>
      </c>
      <c r="C10" s="104">
        <v>11384.8504</v>
      </c>
      <c r="D10" s="104">
        <v>12523.3354</v>
      </c>
      <c r="E10" s="228">
        <v>148.0</v>
      </c>
      <c r="F10" s="229">
        <v>22.0</v>
      </c>
      <c r="G10" s="229">
        <v>9.0</v>
      </c>
      <c r="H10" s="229">
        <v>39.0</v>
      </c>
      <c r="I10" s="230">
        <v>39.0</v>
      </c>
      <c r="J10" s="230">
        <v>19.0</v>
      </c>
      <c r="K10" s="95"/>
      <c r="L10" s="95"/>
      <c r="M10" s="95"/>
      <c r="N10" s="95"/>
      <c r="O10" s="101"/>
      <c r="P10" s="101"/>
      <c r="Q10" s="101"/>
      <c r="R10" s="231">
        <v>1.0</v>
      </c>
      <c r="S10" s="112"/>
      <c r="T10" s="112"/>
      <c r="U10" s="112"/>
      <c r="V10" s="112"/>
      <c r="W10" s="112"/>
      <c r="X10" s="112"/>
      <c r="Y10" s="112"/>
      <c r="Z10" s="112"/>
    </row>
    <row r="11" ht="30.0" customHeight="1">
      <c r="A11" s="108" t="s">
        <v>34</v>
      </c>
      <c r="B11" s="108" t="s">
        <v>148</v>
      </c>
      <c r="C11" s="108">
        <v>5216.0</v>
      </c>
      <c r="D11" s="108">
        <v>4462.7</v>
      </c>
      <c r="E11" s="225">
        <v>53.0</v>
      </c>
      <c r="F11" s="232">
        <v>8.0</v>
      </c>
      <c r="G11" s="232">
        <v>3.0</v>
      </c>
      <c r="H11" s="232">
        <v>10.0</v>
      </c>
      <c r="I11" s="233">
        <v>10.0</v>
      </c>
      <c r="J11" s="230">
        <v>5.0</v>
      </c>
      <c r="K11" s="95"/>
      <c r="L11" s="95"/>
      <c r="M11" s="95"/>
      <c r="N11" s="95"/>
      <c r="O11" s="101"/>
      <c r="P11" s="101"/>
      <c r="Q11" s="101"/>
      <c r="R11" s="101"/>
      <c r="S11" s="112"/>
      <c r="T11" s="112"/>
      <c r="U11" s="112"/>
      <c r="V11" s="112"/>
      <c r="W11" s="112"/>
      <c r="X11" s="112"/>
      <c r="Y11" s="112"/>
      <c r="Z11" s="112"/>
    </row>
    <row r="12" ht="30.0" customHeight="1">
      <c r="A12" s="108" t="s">
        <v>34</v>
      </c>
      <c r="B12" s="108" t="s">
        <v>136</v>
      </c>
      <c r="C12" s="108">
        <v>4103.8998</v>
      </c>
      <c r="D12" s="108">
        <v>4514.28978</v>
      </c>
      <c r="E12" s="225">
        <v>54.0</v>
      </c>
      <c r="F12" s="232">
        <f>E12*15/100</f>
        <v>8.1</v>
      </c>
      <c r="G12" s="232">
        <f>(E12*6/100)</f>
        <v>3.24</v>
      </c>
      <c r="H12" s="232">
        <f>C12*2/1000</f>
        <v>8.2077996</v>
      </c>
      <c r="I12" s="234">
        <f>C12*2/1000</f>
        <v>8.2077996</v>
      </c>
      <c r="J12" s="232">
        <f>C12*1/1000</f>
        <v>4.1038998</v>
      </c>
      <c r="K12" s="108"/>
      <c r="L12" s="108"/>
      <c r="M12" s="108"/>
      <c r="N12" s="108"/>
      <c r="O12" s="114"/>
      <c r="P12" s="114"/>
      <c r="Q12" s="114"/>
      <c r="R12" s="235">
        <v>1.0</v>
      </c>
      <c r="S12" s="112"/>
      <c r="T12" s="112"/>
      <c r="U12" s="112"/>
      <c r="V12" s="112"/>
      <c r="W12" s="112"/>
      <c r="X12" s="112"/>
      <c r="Y12" s="112"/>
      <c r="Z12" s="112"/>
    </row>
    <row r="13" ht="30.0" customHeight="1">
      <c r="A13" s="95" t="s">
        <v>34</v>
      </c>
      <c r="B13" s="95" t="s">
        <v>152</v>
      </c>
      <c r="C13" s="236">
        <v>1411.5</v>
      </c>
      <c r="D13" s="236">
        <v>1164.4875</v>
      </c>
      <c r="E13" s="237">
        <v>14.0</v>
      </c>
      <c r="F13" s="230">
        <v>2.0</v>
      </c>
      <c r="G13" s="230">
        <v>1.0</v>
      </c>
      <c r="H13" s="230">
        <v>3.0</v>
      </c>
      <c r="I13" s="232">
        <v>3.0</v>
      </c>
      <c r="J13" s="232">
        <v>1.0</v>
      </c>
      <c r="K13" s="108"/>
      <c r="L13" s="108"/>
      <c r="M13" s="108"/>
      <c r="N13" s="108"/>
      <c r="O13" s="114"/>
      <c r="P13" s="114"/>
      <c r="Q13" s="114"/>
      <c r="R13" s="114"/>
      <c r="S13" s="112"/>
      <c r="T13" s="112"/>
      <c r="U13" s="112"/>
      <c r="V13" s="112"/>
      <c r="W13" s="112"/>
      <c r="X13" s="112"/>
      <c r="Y13" s="112"/>
      <c r="Z13" s="112"/>
    </row>
    <row r="14" ht="30.0" customHeight="1">
      <c r="A14" s="95" t="s">
        <v>34</v>
      </c>
      <c r="B14" s="95" t="s">
        <v>156</v>
      </c>
      <c r="C14" s="110">
        <v>208.0</v>
      </c>
      <c r="D14" s="110">
        <v>228.0</v>
      </c>
      <c r="E14" s="238">
        <v>3.0</v>
      </c>
      <c r="F14" s="226">
        <f t="shared" ref="F14:F16" si="4">E14*15/100</f>
        <v>0.45</v>
      </c>
      <c r="G14" s="226">
        <f t="shared" ref="G14:G16" si="5">(E14*6/100)</f>
        <v>0.18</v>
      </c>
      <c r="H14" s="226">
        <f t="shared" ref="H14:H15" si="6">C14*2/1000</f>
        <v>0.416</v>
      </c>
      <c r="I14" s="226">
        <f t="shared" ref="I14:I15" si="7">C14*2/1000</f>
        <v>0.416</v>
      </c>
      <c r="J14" s="226">
        <f t="shared" ref="J14:J15" si="8">C14*1/1000</f>
        <v>0.208</v>
      </c>
      <c r="K14" s="108"/>
      <c r="L14" s="108"/>
      <c r="M14" s="108"/>
      <c r="N14" s="108"/>
      <c r="O14" s="114"/>
      <c r="P14" s="114"/>
      <c r="Q14" s="114"/>
      <c r="R14" s="114"/>
      <c r="S14" s="112"/>
      <c r="T14" s="112"/>
      <c r="U14" s="112"/>
      <c r="V14" s="112"/>
      <c r="W14" s="112"/>
      <c r="X14" s="112"/>
      <c r="Y14" s="112"/>
      <c r="Z14" s="112"/>
    </row>
    <row r="15" ht="30.0" customHeight="1">
      <c r="A15" s="95" t="s">
        <v>34</v>
      </c>
      <c r="B15" s="95" t="s">
        <v>158</v>
      </c>
      <c r="C15" s="110">
        <v>678.0</v>
      </c>
      <c r="D15" s="239">
        <v>746.0</v>
      </c>
      <c r="E15" s="238">
        <f t="shared" ref="E15:E16" si="9">((D15*2.5)/(365*0.7))*1.21</f>
        <v>8.832289628</v>
      </c>
      <c r="F15" s="226">
        <f t="shared" si="4"/>
        <v>1.324843444</v>
      </c>
      <c r="G15" s="226">
        <f t="shared" si="5"/>
        <v>0.5299373777</v>
      </c>
      <c r="H15" s="226">
        <f t="shared" si="6"/>
        <v>1.356</v>
      </c>
      <c r="I15" s="226">
        <f t="shared" si="7"/>
        <v>1.356</v>
      </c>
      <c r="J15" s="226">
        <f t="shared" si="8"/>
        <v>0.678</v>
      </c>
      <c r="K15" s="108"/>
      <c r="L15" s="108"/>
      <c r="M15" s="108"/>
      <c r="N15" s="108"/>
      <c r="O15" s="114"/>
      <c r="P15" s="114"/>
      <c r="Q15" s="114"/>
      <c r="R15" s="114"/>
      <c r="S15" s="112"/>
      <c r="T15" s="112"/>
      <c r="U15" s="112"/>
      <c r="V15" s="112"/>
      <c r="W15" s="112"/>
      <c r="X15" s="112"/>
      <c r="Y15" s="112"/>
      <c r="Z15" s="112"/>
    </row>
    <row r="16" ht="30.0" customHeight="1">
      <c r="A16" s="95" t="s">
        <v>34</v>
      </c>
      <c r="B16" s="95" t="s">
        <v>161</v>
      </c>
      <c r="C16" s="110">
        <v>3017.0</v>
      </c>
      <c r="D16" s="110">
        <v>3319.0</v>
      </c>
      <c r="E16" s="238">
        <f t="shared" si="9"/>
        <v>39.29540117</v>
      </c>
      <c r="F16" s="226">
        <f t="shared" si="4"/>
        <v>5.894310176</v>
      </c>
      <c r="G16" s="226">
        <f t="shared" si="5"/>
        <v>2.35772407</v>
      </c>
      <c r="H16" s="226">
        <v>9.0</v>
      </c>
      <c r="I16" s="226">
        <v>9.0</v>
      </c>
      <c r="J16" s="226">
        <v>4.0</v>
      </c>
      <c r="K16" s="221"/>
      <c r="L16" s="221"/>
      <c r="M16" s="221"/>
      <c r="N16" s="221"/>
      <c r="O16" s="240"/>
      <c r="P16" s="240"/>
      <c r="Q16" s="240"/>
      <c r="R16" s="240"/>
    </row>
    <row r="17" ht="15.0" customHeight="1">
      <c r="A17" s="241" t="s">
        <v>350</v>
      </c>
      <c r="B17" s="4"/>
      <c r="C17" s="4"/>
      <c r="D17" s="4"/>
      <c r="E17" s="242">
        <v>367.0</v>
      </c>
      <c r="F17" s="242">
        <v>55.0</v>
      </c>
      <c r="G17" s="242">
        <f>SUM(G7:G16)</f>
        <v>21.60766145</v>
      </c>
      <c r="H17" s="242">
        <v>79.0</v>
      </c>
      <c r="I17" s="242">
        <v>79.0</v>
      </c>
      <c r="J17" s="242">
        <v>38.0</v>
      </c>
      <c r="K17" s="243"/>
      <c r="L17" s="243"/>
      <c r="M17" s="243"/>
      <c r="N17" s="243"/>
      <c r="O17" s="243"/>
      <c r="P17" s="243"/>
      <c r="Q17" s="243"/>
      <c r="R17" s="244"/>
    </row>
    <row r="18" ht="14.25" customHeight="1">
      <c r="A18" s="143"/>
      <c r="B18" s="143"/>
      <c r="C18" s="136"/>
      <c r="D18" s="136"/>
      <c r="E18" s="245"/>
      <c r="F18" s="245"/>
      <c r="G18" s="245"/>
      <c r="H18" s="245"/>
      <c r="I18" s="245"/>
      <c r="J18" s="245"/>
      <c r="K18" s="136"/>
      <c r="L18" s="136"/>
      <c r="M18" s="136"/>
      <c r="N18" s="136"/>
      <c r="O18" s="136"/>
      <c r="P18" s="136"/>
      <c r="Q18" s="136"/>
      <c r="R18" s="136"/>
    </row>
    <row r="19" ht="14.25" customHeight="1">
      <c r="A19" s="143"/>
      <c r="B19" s="143"/>
      <c r="C19" s="246"/>
      <c r="D19" s="136"/>
      <c r="E19" s="245"/>
      <c r="F19" s="245"/>
      <c r="G19" s="245"/>
      <c r="H19" s="245"/>
      <c r="I19" s="245"/>
      <c r="J19" s="245"/>
      <c r="K19" s="136"/>
      <c r="L19" s="136"/>
      <c r="M19" s="136"/>
      <c r="N19" s="136"/>
      <c r="O19" s="136"/>
      <c r="P19" s="136"/>
      <c r="Q19" s="136"/>
      <c r="R19" s="136"/>
    </row>
    <row r="20" ht="15.0" customHeight="1"/>
    <row r="21" ht="21.0" customHeight="1">
      <c r="E21" s="174" t="s">
        <v>351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5"/>
    </row>
    <row r="22" ht="55.5" customHeight="1">
      <c r="A22" s="211" t="s">
        <v>1</v>
      </c>
      <c r="B22" s="211" t="s">
        <v>119</v>
      </c>
      <c r="C22" s="212" t="s">
        <v>339</v>
      </c>
      <c r="D22" s="212" t="s">
        <v>231</v>
      </c>
      <c r="E22" s="213" t="s">
        <v>319</v>
      </c>
      <c r="F22" s="214" t="s">
        <v>340</v>
      </c>
      <c r="G22" s="214" t="s">
        <v>323</v>
      </c>
      <c r="H22" s="214" t="s">
        <v>341</v>
      </c>
      <c r="I22" s="214" t="s">
        <v>326</v>
      </c>
      <c r="J22" s="214" t="s">
        <v>327</v>
      </c>
      <c r="K22" s="215" t="s">
        <v>328</v>
      </c>
      <c r="L22" s="216"/>
      <c r="M22" s="215" t="s">
        <v>343</v>
      </c>
      <c r="N22" s="216"/>
      <c r="O22" s="215" t="s">
        <v>344</v>
      </c>
      <c r="P22" s="217"/>
      <c r="Q22" s="216"/>
      <c r="R22" s="214" t="s">
        <v>335</v>
      </c>
      <c r="S22" s="247"/>
      <c r="T22" s="247"/>
      <c r="U22" s="247"/>
      <c r="V22" s="247"/>
      <c r="W22" s="247"/>
      <c r="X22" s="247"/>
      <c r="Y22" s="247"/>
      <c r="Z22" s="247"/>
    </row>
    <row r="23" ht="50.25" customHeight="1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219" t="s">
        <v>345</v>
      </c>
      <c r="L23" s="219" t="s">
        <v>346</v>
      </c>
      <c r="M23" s="219" t="s">
        <v>345</v>
      </c>
      <c r="N23" s="220" t="s">
        <v>346</v>
      </c>
      <c r="O23" s="219" t="s">
        <v>347</v>
      </c>
      <c r="P23" s="219" t="s">
        <v>348</v>
      </c>
      <c r="Q23" s="219" t="s">
        <v>349</v>
      </c>
      <c r="R23" s="47"/>
    </row>
    <row r="24" ht="30.0" customHeight="1">
      <c r="A24" s="248" t="str">
        <f t="shared" ref="A24:A26" si="10">A7</f>
        <v>Grande Sao Paulo</v>
      </c>
      <c r="B24" s="249" t="s">
        <v>129</v>
      </c>
      <c r="C24" s="250">
        <v>1362.66</v>
      </c>
      <c r="D24" s="250">
        <v>1008.27735</v>
      </c>
      <c r="E24" s="251">
        <v>13.0</v>
      </c>
      <c r="F24" s="252">
        <v>0.0</v>
      </c>
      <c r="G24" s="252">
        <v>0.0</v>
      </c>
      <c r="H24" s="224">
        <v>0.0</v>
      </c>
      <c r="I24" s="224">
        <v>0.0</v>
      </c>
      <c r="J24" s="224">
        <v>0.0</v>
      </c>
      <c r="K24" s="221">
        <v>0.0</v>
      </c>
      <c r="L24" s="253">
        <v>0.0</v>
      </c>
      <c r="M24" s="253">
        <v>0.0</v>
      </c>
      <c r="N24" s="254">
        <v>0.0</v>
      </c>
      <c r="O24" s="108">
        <v>0.0</v>
      </c>
      <c r="P24" s="108">
        <v>0.0</v>
      </c>
      <c r="Q24" s="108">
        <v>0.0</v>
      </c>
      <c r="R24" s="95">
        <v>0.0</v>
      </c>
      <c r="S24" s="112"/>
      <c r="T24" s="112"/>
      <c r="U24" s="112"/>
      <c r="V24" s="112"/>
      <c r="W24" s="112"/>
      <c r="X24" s="112"/>
      <c r="Y24" s="112"/>
      <c r="Z24" s="112"/>
    </row>
    <row r="25" ht="30.0" customHeight="1">
      <c r="A25" s="248" t="str">
        <f t="shared" si="10"/>
        <v>Grande Sao Paulo</v>
      </c>
      <c r="B25" s="108" t="s">
        <v>134</v>
      </c>
      <c r="C25" s="227">
        <v>406.0</v>
      </c>
      <c r="D25" s="227">
        <v>446.6</v>
      </c>
      <c r="E25" s="255">
        <v>0.0</v>
      </c>
      <c r="F25" s="95">
        <v>0.0</v>
      </c>
      <c r="G25" s="95">
        <v>0.0</v>
      </c>
      <c r="H25" s="95">
        <v>0.0</v>
      </c>
      <c r="I25" s="95">
        <v>0.0</v>
      </c>
      <c r="J25" s="95">
        <v>0.0</v>
      </c>
      <c r="K25" s="253">
        <v>0.0</v>
      </c>
      <c r="L25" s="253">
        <v>0.0</v>
      </c>
      <c r="M25" s="253">
        <v>0.0</v>
      </c>
      <c r="N25" s="254">
        <v>0.0</v>
      </c>
      <c r="O25" s="108">
        <v>0.0</v>
      </c>
      <c r="P25" s="108">
        <v>0.0</v>
      </c>
      <c r="Q25" s="108">
        <v>0.0</v>
      </c>
      <c r="R25" s="95">
        <v>0.0</v>
      </c>
      <c r="S25" s="112"/>
      <c r="T25" s="112"/>
      <c r="U25" s="112"/>
      <c r="V25" s="112"/>
      <c r="W25" s="112"/>
      <c r="X25" s="112"/>
      <c r="Y25" s="112"/>
      <c r="Z25" s="112"/>
    </row>
    <row r="26" ht="30.0" customHeight="1">
      <c r="A26" s="248" t="str">
        <f t="shared" si="10"/>
        <v>Grande Sao Paulo</v>
      </c>
      <c r="B26" s="108" t="s">
        <v>137</v>
      </c>
      <c r="C26" s="250">
        <v>2112.0742</v>
      </c>
      <c r="D26" s="250">
        <v>2323.28162</v>
      </c>
      <c r="E26" s="255">
        <v>29.0</v>
      </c>
      <c r="F26" s="95">
        <v>0.0</v>
      </c>
      <c r="G26" s="95">
        <v>10.0</v>
      </c>
      <c r="H26" s="95">
        <v>10.0</v>
      </c>
      <c r="I26" s="95">
        <v>17.0</v>
      </c>
      <c r="J26" s="95">
        <v>0.0</v>
      </c>
      <c r="K26" s="253">
        <v>0.0</v>
      </c>
      <c r="L26" s="253">
        <v>0.0</v>
      </c>
      <c r="M26" s="253">
        <v>0.0</v>
      </c>
      <c r="N26" s="254">
        <v>0.0</v>
      </c>
      <c r="O26" s="108">
        <v>0.0</v>
      </c>
      <c r="P26" s="108">
        <v>0.0</v>
      </c>
      <c r="Q26" s="108">
        <v>0.0</v>
      </c>
      <c r="R26" s="95">
        <v>0.0</v>
      </c>
      <c r="S26" s="112"/>
      <c r="T26" s="112"/>
      <c r="U26" s="112"/>
      <c r="V26" s="112"/>
      <c r="W26" s="112"/>
      <c r="X26" s="112"/>
      <c r="Y26" s="112"/>
      <c r="Z26" s="112"/>
    </row>
    <row r="27" ht="30.0" customHeight="1">
      <c r="A27" s="248" t="str">
        <f t="shared" ref="A27:A34" si="11">A9</f>
        <v>Grande Sao Paulo</v>
      </c>
      <c r="B27" s="108" t="s">
        <v>140</v>
      </c>
      <c r="C27" s="227">
        <v>415.0</v>
      </c>
      <c r="D27" s="227">
        <v>455.0</v>
      </c>
      <c r="E27" s="255">
        <v>6.0</v>
      </c>
      <c r="F27" s="95">
        <v>0.0</v>
      </c>
      <c r="G27" s="95">
        <v>0.0</v>
      </c>
      <c r="H27" s="95">
        <v>0.0</v>
      </c>
      <c r="I27" s="95">
        <v>0.0</v>
      </c>
      <c r="J27" s="95">
        <v>0.0</v>
      </c>
      <c r="K27" s="253">
        <v>0.0</v>
      </c>
      <c r="L27" s="253">
        <v>0.0</v>
      </c>
      <c r="M27" s="253">
        <v>0.0</v>
      </c>
      <c r="N27" s="254">
        <v>0.0</v>
      </c>
      <c r="O27" s="108">
        <v>0.0</v>
      </c>
      <c r="P27" s="108">
        <v>0.0</v>
      </c>
      <c r="Q27" s="108">
        <v>0.0</v>
      </c>
      <c r="R27" s="95">
        <v>0.0</v>
      </c>
      <c r="S27" s="112"/>
      <c r="T27" s="112"/>
      <c r="U27" s="112"/>
      <c r="V27" s="112"/>
      <c r="W27" s="112"/>
      <c r="X27" s="112"/>
      <c r="Y27" s="112"/>
      <c r="Z27" s="112"/>
    </row>
    <row r="28" ht="30.0" customHeight="1">
      <c r="A28" s="248" t="str">
        <f t="shared" si="11"/>
        <v>Grande Sao Paulo</v>
      </c>
      <c r="B28" s="249" t="str">
        <f t="shared" ref="B28:D28" si="12">B10</f>
        <v>Guarulhos</v>
      </c>
      <c r="C28" s="250">
        <f t="shared" si="12"/>
        <v>11384.8504</v>
      </c>
      <c r="D28" s="250">
        <f t="shared" si="12"/>
        <v>12523.3354</v>
      </c>
      <c r="E28" s="225">
        <v>130.0</v>
      </c>
      <c r="F28" s="232">
        <v>0.0</v>
      </c>
      <c r="G28" s="232">
        <v>53.0</v>
      </c>
      <c r="H28" s="108">
        <v>33.0</v>
      </c>
      <c r="I28" s="108">
        <v>35.0</v>
      </c>
      <c r="J28" s="108">
        <v>2.0</v>
      </c>
      <c r="K28" s="253">
        <v>0.0</v>
      </c>
      <c r="L28" s="253">
        <v>0.0</v>
      </c>
      <c r="M28" s="253">
        <v>0.0</v>
      </c>
      <c r="N28" s="254">
        <v>0.0</v>
      </c>
      <c r="O28" s="108">
        <v>0.0</v>
      </c>
      <c r="P28" s="108">
        <v>0.0</v>
      </c>
      <c r="Q28" s="108">
        <v>0.0</v>
      </c>
      <c r="R28" s="256">
        <v>1.0</v>
      </c>
      <c r="S28" s="112"/>
      <c r="T28" s="112"/>
      <c r="U28" s="112"/>
      <c r="V28" s="112"/>
      <c r="W28" s="112"/>
      <c r="X28" s="112"/>
      <c r="Y28" s="112"/>
      <c r="Z28" s="112"/>
    </row>
    <row r="29" ht="30.0" customHeight="1">
      <c r="A29" s="248" t="str">
        <f t="shared" si="11"/>
        <v>Grande Sao Paulo</v>
      </c>
      <c r="B29" s="250" t="s">
        <v>148</v>
      </c>
      <c r="C29" s="250">
        <v>4057.0048</v>
      </c>
      <c r="D29" s="250">
        <v>4462.70528</v>
      </c>
      <c r="E29" s="225">
        <v>40.0</v>
      </c>
      <c r="F29" s="232">
        <v>0.0</v>
      </c>
      <c r="G29" s="232">
        <v>10.0</v>
      </c>
      <c r="H29" s="108">
        <v>10.0</v>
      </c>
      <c r="I29" s="108">
        <v>14.0</v>
      </c>
      <c r="J29" s="108">
        <v>0.0</v>
      </c>
      <c r="K29" s="253">
        <v>1.0</v>
      </c>
      <c r="L29" s="253">
        <v>0.0</v>
      </c>
      <c r="M29" s="253">
        <v>0.0</v>
      </c>
      <c r="N29" s="254">
        <v>0.0</v>
      </c>
      <c r="O29" s="108">
        <v>0.0</v>
      </c>
      <c r="P29" s="108">
        <v>0.0</v>
      </c>
      <c r="Q29" s="108">
        <v>0.0</v>
      </c>
      <c r="R29" s="95">
        <v>0.0</v>
      </c>
      <c r="S29" s="112"/>
      <c r="T29" s="112"/>
      <c r="U29" s="112"/>
      <c r="V29" s="112"/>
      <c r="W29" s="112"/>
      <c r="X29" s="112"/>
      <c r="Y29" s="112"/>
      <c r="Z29" s="112"/>
    </row>
    <row r="30" ht="30.0" customHeight="1">
      <c r="A30" s="248" t="str">
        <f t="shared" si="11"/>
        <v>Grande Sao Paulo</v>
      </c>
      <c r="B30" s="249" t="str">
        <f t="shared" ref="B30:D30" si="13">B12</f>
        <v>Mogi das Cruzes</v>
      </c>
      <c r="C30" s="250">
        <f t="shared" si="13"/>
        <v>4103.8998</v>
      </c>
      <c r="D30" s="250">
        <f t="shared" si="13"/>
        <v>4514.28978</v>
      </c>
      <c r="E30" s="225">
        <v>58.0</v>
      </c>
      <c r="F30" s="232">
        <v>5.0</v>
      </c>
      <c r="G30" s="232">
        <v>8.0</v>
      </c>
      <c r="H30" s="108">
        <v>9.0</v>
      </c>
      <c r="I30" s="108">
        <v>15.0</v>
      </c>
      <c r="J30" s="108">
        <v>2.0</v>
      </c>
      <c r="K30" s="253">
        <v>0.0</v>
      </c>
      <c r="L30" s="253">
        <v>0.0</v>
      </c>
      <c r="M30" s="253">
        <v>0.0</v>
      </c>
      <c r="N30" s="254">
        <v>0.0</v>
      </c>
      <c r="O30" s="108">
        <v>0.0</v>
      </c>
      <c r="P30" s="108">
        <v>0.0</v>
      </c>
      <c r="Q30" s="108">
        <v>0.0</v>
      </c>
      <c r="R30" s="231">
        <v>1.0</v>
      </c>
      <c r="S30" s="112"/>
      <c r="T30" s="112"/>
      <c r="U30" s="112"/>
      <c r="V30" s="112"/>
      <c r="W30" s="112"/>
      <c r="X30" s="112"/>
      <c r="Y30" s="112"/>
      <c r="Z30" s="112"/>
    </row>
    <row r="31" ht="30.0" customHeight="1">
      <c r="A31" s="248" t="str">
        <f t="shared" si="11"/>
        <v>Grande Sao Paulo</v>
      </c>
      <c r="B31" s="249" t="str">
        <f t="shared" ref="B31:B34" si="14">B13</f>
        <v>Poá</v>
      </c>
      <c r="C31" s="250">
        <v>1411.5</v>
      </c>
      <c r="D31" s="250">
        <v>1164.4875</v>
      </c>
      <c r="E31" s="95">
        <v>0.0</v>
      </c>
      <c r="F31" s="95">
        <v>0.0</v>
      </c>
      <c r="G31" s="95">
        <v>0.0</v>
      </c>
      <c r="H31" s="95">
        <v>0.0</v>
      </c>
      <c r="I31" s="95">
        <v>0.0</v>
      </c>
      <c r="J31" s="95">
        <v>0.0</v>
      </c>
      <c r="K31" s="253">
        <v>0.0</v>
      </c>
      <c r="L31" s="253">
        <v>0.0</v>
      </c>
      <c r="M31" s="253">
        <v>0.0</v>
      </c>
      <c r="N31" s="254">
        <v>0.0</v>
      </c>
      <c r="O31" s="108">
        <v>0.0</v>
      </c>
      <c r="P31" s="108">
        <v>0.0</v>
      </c>
      <c r="Q31" s="108">
        <v>0.0</v>
      </c>
      <c r="R31" s="95">
        <v>0.0</v>
      </c>
      <c r="S31" s="112"/>
      <c r="T31" s="112"/>
      <c r="U31" s="112"/>
      <c r="V31" s="112"/>
      <c r="W31" s="112"/>
      <c r="X31" s="112"/>
      <c r="Y31" s="112"/>
      <c r="Z31" s="112"/>
    </row>
    <row r="32" ht="30.0" customHeight="1">
      <c r="A32" s="248" t="str">
        <f t="shared" si="11"/>
        <v>Grande Sao Paulo</v>
      </c>
      <c r="B32" s="249" t="str">
        <f t="shared" si="14"/>
        <v>Salesópolis</v>
      </c>
      <c r="C32" s="257">
        <f t="shared" ref="C32:D32" si="15">C14</f>
        <v>208</v>
      </c>
      <c r="D32" s="257">
        <f t="shared" si="15"/>
        <v>228</v>
      </c>
      <c r="E32" s="95">
        <v>0.0</v>
      </c>
      <c r="F32" s="95">
        <v>0.0</v>
      </c>
      <c r="G32" s="95">
        <v>0.0</v>
      </c>
      <c r="H32" s="95">
        <v>0.0</v>
      </c>
      <c r="I32" s="95">
        <v>0.0</v>
      </c>
      <c r="J32" s="95">
        <v>0.0</v>
      </c>
      <c r="K32" s="253">
        <v>0.0</v>
      </c>
      <c r="L32" s="253">
        <v>0.0</v>
      </c>
      <c r="M32" s="253">
        <v>0.0</v>
      </c>
      <c r="N32" s="254">
        <v>0.0</v>
      </c>
      <c r="O32" s="108">
        <v>0.0</v>
      </c>
      <c r="P32" s="108">
        <v>0.0</v>
      </c>
      <c r="Q32" s="108">
        <v>0.0</v>
      </c>
      <c r="R32" s="95">
        <v>0.0</v>
      </c>
      <c r="S32" s="112"/>
      <c r="T32" s="112"/>
      <c r="U32" s="112"/>
      <c r="V32" s="112"/>
      <c r="W32" s="112"/>
      <c r="X32" s="112"/>
      <c r="Y32" s="112"/>
      <c r="Z32" s="112"/>
    </row>
    <row r="33" ht="30.0" customHeight="1">
      <c r="A33" s="248" t="str">
        <f t="shared" si="11"/>
        <v>Grande Sao Paulo</v>
      </c>
      <c r="B33" s="249" t="str">
        <f t="shared" si="14"/>
        <v>Santa Isabel</v>
      </c>
      <c r="C33" s="257">
        <f t="shared" ref="C33:D33" si="16">C15</f>
        <v>678</v>
      </c>
      <c r="D33" s="258">
        <f t="shared" si="16"/>
        <v>746</v>
      </c>
      <c r="E33" s="95">
        <v>16.0</v>
      </c>
      <c r="F33" s="95">
        <v>0.0</v>
      </c>
      <c r="G33" s="95">
        <v>6.0</v>
      </c>
      <c r="H33" s="95">
        <v>0.0</v>
      </c>
      <c r="I33" s="95">
        <v>0.0</v>
      </c>
      <c r="J33" s="95">
        <v>0.0</v>
      </c>
      <c r="K33" s="253">
        <v>0.0</v>
      </c>
      <c r="L33" s="253">
        <v>0.0</v>
      </c>
      <c r="M33" s="253">
        <v>0.0</v>
      </c>
      <c r="N33" s="254">
        <v>0.0</v>
      </c>
      <c r="O33" s="108">
        <v>0.0</v>
      </c>
      <c r="P33" s="108">
        <v>0.0</v>
      </c>
      <c r="Q33" s="108">
        <v>0.0</v>
      </c>
      <c r="R33" s="95">
        <v>0.0</v>
      </c>
      <c r="S33" s="112"/>
      <c r="T33" s="112"/>
      <c r="U33" s="112"/>
      <c r="V33" s="112"/>
      <c r="W33" s="112"/>
      <c r="X33" s="112"/>
      <c r="Y33" s="112"/>
      <c r="Z33" s="112"/>
    </row>
    <row r="34" ht="30.0" customHeight="1">
      <c r="A34" s="248" t="str">
        <f t="shared" si="11"/>
        <v>Grande Sao Paulo</v>
      </c>
      <c r="B34" s="249" t="str">
        <f t="shared" si="14"/>
        <v>Suzano</v>
      </c>
      <c r="C34" s="257">
        <f t="shared" ref="C34:D34" si="17">C16</f>
        <v>3017</v>
      </c>
      <c r="D34" s="257">
        <f t="shared" si="17"/>
        <v>3319</v>
      </c>
      <c r="E34" s="251">
        <v>33.0</v>
      </c>
      <c r="F34" s="252">
        <v>0.0</v>
      </c>
      <c r="G34" s="252">
        <v>10.0</v>
      </c>
      <c r="H34" s="224">
        <v>11.0</v>
      </c>
      <c r="I34" s="224">
        <v>11.0</v>
      </c>
      <c r="J34" s="108">
        <v>0.0</v>
      </c>
      <c r="K34" s="253">
        <v>0.0</v>
      </c>
      <c r="L34" s="253">
        <v>0.0</v>
      </c>
      <c r="M34" s="253">
        <v>0.0</v>
      </c>
      <c r="N34" s="254">
        <v>0.0</v>
      </c>
      <c r="O34" s="114">
        <v>0.0</v>
      </c>
      <c r="P34" s="114">
        <v>0.0</v>
      </c>
      <c r="Q34" s="114">
        <v>0.0</v>
      </c>
      <c r="R34" s="114"/>
      <c r="S34" s="112"/>
      <c r="T34" s="112"/>
      <c r="U34" s="112"/>
      <c r="V34" s="112"/>
      <c r="W34" s="112"/>
      <c r="X34" s="112"/>
      <c r="Y34" s="112"/>
      <c r="Z34" s="112"/>
    </row>
    <row r="35" ht="15.0" customHeight="1">
      <c r="A35" s="259" t="s">
        <v>352</v>
      </c>
      <c r="B35" s="4"/>
      <c r="C35" s="4"/>
      <c r="D35" s="4"/>
      <c r="E35" s="260">
        <v>325.0</v>
      </c>
      <c r="F35" s="261">
        <v>5.0</v>
      </c>
      <c r="G35" s="261">
        <v>87.0</v>
      </c>
      <c r="H35" s="262">
        <v>73.0</v>
      </c>
      <c r="I35" s="262">
        <v>92.0</v>
      </c>
      <c r="J35" s="262">
        <v>4.0</v>
      </c>
      <c r="K35" s="262"/>
      <c r="L35" s="243"/>
      <c r="M35" s="243"/>
      <c r="N35" s="243"/>
      <c r="O35" s="243"/>
      <c r="P35" s="243"/>
      <c r="Q35" s="243"/>
      <c r="R35" s="244"/>
    </row>
    <row r="36" ht="14.25" customHeight="1">
      <c r="E36" s="245"/>
    </row>
    <row r="37" ht="14.25" customHeight="1">
      <c r="A37" s="136"/>
      <c r="B37" s="136"/>
      <c r="C37" s="136"/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136"/>
      <c r="R37" s="136"/>
    </row>
    <row r="38" ht="15.0" customHeight="1">
      <c r="A38" s="136"/>
      <c r="B38" s="136"/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</row>
    <row r="39" ht="21.0" customHeight="1">
      <c r="A39" s="263"/>
      <c r="B39" s="264"/>
      <c r="C39" s="264"/>
      <c r="D39" s="264"/>
      <c r="E39" s="265" t="s">
        <v>353</v>
      </c>
      <c r="F39" s="266"/>
      <c r="G39" s="266"/>
      <c r="H39" s="266"/>
      <c r="I39" s="266"/>
      <c r="J39" s="266"/>
      <c r="K39" s="266"/>
      <c r="L39" s="266"/>
      <c r="M39" s="266"/>
      <c r="N39" s="266"/>
      <c r="O39" s="266"/>
      <c r="P39" s="266"/>
      <c r="Q39" s="266"/>
      <c r="R39" s="267"/>
    </row>
    <row r="40" ht="54.75" customHeight="1">
      <c r="A40" s="268" t="s">
        <v>1</v>
      </c>
      <c r="B40" s="268" t="s">
        <v>119</v>
      </c>
      <c r="C40" s="269" t="s">
        <v>339</v>
      </c>
      <c r="D40" s="269" t="s">
        <v>231</v>
      </c>
      <c r="E40" s="269" t="s">
        <v>319</v>
      </c>
      <c r="F40" s="268" t="s">
        <v>340</v>
      </c>
      <c r="G40" s="268" t="s">
        <v>323</v>
      </c>
      <c r="H40" s="268" t="s">
        <v>341</v>
      </c>
      <c r="I40" s="268" t="s">
        <v>326</v>
      </c>
      <c r="J40" s="268" t="s">
        <v>327</v>
      </c>
      <c r="K40" s="215" t="s">
        <v>342</v>
      </c>
      <c r="L40" s="216"/>
      <c r="M40" s="215" t="s">
        <v>343</v>
      </c>
      <c r="N40" s="216"/>
      <c r="O40" s="215" t="s">
        <v>344</v>
      </c>
      <c r="P40" s="217"/>
      <c r="Q40" s="216"/>
      <c r="R40" s="268" t="s">
        <v>335</v>
      </c>
      <c r="S40" s="218"/>
      <c r="T40" s="218"/>
      <c r="U40" s="218"/>
      <c r="V40" s="218"/>
      <c r="W40" s="218"/>
      <c r="X40" s="218"/>
      <c r="Y40" s="218"/>
      <c r="Z40" s="218"/>
    </row>
    <row r="41" ht="27.75" customHeight="1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219" t="s">
        <v>345</v>
      </c>
      <c r="L41" s="219" t="s">
        <v>346</v>
      </c>
      <c r="M41" s="219" t="s">
        <v>345</v>
      </c>
      <c r="N41" s="220" t="s">
        <v>346</v>
      </c>
      <c r="O41" s="219" t="s">
        <v>347</v>
      </c>
      <c r="P41" s="219" t="s">
        <v>348</v>
      </c>
      <c r="Q41" s="219" t="s">
        <v>349</v>
      </c>
      <c r="R41" s="47"/>
      <c r="S41" s="218"/>
      <c r="T41" s="218"/>
      <c r="U41" s="218"/>
      <c r="V41" s="218"/>
      <c r="W41" s="218"/>
      <c r="X41" s="218"/>
      <c r="Y41" s="218"/>
      <c r="Z41" s="218"/>
    </row>
    <row r="42" ht="30.0" customHeight="1">
      <c r="A42" s="108" t="s">
        <v>34</v>
      </c>
      <c r="B42" s="108" t="s">
        <v>129</v>
      </c>
      <c r="C42" s="227">
        <v>1362.66</v>
      </c>
      <c r="D42" s="227">
        <v>1008.027735</v>
      </c>
      <c r="E42" s="227">
        <v>2.0</v>
      </c>
      <c r="F42" s="270">
        <v>-2.0</v>
      </c>
      <c r="G42" s="270">
        <v>-1.0</v>
      </c>
      <c r="H42" s="270">
        <v>-3.0</v>
      </c>
      <c r="I42" s="270">
        <v>-3.0</v>
      </c>
      <c r="J42" s="270">
        <v>-1.0</v>
      </c>
      <c r="K42" s="108"/>
      <c r="L42" s="108"/>
      <c r="M42" s="108"/>
      <c r="N42" s="108"/>
      <c r="O42" s="108" t="s">
        <v>241</v>
      </c>
      <c r="P42" s="108" t="s">
        <v>241</v>
      </c>
      <c r="Q42" s="108" t="s">
        <v>241</v>
      </c>
      <c r="R42" s="108" t="s">
        <v>241</v>
      </c>
      <c r="S42" s="112"/>
      <c r="T42" s="112"/>
      <c r="U42" s="112"/>
      <c r="V42" s="112"/>
      <c r="W42" s="112"/>
      <c r="X42" s="112"/>
      <c r="Y42" s="112"/>
      <c r="Z42" s="112"/>
    </row>
    <row r="43" ht="30.0" customHeight="1">
      <c r="A43" s="95" t="s">
        <v>34</v>
      </c>
      <c r="B43" s="108" t="s">
        <v>132</v>
      </c>
      <c r="C43" s="227">
        <v>406.0</v>
      </c>
      <c r="D43" s="227">
        <v>446.6</v>
      </c>
      <c r="E43" s="271">
        <v>-5.0</v>
      </c>
      <c r="F43" s="272">
        <v>-1.0</v>
      </c>
      <c r="G43" s="108">
        <v>0.0</v>
      </c>
      <c r="H43" s="272">
        <v>-1.0</v>
      </c>
      <c r="I43" s="272">
        <v>-1.0</v>
      </c>
      <c r="J43" s="108">
        <v>0.0</v>
      </c>
      <c r="K43" s="108"/>
      <c r="L43" s="108"/>
      <c r="M43" s="108"/>
      <c r="N43" s="108"/>
      <c r="O43" s="108" t="s">
        <v>241</v>
      </c>
      <c r="P43" s="108" t="s">
        <v>241</v>
      </c>
      <c r="Q43" s="108" t="s">
        <v>241</v>
      </c>
      <c r="R43" s="108" t="s">
        <v>241</v>
      </c>
      <c r="S43" s="112"/>
      <c r="T43" s="112"/>
      <c r="U43" s="112"/>
      <c r="V43" s="112"/>
      <c r="W43" s="112"/>
      <c r="X43" s="112"/>
      <c r="Y43" s="112"/>
      <c r="Z43" s="112"/>
    </row>
    <row r="44" ht="30.0" customHeight="1">
      <c r="A44" s="95" t="s">
        <v>34</v>
      </c>
      <c r="B44" s="108" t="s">
        <v>137</v>
      </c>
      <c r="C44" s="227">
        <v>2112.0742</v>
      </c>
      <c r="D44" s="227">
        <v>2323.296</v>
      </c>
      <c r="E44" s="273">
        <v>1.0</v>
      </c>
      <c r="F44" s="274">
        <v>-2.0</v>
      </c>
      <c r="G44" s="275">
        <v>8.0</v>
      </c>
      <c r="H44" s="274">
        <v>-5.0</v>
      </c>
      <c r="I44" s="274">
        <v>-5.0</v>
      </c>
      <c r="J44" s="270">
        <v>-3.0</v>
      </c>
      <c r="K44" s="108"/>
      <c r="L44" s="108"/>
      <c r="M44" s="108"/>
      <c r="N44" s="108"/>
      <c r="O44" s="108" t="s">
        <v>241</v>
      </c>
      <c r="P44" s="108" t="s">
        <v>241</v>
      </c>
      <c r="Q44" s="108" t="s">
        <v>241</v>
      </c>
      <c r="R44" s="108" t="s">
        <v>241</v>
      </c>
      <c r="S44" s="112"/>
      <c r="T44" s="112"/>
      <c r="U44" s="112"/>
      <c r="V44" s="112"/>
      <c r="W44" s="112"/>
      <c r="X44" s="112"/>
      <c r="Y44" s="112"/>
      <c r="Z44" s="112"/>
    </row>
    <row r="45" ht="30.0" customHeight="1">
      <c r="A45" s="95" t="s">
        <v>34</v>
      </c>
      <c r="B45" s="108" t="s">
        <v>140</v>
      </c>
      <c r="C45" s="227">
        <v>415.0</v>
      </c>
      <c r="D45" s="227">
        <v>455.0</v>
      </c>
      <c r="E45" s="227">
        <v>1.0</v>
      </c>
      <c r="F45" s="276">
        <v>-1.0</v>
      </c>
      <c r="G45" s="108">
        <v>0.0</v>
      </c>
      <c r="H45" s="276">
        <v>-1.0</v>
      </c>
      <c r="I45" s="276">
        <v>-1.0</v>
      </c>
      <c r="J45" s="108">
        <v>0.0</v>
      </c>
      <c r="K45" s="108"/>
      <c r="L45" s="108"/>
      <c r="M45" s="108"/>
      <c r="N45" s="108"/>
      <c r="O45" s="108" t="s">
        <v>241</v>
      </c>
      <c r="P45" s="108" t="s">
        <v>241</v>
      </c>
      <c r="Q45" s="108" t="s">
        <v>241</v>
      </c>
      <c r="R45" s="108" t="s">
        <v>241</v>
      </c>
      <c r="S45" s="112"/>
      <c r="T45" s="112"/>
      <c r="U45" s="112"/>
      <c r="V45" s="112"/>
      <c r="W45" s="112"/>
      <c r="X45" s="112"/>
      <c r="Y45" s="112"/>
      <c r="Z45" s="112"/>
    </row>
    <row r="46" ht="30.0" customHeight="1">
      <c r="A46" s="104" t="s">
        <v>34</v>
      </c>
      <c r="B46" s="277" t="s">
        <v>143</v>
      </c>
      <c r="C46" s="277">
        <v>11589.6</v>
      </c>
      <c r="D46" s="277">
        <v>12748.56</v>
      </c>
      <c r="E46" s="278">
        <v>-18.0</v>
      </c>
      <c r="F46" s="278">
        <v>-22.0</v>
      </c>
      <c r="G46" s="278">
        <v>44.0</v>
      </c>
      <c r="H46" s="278">
        <v>-6.0</v>
      </c>
      <c r="I46" s="238">
        <v>-4.0</v>
      </c>
      <c r="J46" s="279">
        <v>-17.0</v>
      </c>
      <c r="K46" s="280"/>
      <c r="L46" s="280"/>
      <c r="M46" s="280"/>
      <c r="N46" s="280"/>
      <c r="O46" s="108" t="s">
        <v>241</v>
      </c>
      <c r="P46" s="108" t="s">
        <v>241</v>
      </c>
      <c r="Q46" s="108" t="s">
        <v>241</v>
      </c>
      <c r="R46" s="281">
        <v>1.0</v>
      </c>
      <c r="S46" s="218"/>
      <c r="T46" s="218"/>
      <c r="U46" s="218"/>
      <c r="V46" s="218"/>
      <c r="W46" s="218"/>
      <c r="X46" s="218"/>
      <c r="Y46" s="218"/>
      <c r="Z46" s="218"/>
    </row>
    <row r="47" ht="30.0" customHeight="1">
      <c r="A47" s="108" t="s">
        <v>34</v>
      </c>
      <c r="B47" s="250" t="s">
        <v>148</v>
      </c>
      <c r="C47" s="282">
        <v>5216.0</v>
      </c>
      <c r="D47" s="282">
        <v>4462.7</v>
      </c>
      <c r="E47" s="283">
        <v>-13.0</v>
      </c>
      <c r="F47" s="284">
        <v>-8.0</v>
      </c>
      <c r="G47" s="284">
        <v>-3.0</v>
      </c>
      <c r="H47" s="284">
        <v>-10.0</v>
      </c>
      <c r="I47" s="285">
        <v>4.0</v>
      </c>
      <c r="J47" s="238">
        <v>-5.0</v>
      </c>
      <c r="K47" s="286"/>
      <c r="L47" s="286"/>
      <c r="M47" s="286"/>
      <c r="N47" s="286"/>
      <c r="O47" s="108" t="s">
        <v>241</v>
      </c>
      <c r="P47" s="108" t="s">
        <v>241</v>
      </c>
      <c r="Q47" s="108" t="s">
        <v>241</v>
      </c>
      <c r="R47" s="108" t="s">
        <v>241</v>
      </c>
      <c r="S47" s="218"/>
      <c r="T47" s="218"/>
      <c r="U47" s="218"/>
      <c r="V47" s="218"/>
      <c r="W47" s="218"/>
      <c r="X47" s="218"/>
      <c r="Y47" s="218"/>
      <c r="Z47" s="218"/>
    </row>
    <row r="48" ht="30.0" customHeight="1">
      <c r="A48" s="95" t="s">
        <v>34</v>
      </c>
      <c r="B48" s="95" t="s">
        <v>354</v>
      </c>
      <c r="C48" s="287">
        <v>4103.8998</v>
      </c>
      <c r="D48" s="287">
        <v>4514.28978</v>
      </c>
      <c r="E48" s="237">
        <v>5.0</v>
      </c>
      <c r="F48" s="237">
        <v>-4.0</v>
      </c>
      <c r="G48" s="237">
        <v>1.0</v>
      </c>
      <c r="H48" s="237">
        <v>1.0</v>
      </c>
      <c r="I48" s="237">
        <v>7.0</v>
      </c>
      <c r="J48" s="237">
        <v>-2.0</v>
      </c>
      <c r="K48" s="95"/>
      <c r="L48" s="95"/>
      <c r="M48" s="95"/>
      <c r="N48" s="288"/>
      <c r="O48" s="108" t="s">
        <v>241</v>
      </c>
      <c r="P48" s="108" t="s">
        <v>241</v>
      </c>
      <c r="Q48" s="108" t="s">
        <v>241</v>
      </c>
      <c r="R48" s="231">
        <v>1.0</v>
      </c>
      <c r="S48" s="112"/>
      <c r="T48" s="112"/>
      <c r="U48" s="112"/>
      <c r="V48" s="112"/>
      <c r="W48" s="112"/>
      <c r="X48" s="112"/>
      <c r="Y48" s="112"/>
      <c r="Z48" s="112"/>
    </row>
    <row r="49" ht="30.0" customHeight="1">
      <c r="A49" s="95" t="s">
        <v>34</v>
      </c>
      <c r="B49" s="250" t="s">
        <v>152</v>
      </c>
      <c r="C49" s="250">
        <v>1411.5</v>
      </c>
      <c r="D49" s="250">
        <v>1164.4875</v>
      </c>
      <c r="E49" s="289">
        <v>-14.0</v>
      </c>
      <c r="F49" s="290">
        <v>-2.0</v>
      </c>
      <c r="G49" s="290">
        <v>-1.0</v>
      </c>
      <c r="H49" s="290">
        <v>-3.0</v>
      </c>
      <c r="I49" s="284">
        <v>-3.0</v>
      </c>
      <c r="J49" s="284">
        <v>-1.0</v>
      </c>
      <c r="K49" s="253"/>
      <c r="L49" s="253"/>
      <c r="M49" s="253"/>
      <c r="N49" s="254"/>
      <c r="O49" s="108" t="s">
        <v>241</v>
      </c>
      <c r="P49" s="108" t="s">
        <v>241</v>
      </c>
      <c r="Q49" s="108" t="s">
        <v>241</v>
      </c>
      <c r="R49" s="108" t="s">
        <v>241</v>
      </c>
    </row>
    <row r="50" ht="30.0" customHeight="1">
      <c r="A50" s="104" t="s">
        <v>34</v>
      </c>
      <c r="B50" s="250" t="s">
        <v>156</v>
      </c>
      <c r="C50" s="250">
        <v>208.0</v>
      </c>
      <c r="D50" s="250">
        <v>208.0</v>
      </c>
      <c r="E50" s="238">
        <v>-3.0</v>
      </c>
      <c r="F50" s="291">
        <v>0.0</v>
      </c>
      <c r="G50" s="291">
        <v>0.0</v>
      </c>
      <c r="H50" s="291">
        <v>0.0</v>
      </c>
      <c r="I50" s="291">
        <v>0.0</v>
      </c>
      <c r="J50" s="291">
        <v>0.0</v>
      </c>
      <c r="K50" s="253"/>
      <c r="L50" s="253"/>
      <c r="M50" s="253"/>
      <c r="N50" s="254"/>
      <c r="O50" s="108" t="s">
        <v>241</v>
      </c>
      <c r="P50" s="108" t="s">
        <v>241</v>
      </c>
      <c r="Q50" s="108" t="s">
        <v>241</v>
      </c>
      <c r="R50" s="108" t="s">
        <v>241</v>
      </c>
    </row>
    <row r="51" ht="30.0" customHeight="1">
      <c r="A51" s="108" t="s">
        <v>34</v>
      </c>
      <c r="B51" s="250" t="s">
        <v>158</v>
      </c>
      <c r="C51" s="250">
        <v>679.0</v>
      </c>
      <c r="D51" s="250">
        <v>746.9</v>
      </c>
      <c r="E51" s="238">
        <v>7.0</v>
      </c>
      <c r="F51" s="238">
        <v>-1.0</v>
      </c>
      <c r="G51" s="238">
        <v>-1.0</v>
      </c>
      <c r="H51" s="238">
        <v>-1.0</v>
      </c>
      <c r="I51" s="238">
        <v>-1.0</v>
      </c>
      <c r="J51" s="238">
        <v>-1.0</v>
      </c>
      <c r="K51" s="253"/>
      <c r="L51" s="253"/>
      <c r="M51" s="253"/>
      <c r="N51" s="254"/>
      <c r="O51" s="108" t="s">
        <v>241</v>
      </c>
      <c r="P51" s="108" t="s">
        <v>241</v>
      </c>
      <c r="Q51" s="108" t="s">
        <v>241</v>
      </c>
      <c r="R51" s="108" t="s">
        <v>241</v>
      </c>
    </row>
    <row r="52" ht="30.0" customHeight="1">
      <c r="A52" s="95" t="s">
        <v>34</v>
      </c>
      <c r="B52" s="250" t="s">
        <v>161</v>
      </c>
      <c r="C52" s="250">
        <v>4250.0</v>
      </c>
      <c r="D52" s="250">
        <v>3331.405</v>
      </c>
      <c r="E52" s="238">
        <v>-6.0</v>
      </c>
      <c r="F52" s="238">
        <v>-6.0</v>
      </c>
      <c r="G52" s="238">
        <v>-1.0</v>
      </c>
      <c r="H52" s="238">
        <v>5.0</v>
      </c>
      <c r="I52" s="238">
        <v>5.0</v>
      </c>
      <c r="J52" s="238">
        <v>-4.0</v>
      </c>
      <c r="K52" s="253"/>
      <c r="L52" s="253"/>
      <c r="M52" s="253"/>
      <c r="N52" s="254"/>
      <c r="O52" s="108" t="s">
        <v>241</v>
      </c>
      <c r="P52" s="108" t="s">
        <v>241</v>
      </c>
      <c r="Q52" s="108" t="s">
        <v>241</v>
      </c>
      <c r="R52" s="108" t="s">
        <v>241</v>
      </c>
    </row>
    <row r="53" ht="15.0" customHeight="1">
      <c r="A53" s="259" t="s">
        <v>355</v>
      </c>
      <c r="B53" s="4"/>
      <c r="C53" s="4"/>
      <c r="D53" s="4"/>
      <c r="E53" s="292">
        <v>-43.0</v>
      </c>
      <c r="F53" s="292">
        <f t="shared" ref="F53:H53" si="18">SUM(F43:F52)</f>
        <v>-47</v>
      </c>
      <c r="G53" s="292">
        <f t="shared" si="18"/>
        <v>47</v>
      </c>
      <c r="H53" s="292">
        <f t="shared" si="18"/>
        <v>-21</v>
      </c>
      <c r="I53" s="292">
        <v>-22.0</v>
      </c>
      <c r="J53" s="292">
        <v>-34.0</v>
      </c>
      <c r="K53" s="243"/>
      <c r="L53" s="243"/>
      <c r="M53" s="243"/>
      <c r="N53" s="243"/>
      <c r="O53" s="243"/>
      <c r="P53" s="243"/>
      <c r="Q53" s="243"/>
      <c r="R53" s="244"/>
    </row>
    <row r="54" ht="14.25" customHeight="1">
      <c r="A54" s="136"/>
      <c r="B54" s="136"/>
      <c r="C54" s="136"/>
      <c r="D54" s="136"/>
      <c r="E54" s="136"/>
      <c r="F54" s="136"/>
      <c r="G54" s="136"/>
      <c r="H54" s="136"/>
      <c r="I54" s="136"/>
      <c r="J54" s="136"/>
      <c r="K54" s="136"/>
      <c r="L54" s="136"/>
      <c r="M54" s="136"/>
      <c r="N54" s="136"/>
      <c r="O54" s="136"/>
      <c r="P54" s="136"/>
      <c r="Q54" s="136"/>
      <c r="R54" s="136"/>
    </row>
    <row r="55" ht="14.25" customHeight="1">
      <c r="A55" s="136"/>
      <c r="B55" s="136"/>
      <c r="C55" s="136"/>
      <c r="D55" s="136"/>
      <c r="E55" s="136"/>
      <c r="F55" s="136"/>
      <c r="G55" s="136"/>
      <c r="H55" s="136"/>
      <c r="I55" s="136"/>
      <c r="J55" s="136"/>
      <c r="K55" s="136"/>
      <c r="L55" s="136"/>
      <c r="M55" s="136"/>
      <c r="N55" s="136"/>
      <c r="O55" s="136"/>
      <c r="P55" s="136"/>
      <c r="Q55" s="136"/>
      <c r="R55" s="136"/>
    </row>
    <row r="56" ht="14.25" customHeight="1"/>
    <row r="57" ht="14.25" customHeight="1"/>
    <row r="58" ht="13.5" customHeight="1">
      <c r="A58" s="121"/>
      <c r="B58" s="121"/>
      <c r="C58" s="121"/>
    </row>
    <row r="59" ht="15.0" customHeight="1">
      <c r="A59" s="121"/>
      <c r="B59" s="121"/>
      <c r="C59" s="121"/>
    </row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8">
    <mergeCell ref="A1:C1"/>
    <mergeCell ref="E3:R3"/>
    <mergeCell ref="A4:A5"/>
    <mergeCell ref="B4:B5"/>
    <mergeCell ref="C4:C5"/>
    <mergeCell ref="D4:D5"/>
    <mergeCell ref="E4:E5"/>
    <mergeCell ref="R4:R5"/>
    <mergeCell ref="M22:N22"/>
    <mergeCell ref="O22:Q22"/>
    <mergeCell ref="F4:F5"/>
    <mergeCell ref="G4:G5"/>
    <mergeCell ref="A17:D17"/>
    <mergeCell ref="E21:R21"/>
    <mergeCell ref="A22:A23"/>
    <mergeCell ref="B22:B23"/>
    <mergeCell ref="R22:R23"/>
    <mergeCell ref="C22:C23"/>
    <mergeCell ref="A35:D35"/>
    <mergeCell ref="A40:A41"/>
    <mergeCell ref="B40:B41"/>
    <mergeCell ref="C40:C41"/>
    <mergeCell ref="D40:D41"/>
    <mergeCell ref="E40:E41"/>
    <mergeCell ref="A53:D53"/>
    <mergeCell ref="O40:Q40"/>
    <mergeCell ref="R40:R41"/>
    <mergeCell ref="F40:F41"/>
    <mergeCell ref="G40:G41"/>
    <mergeCell ref="H40:H41"/>
    <mergeCell ref="I40:I41"/>
    <mergeCell ref="J40:J41"/>
    <mergeCell ref="K40:L40"/>
    <mergeCell ref="M40:N40"/>
    <mergeCell ref="H4:H5"/>
    <mergeCell ref="I4:I5"/>
    <mergeCell ref="J4:J5"/>
    <mergeCell ref="K4:L4"/>
    <mergeCell ref="M4:N4"/>
    <mergeCell ref="O4:Q4"/>
    <mergeCell ref="D22:D23"/>
    <mergeCell ref="E22:E23"/>
    <mergeCell ref="F22:F23"/>
    <mergeCell ref="G22:G23"/>
    <mergeCell ref="H22:H23"/>
    <mergeCell ref="I22:I23"/>
    <mergeCell ref="J22:J23"/>
    <mergeCell ref="K22:L22"/>
  </mergeCells>
  <conditionalFormatting sqref="E48:J48 E50:J51">
    <cfRule type="cellIs" dxfId="0" priority="1" operator="lessThan">
      <formula>0</formula>
    </cfRule>
  </conditionalFormatting>
  <conditionalFormatting sqref="E48:J48 E50:J51">
    <cfRule type="cellIs" dxfId="0" priority="2" operator="lessThan">
      <formula>-5</formula>
    </cfRule>
  </conditionalFormatting>
  <conditionalFormatting sqref="E48:J48 E50:J51">
    <cfRule type="cellIs" dxfId="0" priority="3" operator="lessThan">
      <formula>-5</formula>
    </cfRule>
  </conditionalFormatting>
  <conditionalFormatting sqref="E46:J46 J47">
    <cfRule type="cellIs" dxfId="0" priority="4" operator="lessThan">
      <formula>0</formula>
    </cfRule>
  </conditionalFormatting>
  <conditionalFormatting sqref="E46:J46 J47">
    <cfRule type="cellIs" dxfId="0" priority="5" operator="lessThan">
      <formula>-5</formula>
    </cfRule>
  </conditionalFormatting>
  <conditionalFormatting sqref="E46:J46 J47">
    <cfRule type="cellIs" dxfId="0" priority="6" operator="lessThan">
      <formula>-5</formula>
    </cfRule>
  </conditionalFormatting>
  <conditionalFormatting sqref="E52:J52">
    <cfRule type="cellIs" dxfId="0" priority="7" operator="lessThan">
      <formula>0</formula>
    </cfRule>
  </conditionalFormatting>
  <conditionalFormatting sqref="E52:J52">
    <cfRule type="cellIs" dxfId="0" priority="8" operator="lessThan">
      <formula>-5</formula>
    </cfRule>
  </conditionalFormatting>
  <conditionalFormatting sqref="E52:J52">
    <cfRule type="cellIs" dxfId="0" priority="9" operator="lessThan">
      <formula>-5</formula>
    </cfRule>
  </conditionalFormatting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2" width="21.71"/>
    <col customWidth="1" min="3" max="3" width="24.14"/>
    <col customWidth="1" min="4" max="4" width="14.43"/>
    <col customWidth="1" min="5" max="5" width="13.0"/>
    <col customWidth="1" min="6" max="6" width="17.29"/>
    <col customWidth="1" min="7" max="7" width="15.57"/>
    <col customWidth="1" min="8" max="18" width="9.43"/>
    <col customWidth="1" min="19" max="25" width="11.43"/>
    <col customWidth="1" min="26" max="26" width="15.71"/>
  </cols>
  <sheetData>
    <row r="1" ht="21.0" customHeight="1">
      <c r="A1" s="293"/>
      <c r="B1" s="293"/>
      <c r="C1" s="136"/>
    </row>
    <row r="2" ht="15.0" customHeight="1"/>
    <row r="3" ht="14.25" customHeight="1">
      <c r="A3" s="294" t="s">
        <v>356</v>
      </c>
      <c r="B3" s="71"/>
      <c r="C3" s="71"/>
      <c r="D3" s="71"/>
      <c r="E3" s="71"/>
      <c r="F3" s="71"/>
      <c r="G3" s="72"/>
    </row>
    <row r="4" ht="14.25" customHeight="1">
      <c r="A4" s="295" t="s">
        <v>357</v>
      </c>
      <c r="B4" s="296"/>
      <c r="C4" s="296"/>
      <c r="D4" s="296"/>
      <c r="E4" s="296"/>
      <c r="F4" s="296"/>
      <c r="G4" s="297"/>
    </row>
    <row r="5" ht="14.25" customHeight="1">
      <c r="A5" s="10"/>
      <c r="G5" s="11"/>
    </row>
    <row r="6" ht="18.0" customHeight="1">
      <c r="A6" s="77" t="s">
        <v>358</v>
      </c>
      <c r="B6" s="13"/>
      <c r="C6" s="13"/>
      <c r="D6" s="13"/>
      <c r="E6" s="13"/>
      <c r="F6" s="13"/>
      <c r="G6" s="14"/>
    </row>
    <row r="7" ht="18.0" customHeight="1">
      <c r="A7" s="77" t="s">
        <v>359</v>
      </c>
      <c r="B7" s="13"/>
      <c r="C7" s="13"/>
      <c r="D7" s="13"/>
      <c r="E7" s="13"/>
      <c r="F7" s="13"/>
      <c r="G7" s="14"/>
    </row>
    <row r="8" ht="14.25" customHeight="1">
      <c r="A8" s="76" t="s">
        <v>360</v>
      </c>
      <c r="B8" s="13"/>
      <c r="C8" s="13"/>
      <c r="D8" s="13"/>
      <c r="E8" s="13"/>
      <c r="F8" s="13"/>
      <c r="G8" s="14"/>
    </row>
    <row r="9" ht="14.25" customHeight="1">
      <c r="A9" s="76" t="s">
        <v>361</v>
      </c>
      <c r="B9" s="13"/>
      <c r="C9" s="13"/>
      <c r="D9" s="13"/>
      <c r="E9" s="13"/>
      <c r="F9" s="13"/>
      <c r="G9" s="14"/>
    </row>
    <row r="10" ht="15.0" customHeight="1">
      <c r="A10" s="171" t="s">
        <v>362</v>
      </c>
      <c r="B10" s="172"/>
      <c r="C10" s="172"/>
      <c r="D10" s="172"/>
      <c r="E10" s="172"/>
      <c r="F10" s="172"/>
      <c r="G10" s="173"/>
    </row>
    <row r="11" ht="14.25" customHeight="1"/>
    <row r="12" ht="15.0" customHeight="1">
      <c r="A12" s="169" t="s">
        <v>363</v>
      </c>
    </row>
    <row r="13" ht="21.75" customHeight="1">
      <c r="A13" s="263"/>
      <c r="B13" s="264"/>
      <c r="C13" s="264"/>
      <c r="D13" s="264"/>
      <c r="E13" s="174" t="s">
        <v>364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5"/>
    </row>
    <row r="14" ht="19.5" customHeight="1">
      <c r="A14" s="298" t="s">
        <v>230</v>
      </c>
      <c r="B14" s="214" t="s">
        <v>119</v>
      </c>
      <c r="C14" s="214" t="s">
        <v>317</v>
      </c>
      <c r="D14" s="214" t="s">
        <v>236</v>
      </c>
      <c r="E14" s="214" t="s">
        <v>365</v>
      </c>
      <c r="F14" s="213" t="s">
        <v>366</v>
      </c>
      <c r="G14" s="299" t="s">
        <v>340</v>
      </c>
      <c r="H14" s="8"/>
      <c r="I14" s="300"/>
      <c r="J14" s="299" t="s">
        <v>367</v>
      </c>
      <c r="K14" s="8"/>
      <c r="L14" s="300"/>
      <c r="M14" s="299" t="s">
        <v>326</v>
      </c>
      <c r="N14" s="8"/>
      <c r="O14" s="300"/>
      <c r="P14" s="299" t="s">
        <v>327</v>
      </c>
      <c r="Q14" s="8"/>
      <c r="R14" s="300"/>
      <c r="S14" s="301" t="s">
        <v>342</v>
      </c>
      <c r="T14" s="302"/>
      <c r="U14" s="301" t="s">
        <v>343</v>
      </c>
      <c r="V14" s="302"/>
      <c r="W14" s="301" t="s">
        <v>368</v>
      </c>
      <c r="X14" s="303"/>
      <c r="Y14" s="302"/>
      <c r="Z14" s="304" t="s">
        <v>369</v>
      </c>
    </row>
    <row r="15" ht="35.25" customHeight="1">
      <c r="A15" s="305"/>
      <c r="B15" s="45"/>
      <c r="C15" s="45"/>
      <c r="D15" s="45"/>
      <c r="E15" s="45"/>
      <c r="F15" s="47"/>
      <c r="G15" s="306"/>
      <c r="H15" s="217"/>
      <c r="I15" s="216"/>
      <c r="J15" s="306"/>
      <c r="K15" s="217"/>
      <c r="L15" s="216"/>
      <c r="M15" s="306"/>
      <c r="N15" s="217"/>
      <c r="O15" s="216"/>
      <c r="P15" s="306"/>
      <c r="Q15" s="217"/>
      <c r="R15" s="216"/>
      <c r="S15" s="219" t="s">
        <v>345</v>
      </c>
      <c r="T15" s="219" t="s">
        <v>346</v>
      </c>
      <c r="U15" s="219" t="s">
        <v>345</v>
      </c>
      <c r="V15" s="219" t="s">
        <v>346</v>
      </c>
      <c r="W15" s="219" t="s">
        <v>347</v>
      </c>
      <c r="X15" s="219" t="s">
        <v>348</v>
      </c>
      <c r="Y15" s="219" t="s">
        <v>370</v>
      </c>
      <c r="Z15" s="307"/>
    </row>
    <row r="16" ht="48.0" customHeight="1">
      <c r="A16" s="305"/>
      <c r="B16" s="47"/>
      <c r="C16" s="47"/>
      <c r="D16" s="47"/>
      <c r="E16" s="47"/>
      <c r="F16" s="308" t="s">
        <v>4</v>
      </c>
      <c r="G16" s="212" t="s">
        <v>371</v>
      </c>
      <c r="H16" s="211" t="s">
        <v>372</v>
      </c>
      <c r="I16" s="211" t="s">
        <v>373</v>
      </c>
      <c r="J16" s="212" t="s">
        <v>371</v>
      </c>
      <c r="K16" s="211" t="s">
        <v>372</v>
      </c>
      <c r="L16" s="211" t="s">
        <v>373</v>
      </c>
      <c r="M16" s="212" t="s">
        <v>374</v>
      </c>
      <c r="N16" s="211" t="s">
        <v>372</v>
      </c>
      <c r="O16" s="211" t="s">
        <v>373</v>
      </c>
      <c r="P16" s="212" t="s">
        <v>374</v>
      </c>
      <c r="Q16" s="211" t="s">
        <v>372</v>
      </c>
      <c r="R16" s="211" t="s">
        <v>373</v>
      </c>
      <c r="S16" s="212" t="s">
        <v>3</v>
      </c>
      <c r="T16" s="212" t="s">
        <v>3</v>
      </c>
      <c r="U16" s="212" t="s">
        <v>3</v>
      </c>
      <c r="V16" s="212" t="s">
        <v>3</v>
      </c>
      <c r="W16" s="212" t="s">
        <v>3</v>
      </c>
      <c r="X16" s="212" t="s">
        <v>3</v>
      </c>
      <c r="Y16" s="212" t="s">
        <v>3</v>
      </c>
      <c r="Z16" s="309" t="s">
        <v>3</v>
      </c>
    </row>
    <row r="17" ht="54.75" customHeight="1">
      <c r="A17" s="108" t="s">
        <v>34</v>
      </c>
      <c r="B17" s="108" t="s">
        <v>129</v>
      </c>
      <c r="C17" s="310" t="s">
        <v>131</v>
      </c>
      <c r="D17" s="311" t="s">
        <v>242</v>
      </c>
      <c r="E17" s="312">
        <v>800.0</v>
      </c>
      <c r="F17" s="313" t="s">
        <v>375</v>
      </c>
      <c r="G17" s="314">
        <v>0.0</v>
      </c>
      <c r="H17" s="315">
        <v>0.0</v>
      </c>
      <c r="I17" s="250">
        <v>0.0</v>
      </c>
      <c r="J17" s="314">
        <v>0.0</v>
      </c>
      <c r="K17" s="312">
        <v>0.0</v>
      </c>
      <c r="L17" s="250">
        <f>SUM(J17:K17)</f>
        <v>0</v>
      </c>
      <c r="M17" s="314">
        <v>0.0</v>
      </c>
      <c r="N17" s="312">
        <v>0.0</v>
      </c>
      <c r="O17" s="250">
        <f>SUM(M17:N17)</f>
        <v>0</v>
      </c>
      <c r="P17" s="314">
        <v>0.0</v>
      </c>
      <c r="Q17" s="312">
        <v>0.0</v>
      </c>
      <c r="R17" s="250">
        <f>SUM(P17:Q17)</f>
        <v>0</v>
      </c>
      <c r="S17" s="312">
        <v>0.0</v>
      </c>
      <c r="T17" s="312">
        <v>0.0</v>
      </c>
      <c r="U17" s="312">
        <v>0.0</v>
      </c>
      <c r="V17" s="312">
        <v>0.0</v>
      </c>
      <c r="W17" s="312">
        <v>0.0</v>
      </c>
      <c r="X17" s="312">
        <v>0.0</v>
      </c>
      <c r="Y17" s="312">
        <v>0.0</v>
      </c>
      <c r="Z17" s="312">
        <v>0.0</v>
      </c>
    </row>
    <row r="18" ht="54.75" customHeight="1">
      <c r="A18" s="108" t="s">
        <v>34</v>
      </c>
      <c r="B18" s="108" t="s">
        <v>132</v>
      </c>
      <c r="C18" s="316" t="s">
        <v>376</v>
      </c>
      <c r="D18" s="312" t="s">
        <v>248</v>
      </c>
      <c r="E18" s="312" t="s">
        <v>241</v>
      </c>
      <c r="F18" s="314" t="s">
        <v>241</v>
      </c>
      <c r="G18" s="314">
        <v>0.0</v>
      </c>
      <c r="H18" s="312">
        <v>0.0</v>
      </c>
      <c r="I18" s="108">
        <v>0.0</v>
      </c>
      <c r="J18" s="314">
        <v>0.0</v>
      </c>
      <c r="K18" s="312">
        <v>0.0</v>
      </c>
      <c r="L18" s="108">
        <v>0.0</v>
      </c>
      <c r="M18" s="314">
        <v>0.0</v>
      </c>
      <c r="N18" s="312">
        <v>0.0</v>
      </c>
      <c r="O18" s="108">
        <v>0.0</v>
      </c>
      <c r="P18" s="314">
        <v>0.0</v>
      </c>
      <c r="Q18" s="312">
        <v>0.0</v>
      </c>
      <c r="R18" s="108">
        <v>0.0</v>
      </c>
      <c r="S18" s="312">
        <v>0.0</v>
      </c>
      <c r="T18" s="312">
        <v>0.0</v>
      </c>
      <c r="U18" s="312">
        <v>0.0</v>
      </c>
      <c r="V18" s="312">
        <v>0.0</v>
      </c>
      <c r="W18" s="312">
        <v>0.0</v>
      </c>
      <c r="X18" s="312">
        <v>0.0</v>
      </c>
      <c r="Y18" s="312">
        <v>0.0</v>
      </c>
      <c r="Z18" s="312">
        <v>0.0</v>
      </c>
    </row>
    <row r="19" ht="54.75" customHeight="1">
      <c r="A19" s="108" t="s">
        <v>34</v>
      </c>
      <c r="B19" s="108" t="s">
        <v>137</v>
      </c>
      <c r="C19" s="316" t="s">
        <v>139</v>
      </c>
      <c r="D19" s="311" t="s">
        <v>310</v>
      </c>
      <c r="E19" s="317">
        <v>1322.0</v>
      </c>
      <c r="F19" s="318" t="s">
        <v>241</v>
      </c>
      <c r="G19" s="314">
        <v>0.0</v>
      </c>
      <c r="H19" s="312">
        <v>0.0</v>
      </c>
      <c r="I19" s="108">
        <v>0.0</v>
      </c>
      <c r="J19" s="314">
        <v>10.0</v>
      </c>
      <c r="K19" s="312">
        <v>0.0</v>
      </c>
      <c r="L19" s="108">
        <v>0.0</v>
      </c>
      <c r="M19" s="314">
        <v>14.0</v>
      </c>
      <c r="N19" s="312">
        <v>0.0</v>
      </c>
      <c r="O19" s="108">
        <v>0.0</v>
      </c>
      <c r="P19" s="314">
        <v>0.0</v>
      </c>
      <c r="Q19" s="312">
        <v>0.0</v>
      </c>
      <c r="R19" s="108">
        <v>0.0</v>
      </c>
      <c r="S19" s="312">
        <v>0.0</v>
      </c>
      <c r="T19" s="312">
        <v>0.0</v>
      </c>
      <c r="U19" s="312">
        <v>0.0</v>
      </c>
      <c r="V19" s="312">
        <v>0.0</v>
      </c>
      <c r="W19" s="312">
        <v>0.0</v>
      </c>
      <c r="X19" s="312">
        <v>0.0</v>
      </c>
      <c r="Y19" s="312">
        <v>0.0</v>
      </c>
      <c r="Z19" s="312">
        <v>0.0</v>
      </c>
    </row>
    <row r="20" ht="54.75" customHeight="1">
      <c r="A20" s="108" t="s">
        <v>34</v>
      </c>
      <c r="B20" s="108" t="s">
        <v>140</v>
      </c>
      <c r="C20" s="316" t="s">
        <v>142</v>
      </c>
      <c r="D20" s="312" t="s">
        <v>248</v>
      </c>
      <c r="E20" s="312">
        <v>350.0</v>
      </c>
      <c r="F20" s="313" t="s">
        <v>375</v>
      </c>
      <c r="G20" s="312">
        <v>0.0</v>
      </c>
      <c r="H20" s="312">
        <v>0.0</v>
      </c>
      <c r="I20" s="108">
        <v>0.0</v>
      </c>
      <c r="J20" s="314">
        <v>0.0</v>
      </c>
      <c r="K20" s="312">
        <v>0.0</v>
      </c>
      <c r="L20" s="108">
        <v>0.0</v>
      </c>
      <c r="M20" s="314">
        <v>0.0</v>
      </c>
      <c r="N20" s="312">
        <v>0.0</v>
      </c>
      <c r="O20" s="108">
        <v>0.0</v>
      </c>
      <c r="P20" s="314">
        <v>0.0</v>
      </c>
      <c r="Q20" s="312">
        <v>0.0</v>
      </c>
      <c r="R20" s="108">
        <v>0.0</v>
      </c>
      <c r="S20" s="312">
        <v>0.0</v>
      </c>
      <c r="T20" s="312">
        <v>0.0</v>
      </c>
      <c r="U20" s="312">
        <v>0.0</v>
      </c>
      <c r="V20" s="312">
        <v>0.0</v>
      </c>
      <c r="W20" s="312">
        <v>0.0</v>
      </c>
      <c r="X20" s="312">
        <v>0.0</v>
      </c>
      <c r="Y20" s="312">
        <v>0.0</v>
      </c>
      <c r="Z20" s="312">
        <v>0.0</v>
      </c>
    </row>
    <row r="21" ht="60.0" customHeight="1">
      <c r="A21" s="319" t="s">
        <v>34</v>
      </c>
      <c r="B21" s="108" t="s">
        <v>143</v>
      </c>
      <c r="C21" s="316" t="s">
        <v>145</v>
      </c>
      <c r="D21" s="312" t="s">
        <v>248</v>
      </c>
      <c r="E21" s="312">
        <v>2217.0</v>
      </c>
      <c r="F21" s="314" t="s">
        <v>241</v>
      </c>
      <c r="G21" s="314">
        <v>27.0</v>
      </c>
      <c r="H21" s="312">
        <v>0.0</v>
      </c>
      <c r="I21" s="320">
        <f t="shared" ref="I21:I23" si="1">SUM(G21:H21)</f>
        <v>27</v>
      </c>
      <c r="J21" s="314">
        <v>5.0</v>
      </c>
      <c r="K21" s="312">
        <v>0.0</v>
      </c>
      <c r="L21" s="320">
        <f t="shared" ref="L21:L22" si="2">SUM(J21:K21)</f>
        <v>5</v>
      </c>
      <c r="M21" s="314">
        <v>10.0</v>
      </c>
      <c r="N21" s="312">
        <v>0.0</v>
      </c>
      <c r="O21" s="321">
        <f t="shared" ref="O21:O23" si="3">SUM(M21:N21)</f>
        <v>10</v>
      </c>
      <c r="P21" s="314">
        <v>2.0</v>
      </c>
      <c r="Q21" s="312">
        <v>10.0</v>
      </c>
      <c r="R21" s="320">
        <f t="shared" ref="R21:R23" si="4">SUM(P21:Q21)</f>
        <v>12</v>
      </c>
      <c r="S21" s="312">
        <v>0.0</v>
      </c>
      <c r="T21" s="312">
        <v>0.0</v>
      </c>
      <c r="U21" s="312">
        <v>0.0</v>
      </c>
      <c r="V21" s="312">
        <v>0.0</v>
      </c>
      <c r="W21" s="312" t="s">
        <v>13</v>
      </c>
      <c r="X21" s="312" t="s">
        <v>13</v>
      </c>
      <c r="Y21" s="312" t="s">
        <v>13</v>
      </c>
      <c r="Z21" s="322" t="s">
        <v>8</v>
      </c>
    </row>
    <row r="22" ht="80.25" customHeight="1">
      <c r="A22" s="45"/>
      <c r="B22" s="108" t="s">
        <v>143</v>
      </c>
      <c r="C22" s="316" t="s">
        <v>146</v>
      </c>
      <c r="D22" s="312" t="s">
        <v>248</v>
      </c>
      <c r="E22" s="312">
        <v>5739.0</v>
      </c>
      <c r="F22" s="314" t="s">
        <v>241</v>
      </c>
      <c r="G22" s="314">
        <v>58.0</v>
      </c>
      <c r="H22" s="312">
        <v>0.0</v>
      </c>
      <c r="I22" s="320">
        <f t="shared" si="1"/>
        <v>58</v>
      </c>
      <c r="J22" s="314">
        <v>16.0</v>
      </c>
      <c r="K22" s="312">
        <v>0.0</v>
      </c>
      <c r="L22" s="320">
        <f t="shared" si="2"/>
        <v>16</v>
      </c>
      <c r="M22" s="314">
        <v>15.0</v>
      </c>
      <c r="N22" s="312">
        <v>0.0</v>
      </c>
      <c r="O22" s="321">
        <f t="shared" si="3"/>
        <v>15</v>
      </c>
      <c r="P22" s="314">
        <v>0.0</v>
      </c>
      <c r="Q22" s="312">
        <v>0.0</v>
      </c>
      <c r="R22" s="323">
        <f t="shared" si="4"/>
        <v>0</v>
      </c>
      <c r="S22" s="312">
        <v>0.0</v>
      </c>
      <c r="T22" s="312">
        <v>0.0</v>
      </c>
      <c r="U22" s="312">
        <v>0.0</v>
      </c>
      <c r="V22" s="312">
        <v>0.0</v>
      </c>
      <c r="W22" s="312">
        <v>0.0</v>
      </c>
      <c r="X22" s="312">
        <v>0.0</v>
      </c>
      <c r="Y22" s="312">
        <v>0.0</v>
      </c>
      <c r="Z22" s="312">
        <v>0.0</v>
      </c>
    </row>
    <row r="23" ht="57.0" customHeight="1">
      <c r="A23" s="47"/>
      <c r="B23" s="108" t="s">
        <v>143</v>
      </c>
      <c r="C23" s="316" t="s">
        <v>147</v>
      </c>
      <c r="D23" s="311" t="s">
        <v>310</v>
      </c>
      <c r="E23" s="312">
        <v>3643.0</v>
      </c>
      <c r="F23" s="314" t="s">
        <v>241</v>
      </c>
      <c r="G23" s="314">
        <v>45.0</v>
      </c>
      <c r="H23" s="312">
        <v>0.0</v>
      </c>
      <c r="I23" s="320">
        <f t="shared" si="1"/>
        <v>45</v>
      </c>
      <c r="J23" s="314">
        <v>12.0</v>
      </c>
      <c r="K23" s="312">
        <v>0.0</v>
      </c>
      <c r="L23" s="320">
        <v>12.0</v>
      </c>
      <c r="M23" s="314">
        <v>10.0</v>
      </c>
      <c r="N23" s="312">
        <v>0.0</v>
      </c>
      <c r="O23" s="320">
        <f t="shared" si="3"/>
        <v>10</v>
      </c>
      <c r="P23" s="314">
        <v>2.0</v>
      </c>
      <c r="Q23" s="312">
        <v>0.0</v>
      </c>
      <c r="R23" s="323">
        <f t="shared" si="4"/>
        <v>2</v>
      </c>
      <c r="S23" s="312">
        <v>0.0</v>
      </c>
      <c r="T23" s="312">
        <v>0.0</v>
      </c>
      <c r="U23" s="312">
        <v>0.0</v>
      </c>
      <c r="V23" s="312">
        <v>0.0</v>
      </c>
      <c r="W23" s="312">
        <v>0.0</v>
      </c>
      <c r="X23" s="312">
        <v>0.0</v>
      </c>
      <c r="Y23" s="312">
        <v>0.0</v>
      </c>
      <c r="Z23" s="312">
        <v>0.0</v>
      </c>
    </row>
    <row r="24" ht="67.5" customHeight="1">
      <c r="A24" s="108" t="s">
        <v>34</v>
      </c>
      <c r="B24" s="95" t="s">
        <v>148</v>
      </c>
      <c r="C24" s="316" t="s">
        <v>309</v>
      </c>
      <c r="D24" s="311" t="s">
        <v>310</v>
      </c>
      <c r="E24" s="317">
        <v>3599.0</v>
      </c>
      <c r="F24" s="314" t="s">
        <v>241</v>
      </c>
      <c r="G24" s="314">
        <v>0.0</v>
      </c>
      <c r="H24" s="312">
        <v>0.0</v>
      </c>
      <c r="I24" s="108">
        <v>0.0</v>
      </c>
      <c r="J24" s="314">
        <v>0.0</v>
      </c>
      <c r="K24" s="312">
        <v>0.0</v>
      </c>
      <c r="L24" s="108">
        <v>0.0</v>
      </c>
      <c r="M24" s="314">
        <v>0.0</v>
      </c>
      <c r="N24" s="312">
        <v>0.0</v>
      </c>
      <c r="O24" s="108">
        <v>0.0</v>
      </c>
      <c r="P24" s="314">
        <v>0.0</v>
      </c>
      <c r="Q24" s="312">
        <v>0.0</v>
      </c>
      <c r="R24" s="108">
        <v>0.0</v>
      </c>
      <c r="S24" s="312">
        <v>0.0</v>
      </c>
      <c r="T24" s="312">
        <v>0.0</v>
      </c>
      <c r="U24" s="312">
        <v>0.0</v>
      </c>
      <c r="V24" s="312">
        <v>0.0</v>
      </c>
      <c r="W24" s="312">
        <v>0.0</v>
      </c>
      <c r="X24" s="312">
        <v>0.0</v>
      </c>
      <c r="Y24" s="312">
        <v>0.0</v>
      </c>
      <c r="Z24" s="312">
        <v>0.0</v>
      </c>
    </row>
    <row r="25" ht="72.0" customHeight="1">
      <c r="A25" s="108" t="s">
        <v>34</v>
      </c>
      <c r="B25" s="108" t="s">
        <v>354</v>
      </c>
      <c r="C25" s="310" t="s">
        <v>246</v>
      </c>
      <c r="D25" s="312" t="s">
        <v>248</v>
      </c>
      <c r="E25" s="312">
        <v>16756.0</v>
      </c>
      <c r="F25" s="314" t="s">
        <v>241</v>
      </c>
      <c r="G25" s="314">
        <v>5.0</v>
      </c>
      <c r="H25" s="312">
        <v>0.0</v>
      </c>
      <c r="I25" s="324">
        <f>SUM(G25:H25)</f>
        <v>5</v>
      </c>
      <c r="J25" s="314">
        <v>9.0</v>
      </c>
      <c r="K25" s="312">
        <v>0.0</v>
      </c>
      <c r="L25" s="320">
        <v>9.0</v>
      </c>
      <c r="M25" s="314">
        <v>15.0</v>
      </c>
      <c r="N25" s="312">
        <v>0.0</v>
      </c>
      <c r="O25" s="324">
        <f>SUM(M25:N25)</f>
        <v>15</v>
      </c>
      <c r="P25" s="314">
        <v>2.0</v>
      </c>
      <c r="Q25" s="312">
        <v>0.0</v>
      </c>
      <c r="R25" s="324">
        <f>SUM(P25:Q25)</f>
        <v>2</v>
      </c>
      <c r="S25" s="312">
        <v>0.0</v>
      </c>
      <c r="T25" s="312">
        <v>0.0</v>
      </c>
      <c r="U25" s="312">
        <v>0.0</v>
      </c>
      <c r="V25" s="312">
        <v>0.0</v>
      </c>
      <c r="W25" s="312">
        <v>0.0</v>
      </c>
      <c r="X25" s="312">
        <v>0.0</v>
      </c>
      <c r="Y25" s="312">
        <v>0.0</v>
      </c>
      <c r="Z25" s="322" t="s">
        <v>8</v>
      </c>
    </row>
    <row r="26" ht="47.25" customHeight="1">
      <c r="A26" s="108" t="s">
        <v>34</v>
      </c>
      <c r="B26" s="108" t="s">
        <v>154</v>
      </c>
      <c r="C26" s="312" t="s">
        <v>241</v>
      </c>
      <c r="D26" s="312" t="s">
        <v>241</v>
      </c>
      <c r="E26" s="312" t="s">
        <v>241</v>
      </c>
      <c r="F26" s="314" t="s">
        <v>241</v>
      </c>
      <c r="G26" s="314">
        <v>0.0</v>
      </c>
      <c r="H26" s="312">
        <v>0.0</v>
      </c>
      <c r="I26" s="108">
        <v>0.0</v>
      </c>
      <c r="J26" s="314">
        <v>0.0</v>
      </c>
      <c r="K26" s="312">
        <v>0.0</v>
      </c>
      <c r="L26" s="108">
        <v>0.0</v>
      </c>
      <c r="M26" s="314">
        <v>0.0</v>
      </c>
      <c r="N26" s="312">
        <v>0.0</v>
      </c>
      <c r="O26" s="108">
        <v>0.0</v>
      </c>
      <c r="P26" s="314">
        <v>0.0</v>
      </c>
      <c r="Q26" s="312">
        <v>0.0</v>
      </c>
      <c r="R26" s="108">
        <v>0.0</v>
      </c>
      <c r="S26" s="312">
        <v>0.0</v>
      </c>
      <c r="T26" s="312">
        <v>0.0</v>
      </c>
      <c r="U26" s="312">
        <v>0.0</v>
      </c>
      <c r="V26" s="312">
        <v>0.0</v>
      </c>
      <c r="W26" s="312">
        <v>0.0</v>
      </c>
      <c r="X26" s="312">
        <v>0.0</v>
      </c>
      <c r="Y26" s="312">
        <v>0.0</v>
      </c>
      <c r="Z26" s="312">
        <v>0.0</v>
      </c>
    </row>
    <row r="27" ht="50.25" customHeight="1">
      <c r="A27" s="108" t="s">
        <v>34</v>
      </c>
      <c r="B27" s="108" t="s">
        <v>156</v>
      </c>
      <c r="C27" s="312" t="s">
        <v>241</v>
      </c>
      <c r="D27" s="312" t="s">
        <v>241</v>
      </c>
      <c r="E27" s="312" t="s">
        <v>241</v>
      </c>
      <c r="F27" s="314" t="s">
        <v>241</v>
      </c>
      <c r="G27" s="314">
        <v>0.0</v>
      </c>
      <c r="H27" s="312">
        <v>0.0</v>
      </c>
      <c r="I27" s="108">
        <v>0.0</v>
      </c>
      <c r="J27" s="314">
        <v>0.0</v>
      </c>
      <c r="K27" s="312">
        <v>0.0</v>
      </c>
      <c r="L27" s="108">
        <v>0.0</v>
      </c>
      <c r="M27" s="314">
        <v>0.0</v>
      </c>
      <c r="N27" s="312">
        <v>0.0</v>
      </c>
      <c r="O27" s="108">
        <v>0.0</v>
      </c>
      <c r="P27" s="314"/>
      <c r="Q27" s="312"/>
      <c r="R27" s="108">
        <v>0.0</v>
      </c>
      <c r="S27" s="312">
        <v>0.0</v>
      </c>
      <c r="T27" s="312">
        <v>0.0</v>
      </c>
      <c r="U27" s="312">
        <v>0.0</v>
      </c>
      <c r="V27" s="312">
        <v>0.0</v>
      </c>
      <c r="W27" s="312">
        <v>0.0</v>
      </c>
      <c r="X27" s="312">
        <v>0.0</v>
      </c>
      <c r="Y27" s="312">
        <v>0.0</v>
      </c>
      <c r="Z27" s="312">
        <v>0.0</v>
      </c>
    </row>
    <row r="28" ht="96.0" customHeight="1">
      <c r="A28" s="108" t="s">
        <v>34</v>
      </c>
      <c r="B28" s="108" t="s">
        <v>158</v>
      </c>
      <c r="C28" s="316" t="s">
        <v>160</v>
      </c>
      <c r="D28" s="312" t="s">
        <v>248</v>
      </c>
      <c r="E28" s="312">
        <v>679.0</v>
      </c>
      <c r="F28" s="325" t="s">
        <v>375</v>
      </c>
      <c r="G28" s="314">
        <v>16.0</v>
      </c>
      <c r="H28" s="312">
        <v>0.0</v>
      </c>
      <c r="I28" s="326">
        <v>16.0</v>
      </c>
      <c r="J28" s="314">
        <v>0.0</v>
      </c>
      <c r="K28" s="312">
        <v>0.0</v>
      </c>
      <c r="L28" s="250">
        <f t="shared" ref="L28:L29" si="5">SUM(J28:K28)</f>
        <v>0</v>
      </c>
      <c r="M28" s="314">
        <v>0.0</v>
      </c>
      <c r="N28" s="312">
        <v>0.0</v>
      </c>
      <c r="O28" s="250">
        <f t="shared" ref="O28:O29" si="6">SUM(M28:N28)</f>
        <v>0</v>
      </c>
      <c r="P28" s="314">
        <v>0.0</v>
      </c>
      <c r="Q28" s="312">
        <v>0.0</v>
      </c>
      <c r="R28" s="250">
        <f t="shared" ref="R28:R29" si="7">SUM(P28:Q28)</f>
        <v>0</v>
      </c>
      <c r="S28" s="312">
        <v>1.0</v>
      </c>
      <c r="T28" s="312">
        <v>0.0</v>
      </c>
      <c r="U28" s="312">
        <v>0.0</v>
      </c>
      <c r="V28" s="312">
        <v>0.0</v>
      </c>
      <c r="W28" s="312">
        <v>0.0</v>
      </c>
      <c r="X28" s="312">
        <v>0.0</v>
      </c>
      <c r="Y28" s="312">
        <v>0.0</v>
      </c>
      <c r="Z28" s="312">
        <v>0.0</v>
      </c>
    </row>
    <row r="29" ht="52.5" customHeight="1">
      <c r="A29" s="108" t="s">
        <v>34</v>
      </c>
      <c r="B29" s="108" t="s">
        <v>161</v>
      </c>
      <c r="C29" s="316" t="s">
        <v>377</v>
      </c>
      <c r="D29" s="312" t="s">
        <v>248</v>
      </c>
      <c r="E29" s="327">
        <v>2466.0</v>
      </c>
      <c r="F29" s="317" t="s">
        <v>241</v>
      </c>
      <c r="G29" s="314">
        <v>0.0</v>
      </c>
      <c r="H29" s="312">
        <v>0.0</v>
      </c>
      <c r="I29" s="250">
        <f>SUM(G29:H29)</f>
        <v>0</v>
      </c>
      <c r="J29" s="314">
        <v>0.0</v>
      </c>
      <c r="K29" s="312">
        <v>0.0</v>
      </c>
      <c r="L29" s="250">
        <f t="shared" si="5"/>
        <v>0</v>
      </c>
      <c r="M29" s="314">
        <v>0.0</v>
      </c>
      <c r="N29" s="312">
        <v>0.0</v>
      </c>
      <c r="O29" s="250">
        <f t="shared" si="6"/>
        <v>0</v>
      </c>
      <c r="P29" s="314">
        <v>0.0</v>
      </c>
      <c r="Q29" s="312">
        <v>0.0</v>
      </c>
      <c r="R29" s="250">
        <f t="shared" si="7"/>
        <v>0</v>
      </c>
      <c r="S29" s="312">
        <v>0.0</v>
      </c>
      <c r="T29" s="312">
        <v>0.0</v>
      </c>
      <c r="U29" s="312">
        <v>0.0</v>
      </c>
      <c r="V29" s="312">
        <v>0.0</v>
      </c>
      <c r="W29" s="312">
        <v>0.0</v>
      </c>
      <c r="X29" s="312">
        <v>0.0</v>
      </c>
      <c r="Y29" s="312">
        <v>0.0</v>
      </c>
      <c r="Z29" s="312">
        <v>0.0</v>
      </c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A3:G3"/>
    <mergeCell ref="A4:G5"/>
    <mergeCell ref="A6:G6"/>
    <mergeCell ref="A7:G7"/>
    <mergeCell ref="A8:G8"/>
    <mergeCell ref="A9:G9"/>
    <mergeCell ref="E13:Z13"/>
    <mergeCell ref="G14:I15"/>
    <mergeCell ref="J14:L15"/>
    <mergeCell ref="M14:O15"/>
    <mergeCell ref="P14:R15"/>
    <mergeCell ref="S14:T14"/>
    <mergeCell ref="U14:V14"/>
    <mergeCell ref="W14:Y14"/>
    <mergeCell ref="A10:G10"/>
    <mergeCell ref="A14:A16"/>
    <mergeCell ref="B14:B16"/>
    <mergeCell ref="C14:C16"/>
    <mergeCell ref="D14:D16"/>
    <mergeCell ref="E14:E16"/>
    <mergeCell ref="F14:F15"/>
    <mergeCell ref="A21:A2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43"/>
    <col customWidth="1" min="2" max="2" width="19.29"/>
    <col customWidth="1" min="3" max="3" width="14.71"/>
    <col customWidth="1" min="4" max="4" width="15.71"/>
    <col customWidth="1" min="5" max="5" width="12.71"/>
    <col customWidth="1" min="6" max="6" width="22.14"/>
    <col customWidth="1" min="7" max="7" width="25.57"/>
    <col customWidth="1" min="8" max="8" width="27.14"/>
    <col customWidth="1" min="9" max="9" width="24.71"/>
    <col customWidth="1" min="10" max="10" width="51.71"/>
    <col customWidth="1" min="11" max="11" width="19.57"/>
    <col customWidth="1" min="12" max="12" width="32.0"/>
    <col customWidth="1" min="13" max="13" width="18.71"/>
    <col customWidth="1" min="14" max="27" width="8.0"/>
  </cols>
  <sheetData>
    <row r="1" ht="21.0" customHeight="1">
      <c r="A1" s="3" t="s">
        <v>103</v>
      </c>
      <c r="B1" s="4"/>
      <c r="C1" s="5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ht="14.2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14.25" customHeight="1">
      <c r="A3" s="6" t="s">
        <v>104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20.25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ht="14.25" customHeight="1">
      <c r="A5" s="7" t="s">
        <v>105</v>
      </c>
      <c r="B5" s="8"/>
      <c r="C5" s="8"/>
      <c r="D5" s="8"/>
      <c r="E5" s="8"/>
      <c r="F5" s="8"/>
      <c r="G5" s="8"/>
      <c r="H5" s="8"/>
      <c r="I5" s="8"/>
      <c r="J5" s="8"/>
      <c r="K5" s="9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ht="14.25" customHeight="1">
      <c r="A6" s="10"/>
      <c r="K6" s="11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ht="14.25" customHeight="1">
      <c r="A7" s="12" t="s">
        <v>106</v>
      </c>
      <c r="B7" s="13"/>
      <c r="C7" s="13"/>
      <c r="D7" s="13"/>
      <c r="E7" s="13"/>
      <c r="F7" s="13"/>
      <c r="G7" s="13"/>
      <c r="H7" s="13"/>
      <c r="I7" s="13"/>
      <c r="J7" s="13"/>
      <c r="K7" s="14"/>
      <c r="L7" s="6"/>
      <c r="M7" s="6"/>
      <c r="N7" s="6"/>
      <c r="O7" s="6"/>
      <c r="P7" s="6"/>
      <c r="Q7" s="6"/>
      <c r="R7" s="15"/>
      <c r="S7" s="6"/>
      <c r="T7" s="6"/>
      <c r="U7" s="6"/>
      <c r="V7" s="6"/>
      <c r="W7" s="6"/>
      <c r="X7" s="6"/>
      <c r="Y7" s="6"/>
      <c r="Z7" s="6"/>
      <c r="AA7" s="6"/>
    </row>
    <row r="8" ht="14.25" customHeight="1">
      <c r="A8" s="12" t="s">
        <v>107</v>
      </c>
      <c r="B8" s="13"/>
      <c r="C8" s="13"/>
      <c r="D8" s="13"/>
      <c r="E8" s="13"/>
      <c r="F8" s="13"/>
      <c r="G8" s="13"/>
      <c r="H8" s="13"/>
      <c r="I8" s="13"/>
      <c r="J8" s="13"/>
      <c r="K8" s="14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ht="14.25" customHeight="1">
      <c r="A9" s="12" t="s">
        <v>108</v>
      </c>
      <c r="B9" s="13"/>
      <c r="C9" s="13"/>
      <c r="D9" s="13"/>
      <c r="E9" s="13"/>
      <c r="F9" s="13"/>
      <c r="G9" s="13"/>
      <c r="H9" s="13"/>
      <c r="I9" s="13"/>
      <c r="J9" s="13"/>
      <c r="K9" s="14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ht="14.25" customHeight="1">
      <c r="A10" s="16" t="s">
        <v>109</v>
      </c>
      <c r="B10" s="17"/>
      <c r="C10" s="17"/>
      <c r="D10" s="17"/>
      <c r="E10" s="17"/>
      <c r="F10" s="17"/>
      <c r="G10" s="17"/>
      <c r="H10" s="17"/>
      <c r="I10" s="17"/>
      <c r="J10" s="17"/>
      <c r="K10" s="18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ht="15.0" customHeight="1">
      <c r="A11" s="19" t="s">
        <v>110</v>
      </c>
      <c r="K11" s="11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ht="14.25" customHeight="1">
      <c r="A12" s="19" t="s">
        <v>111</v>
      </c>
      <c r="K12" s="11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ht="14.25" customHeight="1">
      <c r="A13" s="20"/>
      <c r="K13" s="21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ht="14.25" customHeight="1">
      <c r="A14" s="20" t="s">
        <v>112</v>
      </c>
      <c r="K14" s="21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ht="14.25" customHeight="1">
      <c r="A15" s="22" t="s">
        <v>113</v>
      </c>
      <c r="K15" s="21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ht="14.25" customHeight="1">
      <c r="A16" s="22" t="s">
        <v>114</v>
      </c>
      <c r="K16" s="21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ht="14.25" customHeight="1">
      <c r="A17" s="22" t="s">
        <v>115</v>
      </c>
      <c r="K17" s="21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ht="14.25" customHeight="1">
      <c r="A18" s="22" t="s">
        <v>116</v>
      </c>
      <c r="K18" s="21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ht="14.25" customHeight="1">
      <c r="A19" s="22" t="s">
        <v>117</v>
      </c>
      <c r="K19" s="21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ht="15.0" customHeight="1">
      <c r="A20" s="23"/>
      <c r="B20" s="24"/>
      <c r="C20" s="24"/>
      <c r="D20" s="24"/>
      <c r="E20" s="24"/>
      <c r="F20" s="24"/>
      <c r="G20" s="24"/>
      <c r="H20" s="24"/>
      <c r="I20" s="24"/>
      <c r="J20" s="24"/>
      <c r="K20" s="25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ht="14.2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ht="14.2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ht="15.0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ht="14.25" customHeight="1">
      <c r="A24" s="26" t="s">
        <v>118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ht="15.0" customHeight="1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ht="57.75" customHeight="1">
      <c r="A26" s="28" t="s">
        <v>1</v>
      </c>
      <c r="B26" s="29" t="s">
        <v>119</v>
      </c>
      <c r="C26" s="30" t="s">
        <v>120</v>
      </c>
      <c r="D26" s="30" t="s">
        <v>121</v>
      </c>
      <c r="E26" s="30" t="s">
        <v>122</v>
      </c>
      <c r="F26" s="30" t="s">
        <v>123</v>
      </c>
      <c r="G26" s="30" t="s">
        <v>124</v>
      </c>
      <c r="H26" s="30" t="s">
        <v>125</v>
      </c>
      <c r="I26" s="30" t="s">
        <v>126</v>
      </c>
      <c r="J26" s="30" t="s">
        <v>127</v>
      </c>
      <c r="K26" s="30" t="s">
        <v>119</v>
      </c>
      <c r="L26" s="30" t="s">
        <v>128</v>
      </c>
      <c r="M26" s="31" t="s">
        <v>119</v>
      </c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</row>
    <row r="27" ht="15.75" customHeight="1">
      <c r="A27" s="33" t="s">
        <v>34</v>
      </c>
      <c r="B27" s="33" t="s">
        <v>129</v>
      </c>
      <c r="C27" s="33">
        <v>1290.0</v>
      </c>
      <c r="D27" s="33">
        <v>42.29</v>
      </c>
      <c r="E27" s="33">
        <v>7.0</v>
      </c>
      <c r="F27" s="33">
        <v>38.41</v>
      </c>
      <c r="G27" s="33">
        <v>65.53</v>
      </c>
      <c r="H27" s="34">
        <f t="shared" ref="H27:H29" si="1">(C27*(1-D27/100)*1.1)</f>
        <v>818.9049</v>
      </c>
      <c r="I27" s="34">
        <f t="shared" ref="I27:I29" si="2">C27*(1-D27/100)</f>
        <v>744.459</v>
      </c>
      <c r="J27" s="35" t="s">
        <v>130</v>
      </c>
      <c r="K27" s="33" t="s">
        <v>129</v>
      </c>
      <c r="L27" s="35" t="s">
        <v>131</v>
      </c>
      <c r="M27" s="33" t="s">
        <v>129</v>
      </c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</row>
    <row r="28" ht="15.75" customHeight="1">
      <c r="A28" s="37" t="s">
        <v>34</v>
      </c>
      <c r="B28" s="37" t="s">
        <v>132</v>
      </c>
      <c r="C28" s="37">
        <v>336.0</v>
      </c>
      <c r="D28" s="37">
        <v>11.25</v>
      </c>
      <c r="E28" s="37">
        <v>7.0</v>
      </c>
      <c r="F28" s="37">
        <v>21.17</v>
      </c>
      <c r="G28" s="37">
        <v>30.37</v>
      </c>
      <c r="H28" s="38">
        <f t="shared" si="1"/>
        <v>328.02</v>
      </c>
      <c r="I28" s="38">
        <f t="shared" si="2"/>
        <v>298.2</v>
      </c>
      <c r="J28" s="39" t="s">
        <v>133</v>
      </c>
      <c r="K28" s="37" t="s">
        <v>134</v>
      </c>
      <c r="L28" s="39" t="s">
        <v>135</v>
      </c>
      <c r="M28" s="37" t="s">
        <v>136</v>
      </c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</row>
    <row r="29" ht="15.75" customHeight="1">
      <c r="A29" s="37" t="s">
        <v>34</v>
      </c>
      <c r="B29" s="37" t="s">
        <v>137</v>
      </c>
      <c r="C29" s="37">
        <v>2279.0</v>
      </c>
      <c r="D29" s="37">
        <v>23.22</v>
      </c>
      <c r="E29" s="37">
        <v>14.0</v>
      </c>
      <c r="F29" s="37">
        <v>35.52</v>
      </c>
      <c r="G29" s="37">
        <v>57.98</v>
      </c>
      <c r="H29" s="38">
        <f t="shared" si="1"/>
        <v>1924.79782</v>
      </c>
      <c r="I29" s="38">
        <f t="shared" si="2"/>
        <v>1749.8162</v>
      </c>
      <c r="J29" s="39" t="s">
        <v>138</v>
      </c>
      <c r="K29" s="37" t="s">
        <v>137</v>
      </c>
      <c r="L29" s="39" t="s">
        <v>139</v>
      </c>
      <c r="M29" s="37" t="s">
        <v>137</v>
      </c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</row>
    <row r="30" ht="15.75" customHeight="1">
      <c r="A30" s="37" t="s">
        <v>34</v>
      </c>
      <c r="B30" s="37" t="s">
        <v>140</v>
      </c>
      <c r="C30" s="37">
        <v>327.0</v>
      </c>
      <c r="D30" s="37">
        <v>21.32</v>
      </c>
      <c r="E30" s="37">
        <v>1.0</v>
      </c>
      <c r="F30" s="37">
        <v>0.0</v>
      </c>
      <c r="G30" s="37">
        <v>58.39</v>
      </c>
      <c r="H30" s="38">
        <v>455.4957</v>
      </c>
      <c r="I30" s="38">
        <v>414.08</v>
      </c>
      <c r="J30" s="39" t="s">
        <v>141</v>
      </c>
      <c r="K30" s="37" t="s">
        <v>140</v>
      </c>
      <c r="L30" s="39" t="s">
        <v>142</v>
      </c>
      <c r="M30" s="37" t="s">
        <v>140</v>
      </c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</row>
    <row r="31" ht="15.75" customHeight="1">
      <c r="A31" s="40" t="s">
        <v>34</v>
      </c>
      <c r="B31" s="41" t="s">
        <v>143</v>
      </c>
      <c r="C31" s="41">
        <v>17501.0</v>
      </c>
      <c r="D31" s="41">
        <v>47.05</v>
      </c>
      <c r="E31" s="41">
        <v>69.0</v>
      </c>
      <c r="F31" s="41">
        <v>31.27</v>
      </c>
      <c r="G31" s="41">
        <v>40.23</v>
      </c>
      <c r="H31" s="42">
        <v>12523.33544</v>
      </c>
      <c r="I31" s="42">
        <v>11384.8504</v>
      </c>
      <c r="J31" s="43" t="s">
        <v>144</v>
      </c>
      <c r="K31" s="41" t="s">
        <v>143</v>
      </c>
      <c r="L31" s="39" t="s">
        <v>145</v>
      </c>
      <c r="M31" s="41" t="s">
        <v>143</v>
      </c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ht="15.75" customHeight="1">
      <c r="A32" s="44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39" t="s">
        <v>146</v>
      </c>
      <c r="M32" s="45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ht="15.75" customHeight="1">
      <c r="A33" s="46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39" t="s">
        <v>147</v>
      </c>
      <c r="M33" s="47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ht="15.75" customHeight="1">
      <c r="A34" s="37" t="s">
        <v>34</v>
      </c>
      <c r="B34" s="37" t="s">
        <v>148</v>
      </c>
      <c r="C34" s="37">
        <v>5077.0</v>
      </c>
      <c r="D34" s="37">
        <v>26.14</v>
      </c>
      <c r="E34" s="37">
        <v>17.0</v>
      </c>
      <c r="F34" s="37">
        <v>18.61</v>
      </c>
      <c r="G34" s="37">
        <v>34.1</v>
      </c>
      <c r="H34" s="38">
        <f>(C34*(1-D34/100)*1.1)</f>
        <v>4124.85942</v>
      </c>
      <c r="I34" s="38">
        <f>C34*(1-D34/100)</f>
        <v>3749.8722</v>
      </c>
      <c r="J34" s="39" t="s">
        <v>149</v>
      </c>
      <c r="K34" s="37" t="s">
        <v>148</v>
      </c>
      <c r="L34" s="39" t="s">
        <v>150</v>
      </c>
      <c r="M34" s="37" t="s">
        <v>148</v>
      </c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</row>
    <row r="35" ht="15.75" customHeight="1">
      <c r="A35" s="37" t="s">
        <v>34</v>
      </c>
      <c r="B35" s="37" t="s">
        <v>136</v>
      </c>
      <c r="C35" s="37">
        <v>5222.0</v>
      </c>
      <c r="D35" s="37">
        <v>35.92</v>
      </c>
      <c r="E35" s="37">
        <v>36.0</v>
      </c>
      <c r="F35" s="37">
        <v>10.83</v>
      </c>
      <c r="G35" s="37">
        <v>50.84</v>
      </c>
      <c r="H35" s="49">
        <v>4514.28978</v>
      </c>
      <c r="I35" s="50">
        <v>4103.8998</v>
      </c>
      <c r="J35" s="39" t="s">
        <v>151</v>
      </c>
      <c r="K35" s="37" t="s">
        <v>136</v>
      </c>
      <c r="L35" s="39" t="s">
        <v>135</v>
      </c>
      <c r="M35" s="37" t="s">
        <v>136</v>
      </c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ht="15.75" customHeight="1">
      <c r="A36" s="37" t="s">
        <v>34</v>
      </c>
      <c r="B36" s="51" t="s">
        <v>152</v>
      </c>
      <c r="C36" s="37">
        <v>1249.0</v>
      </c>
      <c r="D36" s="37">
        <v>32.1</v>
      </c>
      <c r="E36" s="37">
        <v>12.0</v>
      </c>
      <c r="F36" s="37">
        <v>26.44</v>
      </c>
      <c r="G36" s="37">
        <v>31.54</v>
      </c>
      <c r="H36" s="38">
        <v>1491.098469</v>
      </c>
      <c r="I36" s="38">
        <v>1355.544063</v>
      </c>
      <c r="J36" s="39" t="s">
        <v>153</v>
      </c>
      <c r="K36" s="37" t="s">
        <v>154</v>
      </c>
      <c r="L36" s="37" t="s">
        <v>155</v>
      </c>
      <c r="M36" s="37" t="s">
        <v>137</v>
      </c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ht="15.75" customHeight="1">
      <c r="A37" s="37" t="s">
        <v>34</v>
      </c>
      <c r="B37" s="37" t="s">
        <v>156</v>
      </c>
      <c r="C37" s="37">
        <v>179.0</v>
      </c>
      <c r="D37" s="37">
        <v>11.9</v>
      </c>
      <c r="E37" s="37">
        <v>2.0</v>
      </c>
      <c r="F37" s="37">
        <v>0.0</v>
      </c>
      <c r="G37" s="37">
        <v>52.51</v>
      </c>
      <c r="H37" s="38">
        <v>228.552896</v>
      </c>
      <c r="I37" s="38">
        <v>207.77536</v>
      </c>
      <c r="J37" s="52" t="s">
        <v>157</v>
      </c>
      <c r="K37" s="37" t="s">
        <v>156</v>
      </c>
      <c r="L37" s="39" t="s">
        <v>135</v>
      </c>
      <c r="M37" s="37" t="s">
        <v>136</v>
      </c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ht="15.75" customHeight="1">
      <c r="A38" s="37" t="s">
        <v>34</v>
      </c>
      <c r="B38" s="37" t="s">
        <v>158</v>
      </c>
      <c r="C38" s="37">
        <v>588.0</v>
      </c>
      <c r="D38" s="37">
        <v>25.52</v>
      </c>
      <c r="E38" s="37">
        <v>11.0</v>
      </c>
      <c r="F38" s="37">
        <v>30.06</v>
      </c>
      <c r="G38" s="37">
        <v>50.97</v>
      </c>
      <c r="H38" s="38">
        <v>745.6653743</v>
      </c>
      <c r="I38" s="38">
        <v>677.877613</v>
      </c>
      <c r="J38" s="39" t="s">
        <v>159</v>
      </c>
      <c r="K38" s="37" t="s">
        <v>158</v>
      </c>
      <c r="L38" s="39" t="s">
        <v>160</v>
      </c>
      <c r="M38" s="37" t="s">
        <v>158</v>
      </c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ht="15.75" customHeight="1">
      <c r="A39" s="37" t="s">
        <v>34</v>
      </c>
      <c r="B39" s="53" t="s">
        <v>161</v>
      </c>
      <c r="C39" s="53">
        <v>3942.0</v>
      </c>
      <c r="D39" s="54">
        <v>30.8</v>
      </c>
      <c r="E39" s="53">
        <v>24.0</v>
      </c>
      <c r="F39" s="53">
        <v>25.5</v>
      </c>
      <c r="G39" s="53">
        <v>51.28</v>
      </c>
      <c r="H39" s="55">
        <v>3319.25</v>
      </c>
      <c r="I39" s="55">
        <v>3017.25</v>
      </c>
      <c r="J39" s="35" t="s">
        <v>162</v>
      </c>
      <c r="K39" s="33" t="s">
        <v>161</v>
      </c>
      <c r="L39" s="33" t="s">
        <v>163</v>
      </c>
      <c r="M39" s="33" t="s">
        <v>161</v>
      </c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ht="15.75" customHeight="1">
      <c r="A40" s="36"/>
      <c r="B40" s="56" t="s">
        <v>164</v>
      </c>
      <c r="C40" s="57">
        <v>37990.0</v>
      </c>
      <c r="D40" s="58">
        <v>32.75</v>
      </c>
      <c r="E40" s="58">
        <v>200.0</v>
      </c>
      <c r="F40" s="58"/>
      <c r="G40" s="58">
        <v>35.5</v>
      </c>
      <c r="H40" s="59">
        <v>31394.0</v>
      </c>
      <c r="I40" s="59">
        <v>28540.0</v>
      </c>
      <c r="J40" s="36"/>
      <c r="K40" s="36"/>
      <c r="L40" s="36"/>
      <c r="M40" s="3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ht="5.2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ht="41.25" customHeight="1">
      <c r="A42" s="60" t="s">
        <v>165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ht="14.25" customHeight="1">
      <c r="A43" s="6" t="s">
        <v>166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ht="14.2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ht="14.2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ht="14.2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ht="14.2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ht="14.2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ht="14.2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ht="14.2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ht="14.2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ht="14.2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ht="14.2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ht="14.2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ht="14.2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ht="14.2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ht="14.2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ht="14.2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ht="14.2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ht="14.2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ht="14.2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ht="14.2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ht="14.2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ht="14.2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ht="14.2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ht="14.2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ht="14.2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ht="14.2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ht="14.2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ht="14.2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ht="14.2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ht="14.2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ht="14.2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ht="14.2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ht="14.2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ht="14.2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ht="14.2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ht="14.2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ht="14.2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ht="14.2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ht="14.2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ht="14.2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ht="14.2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ht="14.2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ht="14.2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ht="14.2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ht="14.2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ht="14.2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ht="14.2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ht="14.2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ht="14.2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ht="14.2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ht="14.2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ht="14.2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4.2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4.2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4.2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4.2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4.2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4.2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4.2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4.2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4.2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4.2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4.2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4.2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4.2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4.2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4.2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4.2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4.2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4.2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4.2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4.2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4.2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4.2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4.2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4.2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4.2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4.2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4.2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4.2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4.2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4.2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4.2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4.2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4.2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4.2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4.2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4.2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4.2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4.2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4.2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4.2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4.2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4.2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4.2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4.2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4.2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4.2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4.2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4.2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4.2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4.2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4.2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4.2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4.2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4.2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4.2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4.2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4.2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4.2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4.2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4.2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4.2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4.2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4.2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4.2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4.2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4.2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4.2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4.2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4.2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4.2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4.2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4.2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4.2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4.2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4.2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4.2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4.2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4.2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4.2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4.2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4.2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4.2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4.2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4.2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4.2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4.2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4.2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4.2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4.2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4.2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4.2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4.2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4.2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4.2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4.2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4.2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4.2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4.2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4.2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4.2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4.2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4.2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4.2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4.2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4.2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4.2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4.2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4.2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4.2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4.2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4.2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4.2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4.2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4.2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4.2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4.2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4.2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4.2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4.2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4.2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4.2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4.2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4.2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4.2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4.2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4.2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4.2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4.2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4.2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4.2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4.2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4.2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4.2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4.2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4.2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4.2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4.2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4.2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4.2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4.2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4.2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4.2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4.2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4.2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4.2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4.2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4.2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4.2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4.2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0">
    <mergeCell ref="A1:C1"/>
    <mergeCell ref="A3:B3"/>
    <mergeCell ref="A5:K6"/>
    <mergeCell ref="A7:K7"/>
    <mergeCell ref="A8:K8"/>
    <mergeCell ref="A9:K9"/>
    <mergeCell ref="A11:K11"/>
    <mergeCell ref="A12:K12"/>
    <mergeCell ref="A13:J13"/>
    <mergeCell ref="A14:J14"/>
    <mergeCell ref="A15:J15"/>
    <mergeCell ref="A16:J16"/>
    <mergeCell ref="A17:J17"/>
    <mergeCell ref="A18:J18"/>
    <mergeCell ref="E31:E33"/>
    <mergeCell ref="F31:F33"/>
    <mergeCell ref="G31:G33"/>
    <mergeCell ref="H31:H33"/>
    <mergeCell ref="I31:I33"/>
    <mergeCell ref="J31:J33"/>
    <mergeCell ref="K31:K33"/>
    <mergeCell ref="M31:M33"/>
    <mergeCell ref="A19:J19"/>
    <mergeCell ref="A20:K20"/>
    <mergeCell ref="A24:M24"/>
    <mergeCell ref="A31:A33"/>
    <mergeCell ref="B31:B33"/>
    <mergeCell ref="C31:C33"/>
    <mergeCell ref="D31:D33"/>
    <mergeCell ref="A42:M4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3" width="18.57"/>
    <col customWidth="1" min="4" max="4" width="16.57"/>
    <col customWidth="1" min="5" max="5" width="15.71"/>
    <col customWidth="1" min="6" max="6" width="13.14"/>
    <col customWidth="1" min="7" max="7" width="18.0"/>
    <col customWidth="1" min="8" max="8" width="17.43"/>
    <col customWidth="1" min="9" max="9" width="23.29"/>
    <col customWidth="1" min="10" max="10" width="24.71"/>
  </cols>
  <sheetData>
    <row r="1" ht="57.75" customHeight="1">
      <c r="A1" s="61" t="s">
        <v>1</v>
      </c>
      <c r="B1" s="61" t="s">
        <v>167</v>
      </c>
      <c r="C1" s="61" t="s">
        <v>168</v>
      </c>
      <c r="D1" s="61" t="s">
        <v>169</v>
      </c>
      <c r="E1" s="61" t="s">
        <v>170</v>
      </c>
      <c r="F1" s="61" t="s">
        <v>122</v>
      </c>
      <c r="G1" s="61" t="s">
        <v>171</v>
      </c>
      <c r="H1" s="61" t="s">
        <v>172</v>
      </c>
      <c r="I1" s="61" t="s">
        <v>173</v>
      </c>
      <c r="J1" s="61" t="s">
        <v>174</v>
      </c>
    </row>
    <row r="2" ht="31.5" customHeight="1">
      <c r="A2" s="62" t="s">
        <v>175</v>
      </c>
      <c r="B2" s="62" t="s">
        <v>176</v>
      </c>
      <c r="C2" s="62" t="s">
        <v>129</v>
      </c>
      <c r="D2" s="62">
        <v>1290.0</v>
      </c>
      <c r="E2" s="63">
        <v>42.29</v>
      </c>
      <c r="F2" s="62">
        <v>7.0</v>
      </c>
      <c r="G2" s="63">
        <v>38.41</v>
      </c>
      <c r="H2" s="63">
        <v>65.53</v>
      </c>
      <c r="I2" s="63">
        <f t="shared" ref="I2:I4" si="1">(D2*(1-E2/100)*1.1)</f>
        <v>818.9049</v>
      </c>
      <c r="J2" s="63">
        <f t="shared" ref="J2:J4" si="2">D2*(1-E2/100)</f>
        <v>744.459</v>
      </c>
    </row>
    <row r="3" ht="31.5" customHeight="1">
      <c r="A3" s="62" t="s">
        <v>175</v>
      </c>
      <c r="B3" s="62" t="s">
        <v>176</v>
      </c>
      <c r="C3" s="62" t="s">
        <v>132</v>
      </c>
      <c r="D3" s="62">
        <v>336.0</v>
      </c>
      <c r="E3" s="63">
        <v>11.25</v>
      </c>
      <c r="F3" s="62">
        <v>7.0</v>
      </c>
      <c r="G3" s="63">
        <v>21.17</v>
      </c>
      <c r="H3" s="63">
        <v>30.37</v>
      </c>
      <c r="I3" s="63">
        <f t="shared" si="1"/>
        <v>328.02</v>
      </c>
      <c r="J3" s="63">
        <f t="shared" si="2"/>
        <v>298.2</v>
      </c>
    </row>
    <row r="4" ht="31.5" customHeight="1">
      <c r="A4" s="62" t="s">
        <v>175</v>
      </c>
      <c r="B4" s="62" t="s">
        <v>176</v>
      </c>
      <c r="C4" s="62" t="s">
        <v>137</v>
      </c>
      <c r="D4" s="62">
        <v>2279.0</v>
      </c>
      <c r="E4" s="63">
        <v>23.22</v>
      </c>
      <c r="F4" s="62">
        <v>14.0</v>
      </c>
      <c r="G4" s="63">
        <v>35.52</v>
      </c>
      <c r="H4" s="63">
        <v>57.98</v>
      </c>
      <c r="I4" s="63">
        <f t="shared" si="1"/>
        <v>1924.79782</v>
      </c>
      <c r="J4" s="63">
        <f t="shared" si="2"/>
        <v>1749.8162</v>
      </c>
    </row>
    <row r="5" ht="31.5" customHeight="1">
      <c r="A5" s="62" t="s">
        <v>175</v>
      </c>
      <c r="B5" s="62" t="s">
        <v>176</v>
      </c>
      <c r="C5" s="62" t="s">
        <v>140</v>
      </c>
      <c r="D5" s="62">
        <v>327.0</v>
      </c>
      <c r="E5" s="63">
        <v>21.32</v>
      </c>
      <c r="F5" s="62">
        <v>1.0</v>
      </c>
      <c r="G5" s="63">
        <v>0.0</v>
      </c>
      <c r="H5" s="63">
        <v>58.39</v>
      </c>
      <c r="I5" s="63">
        <v>455.4957</v>
      </c>
      <c r="J5" s="63">
        <v>414.08</v>
      </c>
    </row>
    <row r="6" ht="31.5" customHeight="1">
      <c r="A6" s="62" t="s">
        <v>175</v>
      </c>
      <c r="B6" s="62" t="s">
        <v>176</v>
      </c>
      <c r="C6" s="62" t="s">
        <v>143</v>
      </c>
      <c r="D6" s="62">
        <v>17501.0</v>
      </c>
      <c r="E6" s="63">
        <v>47.05</v>
      </c>
      <c r="F6" s="62">
        <v>69.0</v>
      </c>
      <c r="G6" s="63">
        <v>31.27</v>
      </c>
      <c r="H6" s="63">
        <v>40.23</v>
      </c>
      <c r="I6" s="63">
        <v>12523.33544</v>
      </c>
      <c r="J6" s="63">
        <v>11384.8504</v>
      </c>
    </row>
    <row r="7" ht="31.5" customHeight="1">
      <c r="A7" s="62" t="s">
        <v>175</v>
      </c>
      <c r="B7" s="62" t="s">
        <v>176</v>
      </c>
      <c r="C7" s="62" t="s">
        <v>148</v>
      </c>
      <c r="D7" s="62">
        <v>5077.0</v>
      </c>
      <c r="E7" s="63">
        <v>26.14</v>
      </c>
      <c r="F7" s="62">
        <v>17.0</v>
      </c>
      <c r="G7" s="63">
        <v>18.61</v>
      </c>
      <c r="H7" s="63">
        <v>34.1</v>
      </c>
      <c r="I7" s="63">
        <f>(D7*(1-E7/100)*1.1)</f>
        <v>4124.85942</v>
      </c>
      <c r="J7" s="63">
        <f>D7*(1-E7/100)</f>
        <v>3749.8722</v>
      </c>
    </row>
    <row r="8" ht="31.5" customHeight="1">
      <c r="A8" s="62" t="s">
        <v>175</v>
      </c>
      <c r="B8" s="62" t="s">
        <v>176</v>
      </c>
      <c r="C8" s="62" t="s">
        <v>136</v>
      </c>
      <c r="D8" s="62">
        <v>5222.0</v>
      </c>
      <c r="E8" s="63">
        <v>35.92</v>
      </c>
      <c r="F8" s="62">
        <v>36.0</v>
      </c>
      <c r="G8" s="63">
        <v>10.83</v>
      </c>
      <c r="H8" s="63">
        <v>50.84</v>
      </c>
      <c r="I8" s="64">
        <v>4514.28978</v>
      </c>
      <c r="J8" s="64">
        <v>4103.8998</v>
      </c>
    </row>
    <row r="9" ht="31.5" customHeight="1">
      <c r="A9" s="62" t="s">
        <v>175</v>
      </c>
      <c r="B9" s="62" t="s">
        <v>176</v>
      </c>
      <c r="C9" s="65" t="s">
        <v>152</v>
      </c>
      <c r="D9" s="62">
        <v>1249.0</v>
      </c>
      <c r="E9" s="63">
        <v>32.1</v>
      </c>
      <c r="F9" s="62">
        <v>12.0</v>
      </c>
      <c r="G9" s="63">
        <v>26.44</v>
      </c>
      <c r="H9" s="63">
        <v>31.54</v>
      </c>
      <c r="I9" s="63">
        <v>1491.098469</v>
      </c>
      <c r="J9" s="63">
        <v>1355.544063</v>
      </c>
    </row>
    <row r="10" ht="31.5" customHeight="1">
      <c r="A10" s="62" t="s">
        <v>175</v>
      </c>
      <c r="B10" s="62" t="s">
        <v>176</v>
      </c>
      <c r="C10" s="62" t="s">
        <v>156</v>
      </c>
      <c r="D10" s="62">
        <v>179.0</v>
      </c>
      <c r="E10" s="63">
        <v>11.9</v>
      </c>
      <c r="F10" s="62">
        <v>2.0</v>
      </c>
      <c r="G10" s="63">
        <v>0.0</v>
      </c>
      <c r="H10" s="63">
        <v>52.51</v>
      </c>
      <c r="I10" s="63">
        <v>228.552896</v>
      </c>
      <c r="J10" s="63">
        <v>207.77536</v>
      </c>
    </row>
    <row r="11" ht="31.5" customHeight="1">
      <c r="A11" s="62" t="s">
        <v>175</v>
      </c>
      <c r="B11" s="62" t="s">
        <v>176</v>
      </c>
      <c r="C11" s="62" t="s">
        <v>158</v>
      </c>
      <c r="D11" s="62">
        <v>588.0</v>
      </c>
      <c r="E11" s="63">
        <v>25.52</v>
      </c>
      <c r="F11" s="62">
        <v>11.0</v>
      </c>
      <c r="G11" s="63">
        <v>30.06</v>
      </c>
      <c r="H11" s="63">
        <v>50.97</v>
      </c>
      <c r="I11" s="63">
        <v>745.6653743</v>
      </c>
      <c r="J11" s="63">
        <v>677.877613</v>
      </c>
    </row>
    <row r="12" ht="31.5" customHeight="1">
      <c r="A12" s="62" t="s">
        <v>175</v>
      </c>
      <c r="B12" s="62" t="s">
        <v>176</v>
      </c>
      <c r="C12" s="62" t="s">
        <v>161</v>
      </c>
      <c r="D12" s="62">
        <v>3942.0</v>
      </c>
      <c r="E12" s="63">
        <v>30.8</v>
      </c>
      <c r="F12" s="62">
        <v>24.0</v>
      </c>
      <c r="G12" s="63">
        <v>25.5</v>
      </c>
      <c r="H12" s="63">
        <v>51.28</v>
      </c>
      <c r="I12" s="63">
        <v>3319.25</v>
      </c>
      <c r="J12" s="63">
        <v>3017.25</v>
      </c>
    </row>
    <row r="13" ht="14.25" customHeight="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ht="14.25" customHeight="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ht="14.25" customHeight="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ht="14.25" customHeight="1">
      <c r="A16" s="6"/>
      <c r="B16" s="6"/>
      <c r="C16" s="6"/>
      <c r="D16" s="6"/>
      <c r="E16" s="6"/>
      <c r="F16" s="6"/>
      <c r="G16" s="6"/>
      <c r="H16" s="6"/>
      <c r="I16" s="6"/>
      <c r="J16" s="6"/>
    </row>
    <row r="17" ht="14.25" customHeight="1">
      <c r="A17" s="6"/>
      <c r="B17" s="6"/>
      <c r="C17" s="6"/>
      <c r="D17" s="6"/>
      <c r="E17" s="6"/>
      <c r="F17" s="6"/>
      <c r="G17" s="6"/>
      <c r="H17" s="6"/>
      <c r="I17" s="6"/>
      <c r="J17" s="6"/>
    </row>
    <row r="18" ht="14.25" customHeight="1">
      <c r="A18" s="6"/>
      <c r="B18" s="6"/>
      <c r="C18" s="6"/>
      <c r="D18" s="6"/>
      <c r="E18" s="6"/>
      <c r="F18" s="6"/>
      <c r="G18" s="6"/>
      <c r="H18" s="6"/>
      <c r="I18" s="6"/>
      <c r="J18" s="6"/>
    </row>
    <row r="19" ht="14.25" customHeight="1">
      <c r="A19" s="6"/>
      <c r="B19" s="6"/>
      <c r="C19" s="6"/>
      <c r="D19" s="6"/>
      <c r="E19" s="6"/>
      <c r="F19" s="6"/>
      <c r="G19" s="6"/>
      <c r="H19" s="6"/>
      <c r="I19" s="6"/>
      <c r="J19" s="6"/>
    </row>
    <row r="20" ht="14.25" customHeight="1">
      <c r="A20" s="6"/>
      <c r="B20" s="6"/>
      <c r="C20" s="6"/>
      <c r="D20" s="6"/>
      <c r="E20" s="6"/>
      <c r="F20" s="6"/>
      <c r="G20" s="6"/>
      <c r="H20" s="6"/>
      <c r="I20" s="6"/>
      <c r="J20" s="6"/>
    </row>
    <row r="21" ht="14.25" customHeight="1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ht="14.25" customHeight="1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ht="14.25" customHeight="1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ht="14.25" customHeight="1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ht="14.25" customHeight="1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ht="14.25" customHeight="1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ht="14.25" customHeight="1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ht="14.25" customHeight="1">
      <c r="A28" s="6"/>
      <c r="B28" s="6"/>
      <c r="C28" s="6"/>
      <c r="D28" s="6"/>
      <c r="E28" s="6"/>
      <c r="F28" s="6"/>
      <c r="G28" s="6"/>
      <c r="H28" s="6"/>
      <c r="I28" s="6"/>
      <c r="J28" s="6"/>
    </row>
    <row r="29" ht="14.25" customHeight="1">
      <c r="A29" s="6"/>
      <c r="B29" s="6"/>
      <c r="C29" s="6"/>
      <c r="D29" s="6"/>
      <c r="E29" s="6"/>
      <c r="F29" s="6"/>
      <c r="G29" s="6"/>
      <c r="H29" s="6"/>
      <c r="I29" s="6"/>
      <c r="J29" s="6"/>
    </row>
    <row r="30" ht="14.25" customHeight="1">
      <c r="A30" s="6"/>
      <c r="B30" s="6"/>
      <c r="C30" s="6"/>
      <c r="D30" s="6"/>
      <c r="E30" s="6"/>
      <c r="F30" s="6"/>
      <c r="G30" s="6"/>
      <c r="H30" s="6"/>
      <c r="I30" s="6"/>
      <c r="J30" s="6"/>
    </row>
    <row r="31" ht="14.25" customHeight="1">
      <c r="A31" s="6"/>
      <c r="B31" s="6"/>
      <c r="C31" s="6"/>
      <c r="D31" s="6"/>
      <c r="E31" s="6"/>
      <c r="F31" s="6"/>
      <c r="G31" s="6"/>
      <c r="H31" s="6"/>
      <c r="I31" s="6"/>
      <c r="J31" s="6"/>
    </row>
    <row r="32" ht="14.25" customHeight="1">
      <c r="A32" s="6"/>
      <c r="B32" s="6"/>
      <c r="C32" s="6"/>
      <c r="D32" s="6"/>
      <c r="E32" s="6"/>
      <c r="F32" s="6"/>
      <c r="G32" s="6"/>
      <c r="H32" s="6"/>
      <c r="I32" s="6"/>
      <c r="J32" s="6"/>
    </row>
    <row r="33" ht="14.25" customHeight="1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ht="14.25" customHeight="1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ht="14.25" customHeight="1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ht="14.25" customHeight="1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ht="14.25" customHeight="1">
      <c r="A37" s="6"/>
      <c r="B37" s="6"/>
      <c r="C37" s="6"/>
      <c r="D37" s="6"/>
      <c r="E37" s="6"/>
      <c r="F37" s="6"/>
      <c r="G37" s="6"/>
      <c r="H37" s="6"/>
      <c r="I37" s="6"/>
      <c r="J37" s="6"/>
    </row>
    <row r="38" ht="14.25" customHeight="1">
      <c r="A38" s="6"/>
      <c r="B38" s="6"/>
      <c r="C38" s="6"/>
      <c r="D38" s="6"/>
      <c r="E38" s="6"/>
      <c r="F38" s="6"/>
      <c r="G38" s="6"/>
      <c r="H38" s="6"/>
      <c r="I38" s="6"/>
      <c r="J38" s="6"/>
    </row>
    <row r="39" ht="14.25" customHeight="1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ht="14.25" customHeight="1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ht="14.25" customHeight="1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ht="14.25" customHeight="1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ht="14.25" customHeight="1">
      <c r="A43" s="6"/>
      <c r="B43" s="6"/>
      <c r="C43" s="6"/>
      <c r="D43" s="6"/>
      <c r="E43" s="6"/>
      <c r="F43" s="6"/>
      <c r="G43" s="6"/>
      <c r="H43" s="6"/>
      <c r="I43" s="6"/>
      <c r="J43" s="6"/>
    </row>
    <row r="44" ht="14.25" customHeight="1">
      <c r="A44" s="6"/>
      <c r="B44" s="6"/>
      <c r="C44" s="6"/>
      <c r="D44" s="6"/>
      <c r="E44" s="6"/>
      <c r="F44" s="6"/>
      <c r="G44" s="6"/>
      <c r="H44" s="6"/>
      <c r="I44" s="6"/>
      <c r="J44" s="6"/>
    </row>
    <row r="45" ht="14.25" customHeight="1">
      <c r="A45" s="6"/>
      <c r="B45" s="6"/>
      <c r="C45" s="6"/>
      <c r="D45" s="6"/>
      <c r="E45" s="6"/>
      <c r="F45" s="6"/>
      <c r="G45" s="6"/>
      <c r="H45" s="6"/>
      <c r="I45" s="6"/>
      <c r="J45" s="6"/>
    </row>
    <row r="46" ht="14.25" customHeight="1">
      <c r="A46" s="6"/>
      <c r="B46" s="6"/>
      <c r="C46" s="6"/>
      <c r="D46" s="6"/>
      <c r="E46" s="6"/>
      <c r="F46" s="6"/>
      <c r="G46" s="6"/>
      <c r="H46" s="6"/>
      <c r="I46" s="6"/>
      <c r="J46" s="6"/>
    </row>
    <row r="47" ht="14.25" customHeight="1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ht="14.25" customHeight="1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ht="14.25" customHeight="1">
      <c r="A49" s="6"/>
      <c r="B49" s="6"/>
      <c r="C49" s="6"/>
      <c r="D49" s="6"/>
      <c r="E49" s="6"/>
      <c r="F49" s="6"/>
      <c r="G49" s="6"/>
      <c r="H49" s="6"/>
      <c r="I49" s="6"/>
      <c r="J49" s="6"/>
    </row>
    <row r="50" ht="14.25" customHeight="1">
      <c r="A50" s="6"/>
      <c r="B50" s="6"/>
      <c r="C50" s="6"/>
      <c r="D50" s="6"/>
      <c r="E50" s="6"/>
      <c r="F50" s="6"/>
      <c r="G50" s="6"/>
      <c r="H50" s="6"/>
      <c r="I50" s="6"/>
      <c r="J50" s="6"/>
    </row>
    <row r="51" ht="14.25" customHeight="1">
      <c r="A51" s="6"/>
      <c r="B51" s="6"/>
      <c r="C51" s="6"/>
      <c r="D51" s="6"/>
      <c r="E51" s="6"/>
      <c r="F51" s="6"/>
      <c r="G51" s="6"/>
      <c r="H51" s="6"/>
      <c r="I51" s="6"/>
      <c r="J51" s="6"/>
    </row>
    <row r="52" ht="14.25" customHeight="1">
      <c r="A52" s="6"/>
      <c r="B52" s="6"/>
      <c r="C52" s="6"/>
      <c r="D52" s="6"/>
      <c r="E52" s="6"/>
      <c r="F52" s="6"/>
      <c r="G52" s="6"/>
      <c r="H52" s="6"/>
      <c r="I52" s="6"/>
      <c r="J52" s="6"/>
    </row>
    <row r="53" ht="14.25" customHeight="1">
      <c r="A53" s="6"/>
      <c r="B53" s="6"/>
      <c r="C53" s="6"/>
      <c r="D53" s="6"/>
      <c r="E53" s="6"/>
      <c r="F53" s="6"/>
      <c r="G53" s="6"/>
      <c r="H53" s="6"/>
      <c r="I53" s="6"/>
      <c r="J53" s="6"/>
    </row>
    <row r="54" ht="14.25" customHeight="1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ht="14.25" customHeight="1">
      <c r="A55" s="6"/>
      <c r="B55" s="6"/>
      <c r="C55" s="6"/>
      <c r="D55" s="6"/>
      <c r="E55" s="6"/>
      <c r="F55" s="6"/>
      <c r="G55" s="6"/>
      <c r="H55" s="6"/>
      <c r="I55" s="6"/>
      <c r="J55" s="6"/>
    </row>
    <row r="56" ht="14.25" customHeight="1">
      <c r="A56" s="6"/>
      <c r="B56" s="6"/>
      <c r="C56" s="6"/>
      <c r="D56" s="6"/>
      <c r="E56" s="6"/>
      <c r="F56" s="6"/>
      <c r="G56" s="6"/>
      <c r="H56" s="6"/>
      <c r="I56" s="6"/>
      <c r="J56" s="6"/>
    </row>
    <row r="57" ht="14.25" customHeight="1">
      <c r="A57" s="6"/>
      <c r="B57" s="6"/>
      <c r="C57" s="6"/>
      <c r="D57" s="6"/>
      <c r="E57" s="6"/>
      <c r="F57" s="6"/>
      <c r="G57" s="6"/>
      <c r="H57" s="6"/>
      <c r="I57" s="6"/>
      <c r="J57" s="6"/>
    </row>
    <row r="58" ht="14.25" customHeight="1">
      <c r="A58" s="6"/>
      <c r="B58" s="6"/>
      <c r="C58" s="6"/>
      <c r="D58" s="6"/>
      <c r="E58" s="6"/>
      <c r="F58" s="6"/>
      <c r="G58" s="6"/>
      <c r="H58" s="6"/>
      <c r="I58" s="6"/>
      <c r="J58" s="6"/>
    </row>
    <row r="59" ht="14.25" customHeight="1">
      <c r="A59" s="6"/>
      <c r="B59" s="6"/>
      <c r="C59" s="6"/>
      <c r="D59" s="6"/>
      <c r="E59" s="6"/>
      <c r="F59" s="6"/>
      <c r="G59" s="6"/>
      <c r="H59" s="6"/>
      <c r="I59" s="6"/>
      <c r="J59" s="6"/>
    </row>
    <row r="60" ht="14.25" customHeight="1">
      <c r="A60" s="6"/>
      <c r="B60" s="6"/>
      <c r="C60" s="6"/>
      <c r="D60" s="6"/>
      <c r="E60" s="6"/>
      <c r="F60" s="6"/>
      <c r="G60" s="6"/>
      <c r="H60" s="6"/>
      <c r="I60" s="6"/>
      <c r="J60" s="6"/>
    </row>
    <row r="61" ht="14.25" customHeight="1">
      <c r="A61" s="6"/>
      <c r="B61" s="6"/>
      <c r="C61" s="6"/>
      <c r="D61" s="6"/>
      <c r="E61" s="6"/>
      <c r="F61" s="6"/>
      <c r="G61" s="6"/>
      <c r="H61" s="6"/>
      <c r="I61" s="6"/>
      <c r="J61" s="6"/>
    </row>
    <row r="62" ht="14.25" customHeight="1">
      <c r="A62" s="6"/>
      <c r="B62" s="6"/>
      <c r="C62" s="6"/>
      <c r="D62" s="6"/>
      <c r="E62" s="6"/>
      <c r="F62" s="6"/>
      <c r="G62" s="6"/>
      <c r="H62" s="6"/>
      <c r="I62" s="6"/>
      <c r="J62" s="6"/>
    </row>
    <row r="63" ht="14.25" customHeight="1">
      <c r="A63" s="6"/>
      <c r="B63" s="6"/>
      <c r="C63" s="6"/>
      <c r="D63" s="6"/>
      <c r="E63" s="6"/>
      <c r="F63" s="6"/>
      <c r="G63" s="6"/>
      <c r="H63" s="6"/>
      <c r="I63" s="6"/>
      <c r="J63" s="6"/>
    </row>
    <row r="64" ht="14.25" customHeight="1">
      <c r="A64" s="6"/>
      <c r="B64" s="6"/>
      <c r="C64" s="6"/>
      <c r="D64" s="6"/>
      <c r="E64" s="6"/>
      <c r="F64" s="6"/>
      <c r="G64" s="6"/>
      <c r="H64" s="6"/>
      <c r="I64" s="6"/>
      <c r="J64" s="6"/>
    </row>
    <row r="65" ht="14.25" customHeight="1">
      <c r="A65" s="6"/>
      <c r="B65" s="6"/>
      <c r="C65" s="6"/>
      <c r="D65" s="6"/>
      <c r="E65" s="6"/>
      <c r="F65" s="6"/>
      <c r="G65" s="6"/>
      <c r="H65" s="6"/>
      <c r="I65" s="6"/>
      <c r="J65" s="6"/>
    </row>
    <row r="66" ht="14.25" customHeight="1">
      <c r="A66" s="6"/>
      <c r="B66" s="6"/>
      <c r="C66" s="6"/>
      <c r="D66" s="6"/>
      <c r="E66" s="6"/>
      <c r="F66" s="6"/>
      <c r="G66" s="6"/>
      <c r="H66" s="6"/>
      <c r="I66" s="6"/>
      <c r="J66" s="6"/>
    </row>
    <row r="67" ht="14.25" customHeight="1">
      <c r="A67" s="6"/>
      <c r="B67" s="6"/>
      <c r="C67" s="6"/>
      <c r="D67" s="6"/>
      <c r="E67" s="6"/>
      <c r="F67" s="6"/>
      <c r="G67" s="6"/>
      <c r="H67" s="6"/>
      <c r="I67" s="6"/>
      <c r="J67" s="6"/>
    </row>
    <row r="68" ht="14.25" customHeight="1">
      <c r="A68" s="6"/>
      <c r="B68" s="6"/>
      <c r="C68" s="6"/>
      <c r="D68" s="6"/>
      <c r="E68" s="6"/>
      <c r="F68" s="6"/>
      <c r="G68" s="6"/>
      <c r="H68" s="6"/>
      <c r="I68" s="6"/>
      <c r="J68" s="6"/>
    </row>
    <row r="69" ht="14.25" customHeight="1">
      <c r="A69" s="6"/>
      <c r="B69" s="6"/>
      <c r="C69" s="6"/>
      <c r="D69" s="6"/>
      <c r="E69" s="6"/>
      <c r="F69" s="6"/>
      <c r="G69" s="6"/>
      <c r="H69" s="6"/>
      <c r="I69" s="6"/>
      <c r="J69" s="6"/>
    </row>
    <row r="70" ht="14.25" customHeight="1">
      <c r="A70" s="6"/>
      <c r="B70" s="6"/>
      <c r="C70" s="6"/>
      <c r="D70" s="6"/>
      <c r="E70" s="6"/>
      <c r="F70" s="6"/>
      <c r="G70" s="6"/>
      <c r="H70" s="6"/>
      <c r="I70" s="6"/>
      <c r="J70" s="6"/>
    </row>
    <row r="71" ht="14.25" customHeight="1">
      <c r="A71" s="6"/>
      <c r="B71" s="6"/>
      <c r="C71" s="6"/>
      <c r="D71" s="6"/>
      <c r="E71" s="6"/>
      <c r="F71" s="6"/>
      <c r="G71" s="6"/>
      <c r="H71" s="6"/>
      <c r="I71" s="6"/>
      <c r="J71" s="6"/>
    </row>
    <row r="72" ht="14.25" customHeight="1">
      <c r="A72" s="6"/>
      <c r="B72" s="6"/>
      <c r="C72" s="6"/>
      <c r="D72" s="6"/>
      <c r="E72" s="6"/>
      <c r="F72" s="6"/>
      <c r="G72" s="6"/>
      <c r="H72" s="6"/>
      <c r="I72" s="6"/>
      <c r="J72" s="6"/>
    </row>
    <row r="73" ht="14.25" customHeight="1">
      <c r="A73" s="6"/>
      <c r="B73" s="6"/>
      <c r="C73" s="6"/>
      <c r="D73" s="6"/>
      <c r="E73" s="6"/>
      <c r="F73" s="6"/>
      <c r="G73" s="6"/>
      <c r="H73" s="6"/>
      <c r="I73" s="6"/>
      <c r="J73" s="6"/>
    </row>
    <row r="74" ht="14.25" customHeight="1">
      <c r="A74" s="6"/>
      <c r="B74" s="6"/>
      <c r="C74" s="6"/>
      <c r="D74" s="6"/>
      <c r="E74" s="6"/>
      <c r="F74" s="6"/>
      <c r="G74" s="6"/>
      <c r="H74" s="6"/>
      <c r="I74" s="6"/>
      <c r="J74" s="6"/>
    </row>
    <row r="75" ht="14.25" customHeight="1">
      <c r="A75" s="6"/>
      <c r="B75" s="6"/>
      <c r="C75" s="6"/>
      <c r="D75" s="6"/>
      <c r="E75" s="6"/>
      <c r="F75" s="6"/>
      <c r="G75" s="6"/>
      <c r="H75" s="6"/>
      <c r="I75" s="6"/>
      <c r="J75" s="6"/>
    </row>
    <row r="76" ht="14.25" customHeight="1">
      <c r="A76" s="6"/>
      <c r="B76" s="6"/>
      <c r="C76" s="6"/>
      <c r="D76" s="6"/>
      <c r="E76" s="6"/>
      <c r="F76" s="6"/>
      <c r="G76" s="6"/>
      <c r="H76" s="6"/>
      <c r="I76" s="6"/>
      <c r="J76" s="6"/>
    </row>
    <row r="77" ht="14.25" customHeight="1">
      <c r="A77" s="6"/>
      <c r="B77" s="6"/>
      <c r="C77" s="6"/>
      <c r="D77" s="6"/>
      <c r="E77" s="6"/>
      <c r="F77" s="6"/>
      <c r="G77" s="6"/>
      <c r="H77" s="6"/>
      <c r="I77" s="6"/>
      <c r="J77" s="6"/>
    </row>
    <row r="78" ht="14.25" customHeight="1">
      <c r="A78" s="6"/>
      <c r="B78" s="6"/>
      <c r="C78" s="6"/>
      <c r="D78" s="6"/>
      <c r="E78" s="6"/>
      <c r="F78" s="6"/>
      <c r="G78" s="6"/>
      <c r="H78" s="6"/>
      <c r="I78" s="6"/>
      <c r="J78" s="6"/>
    </row>
    <row r="79" ht="14.25" customHeight="1">
      <c r="A79" s="6"/>
      <c r="B79" s="6"/>
      <c r="C79" s="6"/>
      <c r="D79" s="6"/>
      <c r="E79" s="6"/>
      <c r="F79" s="6"/>
      <c r="G79" s="6"/>
      <c r="H79" s="6"/>
      <c r="I79" s="6"/>
      <c r="J79" s="6"/>
    </row>
    <row r="80" ht="14.25" customHeight="1">
      <c r="A80" s="6"/>
      <c r="B80" s="6"/>
      <c r="C80" s="6"/>
      <c r="D80" s="6"/>
      <c r="E80" s="6"/>
      <c r="F80" s="6"/>
      <c r="G80" s="6"/>
      <c r="H80" s="6"/>
      <c r="I80" s="6"/>
      <c r="J80" s="6"/>
    </row>
    <row r="81" ht="14.25" customHeight="1">
      <c r="A81" s="6"/>
      <c r="B81" s="6"/>
      <c r="C81" s="6"/>
      <c r="D81" s="6"/>
      <c r="E81" s="6"/>
      <c r="F81" s="6"/>
      <c r="G81" s="6"/>
      <c r="H81" s="6"/>
      <c r="I81" s="6"/>
      <c r="J81" s="6"/>
    </row>
    <row r="82" ht="14.25" customHeight="1">
      <c r="A82" s="6"/>
      <c r="B82" s="6"/>
      <c r="C82" s="6"/>
      <c r="D82" s="6"/>
      <c r="E82" s="6"/>
      <c r="F82" s="6"/>
      <c r="G82" s="6"/>
      <c r="H82" s="6"/>
      <c r="I82" s="6"/>
      <c r="J82" s="6"/>
    </row>
    <row r="83" ht="14.25" customHeight="1">
      <c r="A83" s="6"/>
      <c r="B83" s="6"/>
      <c r="C83" s="6"/>
      <c r="D83" s="6"/>
      <c r="E83" s="6"/>
      <c r="F83" s="6"/>
      <c r="G83" s="6"/>
      <c r="H83" s="6"/>
      <c r="I83" s="6"/>
      <c r="J83" s="6"/>
    </row>
    <row r="84" ht="14.25" customHeight="1">
      <c r="A84" s="6"/>
      <c r="B84" s="6"/>
      <c r="C84" s="6"/>
      <c r="D84" s="6"/>
      <c r="E84" s="6"/>
      <c r="F84" s="6"/>
      <c r="G84" s="6"/>
      <c r="H84" s="6"/>
      <c r="I84" s="6"/>
      <c r="J84" s="6"/>
    </row>
    <row r="85" ht="14.25" customHeight="1">
      <c r="A85" s="6"/>
      <c r="B85" s="6"/>
      <c r="C85" s="6"/>
      <c r="D85" s="6"/>
      <c r="E85" s="6"/>
      <c r="F85" s="6"/>
      <c r="G85" s="6"/>
      <c r="H85" s="6"/>
      <c r="I85" s="6"/>
      <c r="J85" s="6"/>
    </row>
    <row r="86" ht="14.25" customHeight="1">
      <c r="A86" s="6"/>
      <c r="B86" s="6"/>
      <c r="C86" s="6"/>
      <c r="D86" s="6"/>
      <c r="E86" s="6"/>
      <c r="F86" s="6"/>
      <c r="G86" s="6"/>
      <c r="H86" s="6"/>
      <c r="I86" s="6"/>
      <c r="J86" s="6"/>
    </row>
    <row r="87" ht="14.25" customHeight="1">
      <c r="A87" s="6"/>
      <c r="B87" s="6"/>
      <c r="C87" s="6"/>
      <c r="D87" s="6"/>
      <c r="E87" s="6"/>
      <c r="F87" s="6"/>
      <c r="G87" s="6"/>
      <c r="H87" s="6"/>
      <c r="I87" s="6"/>
      <c r="J87" s="6"/>
    </row>
    <row r="88" ht="14.25" customHeight="1">
      <c r="A88" s="6"/>
      <c r="B88" s="6"/>
      <c r="C88" s="6"/>
      <c r="D88" s="6"/>
      <c r="E88" s="6"/>
      <c r="F88" s="6"/>
      <c r="G88" s="6"/>
      <c r="H88" s="6"/>
      <c r="I88" s="6"/>
      <c r="J88" s="6"/>
    </row>
    <row r="89" ht="14.25" customHeight="1">
      <c r="A89" s="6"/>
      <c r="B89" s="6"/>
      <c r="C89" s="6"/>
      <c r="D89" s="6"/>
      <c r="E89" s="6"/>
      <c r="F89" s="6"/>
      <c r="G89" s="6"/>
      <c r="H89" s="6"/>
      <c r="I89" s="6"/>
      <c r="J89" s="6"/>
    </row>
    <row r="90" ht="14.25" customHeight="1">
      <c r="A90" s="6"/>
      <c r="B90" s="6"/>
      <c r="C90" s="6"/>
      <c r="D90" s="6"/>
      <c r="E90" s="6"/>
      <c r="F90" s="6"/>
      <c r="G90" s="6"/>
      <c r="H90" s="6"/>
      <c r="I90" s="6"/>
      <c r="J90" s="6"/>
    </row>
    <row r="91" ht="14.25" customHeight="1">
      <c r="A91" s="6"/>
      <c r="B91" s="6"/>
      <c r="C91" s="6"/>
      <c r="D91" s="6"/>
      <c r="E91" s="6"/>
      <c r="F91" s="6"/>
      <c r="G91" s="6"/>
      <c r="H91" s="6"/>
      <c r="I91" s="6"/>
      <c r="J91" s="6"/>
    </row>
    <row r="92" ht="14.25" customHeight="1">
      <c r="A92" s="6"/>
      <c r="B92" s="6"/>
      <c r="C92" s="6"/>
      <c r="D92" s="6"/>
      <c r="E92" s="6"/>
      <c r="F92" s="6"/>
      <c r="G92" s="6"/>
      <c r="H92" s="6"/>
      <c r="I92" s="6"/>
      <c r="J92" s="6"/>
    </row>
    <row r="93" ht="14.25" customHeight="1">
      <c r="A93" s="6"/>
      <c r="B93" s="6"/>
      <c r="C93" s="6"/>
      <c r="D93" s="6"/>
      <c r="E93" s="6"/>
      <c r="F93" s="6"/>
      <c r="G93" s="6"/>
      <c r="H93" s="6"/>
      <c r="I93" s="6"/>
      <c r="J93" s="6"/>
    </row>
    <row r="94" ht="14.25" customHeight="1">
      <c r="A94" s="6"/>
      <c r="B94" s="6"/>
      <c r="C94" s="6"/>
      <c r="D94" s="6"/>
      <c r="E94" s="6"/>
      <c r="F94" s="6"/>
      <c r="G94" s="6"/>
      <c r="H94" s="6"/>
      <c r="I94" s="6"/>
      <c r="J94" s="6"/>
    </row>
    <row r="95" ht="14.25" customHeight="1">
      <c r="A95" s="6"/>
      <c r="B95" s="6"/>
      <c r="C95" s="6"/>
      <c r="D95" s="6"/>
      <c r="E95" s="6"/>
      <c r="F95" s="6"/>
      <c r="G95" s="6"/>
      <c r="H95" s="6"/>
      <c r="I95" s="6"/>
      <c r="J95" s="6"/>
    </row>
    <row r="96" ht="14.25" customHeight="1">
      <c r="A96" s="6"/>
      <c r="B96" s="6"/>
      <c r="C96" s="6"/>
      <c r="D96" s="6"/>
      <c r="E96" s="6"/>
      <c r="F96" s="6"/>
      <c r="G96" s="6"/>
      <c r="H96" s="6"/>
      <c r="I96" s="6"/>
      <c r="J96" s="6"/>
    </row>
    <row r="97" ht="14.25" customHeight="1">
      <c r="A97" s="6"/>
      <c r="B97" s="6"/>
      <c r="C97" s="6"/>
      <c r="D97" s="6"/>
      <c r="E97" s="6"/>
      <c r="F97" s="6"/>
      <c r="G97" s="6"/>
      <c r="H97" s="6"/>
      <c r="I97" s="6"/>
      <c r="J97" s="6"/>
    </row>
    <row r="98" ht="14.25" customHeight="1">
      <c r="A98" s="6"/>
      <c r="B98" s="6"/>
      <c r="C98" s="6"/>
      <c r="D98" s="6"/>
      <c r="E98" s="6"/>
      <c r="F98" s="6"/>
      <c r="G98" s="6"/>
      <c r="H98" s="6"/>
      <c r="I98" s="6"/>
      <c r="J98" s="6"/>
    </row>
    <row r="99" ht="14.25" customHeight="1">
      <c r="A99" s="6"/>
      <c r="B99" s="6"/>
      <c r="C99" s="6"/>
      <c r="D99" s="6"/>
      <c r="E99" s="6"/>
      <c r="F99" s="6"/>
      <c r="G99" s="6"/>
      <c r="H99" s="6"/>
      <c r="I99" s="6"/>
      <c r="J99" s="6"/>
    </row>
    <row r="100" ht="14.2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</row>
    <row r="101" ht="14.2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</row>
    <row r="102" ht="14.2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</row>
    <row r="103" ht="14.2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</row>
    <row r="104" ht="14.2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</row>
    <row r="105" ht="14.2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</row>
    <row r="106" ht="14.2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</row>
    <row r="107" ht="14.2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</row>
    <row r="108" ht="14.2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</row>
    <row r="109" ht="14.2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</row>
    <row r="110" ht="14.2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</row>
    <row r="111" ht="14.2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</row>
    <row r="112" ht="14.2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</row>
    <row r="113" ht="14.2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</row>
    <row r="114" ht="14.2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</row>
    <row r="115" ht="14.2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</row>
    <row r="116" ht="14.2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</row>
    <row r="117" ht="14.2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</row>
    <row r="118" ht="14.2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</row>
    <row r="119" ht="14.2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</row>
    <row r="120" ht="14.2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</row>
    <row r="121" ht="14.2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</row>
    <row r="122" ht="14.2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</row>
    <row r="123" ht="14.2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</row>
    <row r="124" ht="14.2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</row>
    <row r="125" ht="14.2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</row>
    <row r="126" ht="14.2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</row>
    <row r="127" ht="14.2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</row>
    <row r="128" ht="14.2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</row>
    <row r="129" ht="14.2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</row>
    <row r="130" ht="14.2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</row>
    <row r="131" ht="14.2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</row>
    <row r="132" ht="14.2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</row>
    <row r="133" ht="14.2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</row>
    <row r="134" ht="14.2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</row>
    <row r="135" ht="14.2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</row>
    <row r="136" ht="14.2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</row>
    <row r="137" ht="14.2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</row>
    <row r="138" ht="14.2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</row>
    <row r="139" ht="14.2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</row>
    <row r="140" ht="14.2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</row>
    <row r="141" ht="14.2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</row>
    <row r="142" ht="14.2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</row>
    <row r="143" ht="14.2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</row>
    <row r="144" ht="14.2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</row>
    <row r="145" ht="14.2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</row>
    <row r="146" ht="14.2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</row>
    <row r="147" ht="14.2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</row>
    <row r="148" ht="14.2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</row>
    <row r="149" ht="14.2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</row>
    <row r="150" ht="14.2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</row>
    <row r="151" ht="14.2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</row>
    <row r="152" ht="14.2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</row>
    <row r="153" ht="14.2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</row>
    <row r="154" ht="14.2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</row>
    <row r="155" ht="14.2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</row>
    <row r="156" ht="14.2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</row>
    <row r="157" ht="14.2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</row>
    <row r="158" ht="14.2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</row>
    <row r="159" ht="14.2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</row>
    <row r="160" ht="14.2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</row>
    <row r="161" ht="14.2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</row>
    <row r="162" ht="14.2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</row>
    <row r="163" ht="14.2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</row>
    <row r="164" ht="14.2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</row>
    <row r="165" ht="14.2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</row>
    <row r="166" ht="14.2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</row>
    <row r="167" ht="14.2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</row>
    <row r="168" ht="14.2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</row>
    <row r="169" ht="14.2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</row>
    <row r="170" ht="14.2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</row>
    <row r="171" ht="14.2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</row>
    <row r="172" ht="14.2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</row>
    <row r="173" ht="14.2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</row>
    <row r="174" ht="14.2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</row>
    <row r="175" ht="14.2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</row>
    <row r="176" ht="14.2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</row>
    <row r="177" ht="14.2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</row>
    <row r="178" ht="14.2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</row>
    <row r="179" ht="14.2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</row>
    <row r="180" ht="14.2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</row>
    <row r="181" ht="14.2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</row>
    <row r="182" ht="14.2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</row>
    <row r="183" ht="14.2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</row>
    <row r="184" ht="14.2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</row>
    <row r="185" ht="14.2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</row>
    <row r="186" ht="14.2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</row>
    <row r="187" ht="14.2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</row>
    <row r="188" ht="14.2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</row>
    <row r="189" ht="14.2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</row>
    <row r="190" ht="14.2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</row>
    <row r="191" ht="14.2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</row>
    <row r="192" ht="14.2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</row>
    <row r="193" ht="14.2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</row>
    <row r="194" ht="14.2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</row>
    <row r="195" ht="14.2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</row>
    <row r="196" ht="14.2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</row>
    <row r="197" ht="14.2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</row>
    <row r="198" ht="14.2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</row>
    <row r="199" ht="14.2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</row>
    <row r="200" ht="14.2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</row>
    <row r="201" ht="14.2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</row>
    <row r="202" ht="14.2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</row>
    <row r="203" ht="14.2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</row>
    <row r="204" ht="14.2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</row>
    <row r="205" ht="14.2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</row>
    <row r="206" ht="14.2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</row>
    <row r="207" ht="14.2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</row>
    <row r="208" ht="14.2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</row>
    <row r="209" ht="14.2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</row>
    <row r="210" ht="14.2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</row>
    <row r="211" ht="14.2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</row>
    <row r="212" ht="14.2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</row>
    <row r="213" ht="14.2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</row>
    <row r="214" ht="14.2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</row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2" width="19.57"/>
    <col customWidth="1" min="3" max="3" width="18.43"/>
    <col customWidth="1" min="4" max="4" width="15.86"/>
    <col customWidth="1" min="5" max="5" width="37.86"/>
    <col customWidth="1" min="6" max="6" width="25.43"/>
    <col customWidth="1" min="7" max="7" width="21.14"/>
  </cols>
  <sheetData>
    <row r="1" ht="47.25" customHeight="1">
      <c r="A1" s="61" t="s">
        <v>1</v>
      </c>
      <c r="B1" s="61" t="s">
        <v>167</v>
      </c>
      <c r="C1" s="61" t="s">
        <v>168</v>
      </c>
      <c r="D1" s="61" t="s">
        <v>177</v>
      </c>
      <c r="E1" s="61" t="s">
        <v>178</v>
      </c>
      <c r="F1" s="61" t="s">
        <v>179</v>
      </c>
    </row>
    <row r="2" ht="47.25" customHeight="1">
      <c r="A2" s="62" t="s">
        <v>175</v>
      </c>
      <c r="B2" s="62" t="s">
        <v>176</v>
      </c>
      <c r="C2" s="62" t="s">
        <v>129</v>
      </c>
      <c r="D2" s="62">
        <v>9001808.0</v>
      </c>
      <c r="E2" s="62" t="s">
        <v>180</v>
      </c>
      <c r="F2" s="62" t="s">
        <v>129</v>
      </c>
    </row>
    <row r="3" ht="47.25" customHeight="1">
      <c r="A3" s="62" t="s">
        <v>175</v>
      </c>
      <c r="B3" s="62" t="s">
        <v>176</v>
      </c>
      <c r="C3" s="62" t="s">
        <v>129</v>
      </c>
      <c r="D3" s="62">
        <v>2059304.0</v>
      </c>
      <c r="E3" s="62" t="s">
        <v>181</v>
      </c>
      <c r="F3" s="62" t="s">
        <v>129</v>
      </c>
    </row>
    <row r="4" ht="47.25" customHeight="1">
      <c r="A4" s="62" t="s">
        <v>175</v>
      </c>
      <c r="B4" s="62" t="s">
        <v>176</v>
      </c>
      <c r="C4" s="62" t="s">
        <v>129</v>
      </c>
      <c r="D4" s="62">
        <v>2773848.0</v>
      </c>
      <c r="E4" s="62" t="s">
        <v>182</v>
      </c>
      <c r="F4" s="62" t="s">
        <v>129</v>
      </c>
    </row>
    <row r="5" ht="47.25" customHeight="1">
      <c r="A5" s="62" t="s">
        <v>175</v>
      </c>
      <c r="B5" s="62" t="s">
        <v>176</v>
      </c>
      <c r="C5" s="62" t="s">
        <v>129</v>
      </c>
      <c r="D5" s="62">
        <v>2773228.0</v>
      </c>
      <c r="E5" s="62" t="s">
        <v>183</v>
      </c>
      <c r="F5" s="62" t="s">
        <v>129</v>
      </c>
    </row>
    <row r="6" ht="47.25" customHeight="1">
      <c r="A6" s="62" t="s">
        <v>175</v>
      </c>
      <c r="B6" s="62" t="s">
        <v>176</v>
      </c>
      <c r="C6" s="62" t="s">
        <v>129</v>
      </c>
      <c r="D6" s="62">
        <v>2773856.0</v>
      </c>
      <c r="E6" s="62" t="s">
        <v>184</v>
      </c>
      <c r="F6" s="62" t="s">
        <v>129</v>
      </c>
    </row>
    <row r="7" ht="47.25" customHeight="1">
      <c r="A7" s="62" t="s">
        <v>175</v>
      </c>
      <c r="B7" s="62" t="s">
        <v>176</v>
      </c>
      <c r="C7" s="62" t="s">
        <v>129</v>
      </c>
      <c r="D7" s="62">
        <v>3044114.0</v>
      </c>
      <c r="E7" s="62" t="s">
        <v>185</v>
      </c>
      <c r="F7" s="62" t="s">
        <v>129</v>
      </c>
    </row>
    <row r="8" ht="47.25" customHeight="1">
      <c r="A8" s="62" t="s">
        <v>175</v>
      </c>
      <c r="B8" s="62" t="s">
        <v>176</v>
      </c>
      <c r="C8" s="62" t="s">
        <v>129</v>
      </c>
      <c r="D8" s="62">
        <v>7047088.0</v>
      </c>
      <c r="E8" s="62" t="s">
        <v>186</v>
      </c>
      <c r="F8" s="62" t="s">
        <v>129</v>
      </c>
    </row>
    <row r="9" ht="47.25" customHeight="1">
      <c r="A9" s="62" t="s">
        <v>175</v>
      </c>
      <c r="B9" s="62" t="s">
        <v>176</v>
      </c>
      <c r="C9" s="62" t="s">
        <v>132</v>
      </c>
      <c r="D9" s="62">
        <v>7532245.0</v>
      </c>
      <c r="E9" s="62" t="s">
        <v>187</v>
      </c>
      <c r="F9" s="62" t="s">
        <v>134</v>
      </c>
    </row>
    <row r="10" ht="47.25" customHeight="1">
      <c r="A10" s="62" t="s">
        <v>175</v>
      </c>
      <c r="B10" s="62" t="s">
        <v>176</v>
      </c>
      <c r="C10" s="62" t="s">
        <v>137</v>
      </c>
      <c r="D10" s="62">
        <v>7627475.0</v>
      </c>
      <c r="E10" s="62" t="s">
        <v>188</v>
      </c>
      <c r="F10" s="62" t="s">
        <v>137</v>
      </c>
    </row>
    <row r="11" ht="47.25" customHeight="1">
      <c r="A11" s="62" t="s">
        <v>175</v>
      </c>
      <c r="B11" s="62" t="s">
        <v>176</v>
      </c>
      <c r="C11" s="62" t="s">
        <v>140</v>
      </c>
      <c r="D11" s="62">
        <v>6016081.0</v>
      </c>
      <c r="E11" s="62" t="s">
        <v>189</v>
      </c>
      <c r="F11" s="62" t="s">
        <v>140</v>
      </c>
    </row>
    <row r="12" ht="47.25" customHeight="1">
      <c r="A12" s="62" t="s">
        <v>175</v>
      </c>
      <c r="B12" s="62" t="s">
        <v>176</v>
      </c>
      <c r="C12" s="62" t="s">
        <v>143</v>
      </c>
      <c r="D12" s="62">
        <v>2090554.0</v>
      </c>
      <c r="E12" s="62" t="s">
        <v>190</v>
      </c>
      <c r="F12" s="62" t="s">
        <v>143</v>
      </c>
    </row>
    <row r="13" ht="47.25" customHeight="1">
      <c r="A13" s="62" t="s">
        <v>175</v>
      </c>
      <c r="B13" s="62" t="s">
        <v>176</v>
      </c>
      <c r="C13" s="62" t="s">
        <v>143</v>
      </c>
      <c r="D13" s="62">
        <v>2061082.0</v>
      </c>
      <c r="E13" s="62" t="s">
        <v>191</v>
      </c>
      <c r="F13" s="62" t="s">
        <v>143</v>
      </c>
    </row>
    <row r="14" ht="47.25" customHeight="1">
      <c r="A14" s="62" t="s">
        <v>175</v>
      </c>
      <c r="B14" s="62" t="s">
        <v>176</v>
      </c>
      <c r="C14" s="62" t="s">
        <v>143</v>
      </c>
      <c r="D14" s="62">
        <v>2036010.0</v>
      </c>
      <c r="E14" s="62" t="s">
        <v>192</v>
      </c>
      <c r="F14" s="62" t="s">
        <v>143</v>
      </c>
    </row>
    <row r="15" ht="47.25" customHeight="1">
      <c r="A15" s="62" t="s">
        <v>175</v>
      </c>
      <c r="B15" s="62" t="s">
        <v>176</v>
      </c>
      <c r="C15" s="62" t="s">
        <v>143</v>
      </c>
      <c r="D15" s="62">
        <v>4048296.0</v>
      </c>
      <c r="E15" s="62" t="s">
        <v>193</v>
      </c>
      <c r="F15" s="62" t="s">
        <v>143</v>
      </c>
    </row>
    <row r="16" ht="47.25" customHeight="1">
      <c r="A16" s="62" t="s">
        <v>175</v>
      </c>
      <c r="B16" s="62" t="s">
        <v>176</v>
      </c>
      <c r="C16" s="62" t="s">
        <v>143</v>
      </c>
      <c r="D16" s="62">
        <v>2718804.0</v>
      </c>
      <c r="E16" s="62" t="s">
        <v>194</v>
      </c>
      <c r="F16" s="62" t="s">
        <v>143</v>
      </c>
    </row>
    <row r="17" ht="47.25" customHeight="1">
      <c r="A17" s="62" t="s">
        <v>175</v>
      </c>
      <c r="B17" s="62" t="s">
        <v>176</v>
      </c>
      <c r="C17" s="62" t="s">
        <v>143</v>
      </c>
      <c r="D17" s="62">
        <v>2040085.0</v>
      </c>
      <c r="E17" s="62" t="s">
        <v>195</v>
      </c>
      <c r="F17" s="62" t="s">
        <v>143</v>
      </c>
    </row>
    <row r="18" ht="47.25" customHeight="1">
      <c r="A18" s="62" t="s">
        <v>175</v>
      </c>
      <c r="B18" s="62" t="s">
        <v>176</v>
      </c>
      <c r="C18" s="62" t="s">
        <v>143</v>
      </c>
      <c r="D18" s="62">
        <v>2074257.0</v>
      </c>
      <c r="E18" s="62" t="s">
        <v>196</v>
      </c>
      <c r="F18" s="62" t="s">
        <v>143</v>
      </c>
    </row>
    <row r="19" ht="47.25" customHeight="1">
      <c r="A19" s="62" t="s">
        <v>175</v>
      </c>
      <c r="B19" s="62" t="s">
        <v>176</v>
      </c>
      <c r="C19" s="62" t="s">
        <v>148</v>
      </c>
      <c r="D19" s="62">
        <v>2718111.0</v>
      </c>
      <c r="E19" s="62" t="s">
        <v>197</v>
      </c>
      <c r="F19" s="62" t="s">
        <v>148</v>
      </c>
    </row>
    <row r="20" ht="47.25" customHeight="1">
      <c r="A20" s="62" t="s">
        <v>175</v>
      </c>
      <c r="B20" s="62" t="s">
        <v>176</v>
      </c>
      <c r="C20" s="62" t="s">
        <v>136</v>
      </c>
      <c r="D20" s="62">
        <v>6028748.0</v>
      </c>
      <c r="E20" s="62" t="s">
        <v>198</v>
      </c>
      <c r="F20" s="62" t="s">
        <v>136</v>
      </c>
    </row>
    <row r="21" ht="47.25" customHeight="1">
      <c r="A21" s="62" t="s">
        <v>175</v>
      </c>
      <c r="B21" s="62" t="s">
        <v>176</v>
      </c>
      <c r="C21" s="62" t="s">
        <v>152</v>
      </c>
      <c r="D21" s="62">
        <v>2773821.0</v>
      </c>
      <c r="E21" s="62" t="s">
        <v>199</v>
      </c>
      <c r="F21" s="62" t="s">
        <v>154</v>
      </c>
    </row>
    <row r="22" ht="47.25" customHeight="1">
      <c r="A22" s="62" t="s">
        <v>175</v>
      </c>
      <c r="B22" s="62" t="s">
        <v>176</v>
      </c>
      <c r="C22" s="62" t="s">
        <v>152</v>
      </c>
      <c r="D22" s="62">
        <v>6322530.0</v>
      </c>
      <c r="E22" s="62" t="s">
        <v>200</v>
      </c>
      <c r="F22" s="62" t="s">
        <v>154</v>
      </c>
    </row>
    <row r="23" ht="47.25" customHeight="1">
      <c r="A23" s="62" t="s">
        <v>175</v>
      </c>
      <c r="B23" s="62" t="s">
        <v>176</v>
      </c>
      <c r="C23" s="62" t="s">
        <v>152</v>
      </c>
      <c r="D23" s="62">
        <v>2773805.0</v>
      </c>
      <c r="E23" s="62" t="s">
        <v>201</v>
      </c>
      <c r="F23" s="62" t="s">
        <v>154</v>
      </c>
    </row>
    <row r="24" ht="47.25" customHeight="1">
      <c r="A24" s="62" t="s">
        <v>175</v>
      </c>
      <c r="B24" s="62" t="s">
        <v>176</v>
      </c>
      <c r="C24" s="62" t="s">
        <v>152</v>
      </c>
      <c r="D24" s="62">
        <v>2773481.0</v>
      </c>
      <c r="E24" s="62" t="s">
        <v>202</v>
      </c>
      <c r="F24" s="62" t="s">
        <v>154</v>
      </c>
    </row>
    <row r="25" ht="47.25" customHeight="1">
      <c r="A25" s="62" t="s">
        <v>175</v>
      </c>
      <c r="B25" s="62" t="s">
        <v>176</v>
      </c>
      <c r="C25" s="62" t="s">
        <v>152</v>
      </c>
      <c r="D25" s="62">
        <v>2718987.0</v>
      </c>
      <c r="E25" s="62" t="s">
        <v>203</v>
      </c>
      <c r="F25" s="62" t="s">
        <v>154</v>
      </c>
    </row>
    <row r="26" ht="47.25" customHeight="1">
      <c r="A26" s="62" t="s">
        <v>175</v>
      </c>
      <c r="B26" s="62" t="s">
        <v>176</v>
      </c>
      <c r="C26" s="62" t="s">
        <v>152</v>
      </c>
      <c r="D26" s="62">
        <v>2773457.0</v>
      </c>
      <c r="E26" s="62" t="s">
        <v>204</v>
      </c>
      <c r="F26" s="62" t="s">
        <v>154</v>
      </c>
    </row>
    <row r="27" ht="47.25" customHeight="1">
      <c r="A27" s="62" t="s">
        <v>175</v>
      </c>
      <c r="B27" s="62" t="s">
        <v>176</v>
      </c>
      <c r="C27" s="62" t="s">
        <v>152</v>
      </c>
      <c r="D27" s="62">
        <v>2773430.0</v>
      </c>
      <c r="E27" s="62" t="s">
        <v>205</v>
      </c>
      <c r="F27" s="62" t="s">
        <v>154</v>
      </c>
    </row>
    <row r="28" ht="47.25" customHeight="1">
      <c r="A28" s="62" t="s">
        <v>175</v>
      </c>
      <c r="B28" s="62" t="s">
        <v>176</v>
      </c>
      <c r="C28" s="62" t="s">
        <v>152</v>
      </c>
      <c r="D28" s="62">
        <v>6322581.0</v>
      </c>
      <c r="E28" s="62" t="s">
        <v>206</v>
      </c>
      <c r="F28" s="62" t="s">
        <v>154</v>
      </c>
    </row>
    <row r="29" ht="47.25" customHeight="1">
      <c r="A29" s="62" t="s">
        <v>175</v>
      </c>
      <c r="B29" s="62" t="s">
        <v>176</v>
      </c>
      <c r="C29" s="62" t="s">
        <v>152</v>
      </c>
      <c r="D29" s="62">
        <v>6322719.0</v>
      </c>
      <c r="E29" s="62" t="s">
        <v>207</v>
      </c>
      <c r="F29" s="62" t="s">
        <v>154</v>
      </c>
    </row>
    <row r="30" ht="47.25" customHeight="1">
      <c r="A30" s="62" t="s">
        <v>175</v>
      </c>
      <c r="B30" s="62" t="s">
        <v>176</v>
      </c>
      <c r="C30" s="62" t="s">
        <v>156</v>
      </c>
      <c r="D30" s="62">
        <v>2033119.0</v>
      </c>
      <c r="E30" s="62" t="s">
        <v>208</v>
      </c>
      <c r="F30" s="62" t="s">
        <v>156</v>
      </c>
    </row>
    <row r="31" ht="47.25" customHeight="1">
      <c r="A31" s="62" t="s">
        <v>175</v>
      </c>
      <c r="B31" s="62" t="s">
        <v>176</v>
      </c>
      <c r="C31" s="62" t="s">
        <v>158</v>
      </c>
      <c r="D31" s="62">
        <v>4049535.0</v>
      </c>
      <c r="E31" s="62" t="s">
        <v>209</v>
      </c>
      <c r="F31" s="62" t="s">
        <v>158</v>
      </c>
    </row>
    <row r="32" ht="47.25" customHeight="1">
      <c r="A32" s="62" t="s">
        <v>175</v>
      </c>
      <c r="B32" s="62" t="s">
        <v>176</v>
      </c>
      <c r="C32" s="62" t="s">
        <v>161</v>
      </c>
      <c r="D32" s="62">
        <v>2717980.0</v>
      </c>
      <c r="E32" s="62" t="s">
        <v>210</v>
      </c>
      <c r="F32" s="62" t="s">
        <v>161</v>
      </c>
    </row>
    <row r="33" ht="14.25" customHeight="1">
      <c r="A33" s="66"/>
      <c r="B33" s="66"/>
      <c r="C33" s="66"/>
      <c r="D33" s="66"/>
      <c r="E33" s="66"/>
      <c r="F33" s="66"/>
      <c r="G33" s="66"/>
    </row>
    <row r="34" ht="14.25" customHeight="1">
      <c r="A34" s="66"/>
      <c r="B34" s="66"/>
      <c r="C34" s="66"/>
      <c r="D34" s="66"/>
      <c r="E34" s="66"/>
      <c r="F34" s="66"/>
      <c r="G34" s="66"/>
    </row>
    <row r="35" ht="14.25" customHeight="1">
      <c r="A35" s="66"/>
      <c r="B35" s="66"/>
      <c r="C35" s="66"/>
      <c r="D35" s="66"/>
      <c r="E35" s="66"/>
      <c r="F35" s="66"/>
      <c r="G35" s="66"/>
    </row>
    <row r="36" ht="14.25" customHeight="1">
      <c r="A36" s="66"/>
      <c r="B36" s="66"/>
      <c r="C36" s="66"/>
      <c r="D36" s="66"/>
      <c r="E36" s="66"/>
      <c r="F36" s="66"/>
      <c r="G36" s="66"/>
    </row>
    <row r="37" ht="14.25" customHeight="1">
      <c r="A37" s="66"/>
      <c r="B37" s="66"/>
      <c r="C37" s="66"/>
      <c r="D37" s="66"/>
      <c r="E37" s="66"/>
      <c r="F37" s="66"/>
      <c r="G37" s="66"/>
    </row>
    <row r="38" ht="14.25" customHeight="1">
      <c r="A38" s="66"/>
      <c r="B38" s="66"/>
      <c r="C38" s="66"/>
      <c r="D38" s="66"/>
      <c r="E38" s="66"/>
      <c r="F38" s="66"/>
      <c r="G38" s="66"/>
    </row>
    <row r="39" ht="14.25" customHeight="1">
      <c r="A39" s="66"/>
      <c r="B39" s="66"/>
      <c r="C39" s="66"/>
      <c r="D39" s="66"/>
      <c r="E39" s="66"/>
      <c r="F39" s="66"/>
      <c r="G39" s="66"/>
    </row>
    <row r="40" ht="14.25" customHeight="1">
      <c r="A40" s="66"/>
      <c r="B40" s="66"/>
      <c r="C40" s="66"/>
      <c r="D40" s="66"/>
      <c r="E40" s="66"/>
      <c r="F40" s="66"/>
      <c r="G40" s="66"/>
    </row>
    <row r="41" ht="14.25" customHeight="1">
      <c r="A41" s="66"/>
      <c r="B41" s="66"/>
      <c r="C41" s="66"/>
      <c r="D41" s="66"/>
      <c r="E41" s="66"/>
      <c r="F41" s="66"/>
      <c r="G41" s="66"/>
    </row>
    <row r="42" ht="14.25" customHeight="1">
      <c r="A42" s="66"/>
      <c r="B42" s="66"/>
      <c r="C42" s="66"/>
      <c r="D42" s="66"/>
      <c r="E42" s="66"/>
      <c r="F42" s="66"/>
      <c r="G42" s="66"/>
    </row>
    <row r="43" ht="14.25" customHeight="1">
      <c r="A43" s="66"/>
      <c r="B43" s="66"/>
      <c r="C43" s="66"/>
      <c r="D43" s="66"/>
      <c r="E43" s="66"/>
      <c r="F43" s="66"/>
      <c r="G43" s="66"/>
    </row>
    <row r="44" ht="14.25" customHeight="1">
      <c r="A44" s="66"/>
      <c r="B44" s="66"/>
      <c r="C44" s="66"/>
      <c r="D44" s="66"/>
      <c r="E44" s="66"/>
      <c r="F44" s="66"/>
      <c r="G44" s="66"/>
    </row>
    <row r="45" ht="14.25" customHeight="1">
      <c r="A45" s="66"/>
      <c r="B45" s="66"/>
      <c r="C45" s="66"/>
      <c r="D45" s="66"/>
      <c r="E45" s="66"/>
      <c r="F45" s="66"/>
      <c r="G45" s="66"/>
    </row>
    <row r="46" ht="14.25" customHeight="1">
      <c r="A46" s="66"/>
      <c r="B46" s="66"/>
      <c r="C46" s="66"/>
      <c r="D46" s="66"/>
      <c r="E46" s="66"/>
      <c r="F46" s="66"/>
      <c r="G46" s="66"/>
    </row>
    <row r="47" ht="14.25" customHeight="1">
      <c r="A47" s="66"/>
      <c r="B47" s="66"/>
      <c r="C47" s="66"/>
      <c r="D47" s="66"/>
      <c r="E47" s="66"/>
      <c r="F47" s="66"/>
      <c r="G47" s="66"/>
    </row>
    <row r="48" ht="14.25" customHeight="1">
      <c r="A48" s="66"/>
      <c r="B48" s="66"/>
      <c r="C48" s="66"/>
      <c r="D48" s="66"/>
      <c r="E48" s="66"/>
      <c r="F48" s="66"/>
      <c r="G48" s="66"/>
    </row>
    <row r="49" ht="14.25" customHeight="1">
      <c r="A49" s="66"/>
      <c r="B49" s="66"/>
      <c r="C49" s="66"/>
      <c r="D49" s="66"/>
      <c r="E49" s="66"/>
      <c r="F49" s="66"/>
      <c r="G49" s="66"/>
    </row>
    <row r="50" ht="14.25" customHeight="1">
      <c r="A50" s="66"/>
      <c r="B50" s="66"/>
      <c r="C50" s="66"/>
      <c r="D50" s="66"/>
      <c r="E50" s="66"/>
      <c r="F50" s="66"/>
      <c r="G50" s="66"/>
    </row>
    <row r="51" ht="14.25" customHeight="1">
      <c r="A51" s="66"/>
      <c r="B51" s="66"/>
      <c r="C51" s="66"/>
      <c r="D51" s="66"/>
      <c r="E51" s="66"/>
      <c r="F51" s="66"/>
      <c r="G51" s="66"/>
    </row>
    <row r="52" ht="14.25" customHeight="1">
      <c r="A52" s="66"/>
      <c r="B52" s="66"/>
      <c r="C52" s="66"/>
      <c r="D52" s="66"/>
      <c r="E52" s="66"/>
      <c r="F52" s="66"/>
      <c r="G52" s="66"/>
    </row>
    <row r="53" ht="14.25" customHeight="1">
      <c r="A53" s="66"/>
      <c r="B53" s="66"/>
      <c r="C53" s="66"/>
      <c r="D53" s="66"/>
      <c r="E53" s="66"/>
      <c r="F53" s="66"/>
      <c r="G53" s="66"/>
    </row>
    <row r="54" ht="14.25" customHeight="1">
      <c r="A54" s="66"/>
      <c r="B54" s="66"/>
      <c r="C54" s="66"/>
      <c r="D54" s="66"/>
      <c r="E54" s="66"/>
      <c r="F54" s="66"/>
      <c r="G54" s="66"/>
    </row>
    <row r="55" ht="14.25" customHeight="1">
      <c r="A55" s="66"/>
      <c r="B55" s="66"/>
      <c r="C55" s="66"/>
      <c r="D55" s="66"/>
      <c r="E55" s="66"/>
      <c r="F55" s="66"/>
      <c r="G55" s="66"/>
    </row>
    <row r="56" ht="14.25" customHeight="1">
      <c r="A56" s="66"/>
      <c r="B56" s="66"/>
      <c r="C56" s="66"/>
      <c r="D56" s="66"/>
      <c r="E56" s="66"/>
      <c r="F56" s="66"/>
      <c r="G56" s="66"/>
    </row>
    <row r="57" ht="14.25" customHeight="1">
      <c r="A57" s="66"/>
      <c r="B57" s="66"/>
      <c r="C57" s="66"/>
      <c r="D57" s="66"/>
      <c r="E57" s="66"/>
      <c r="F57" s="66"/>
      <c r="G57" s="66"/>
    </row>
    <row r="58" ht="14.25" customHeight="1">
      <c r="A58" s="66"/>
      <c r="B58" s="66"/>
      <c r="C58" s="66"/>
      <c r="D58" s="66"/>
      <c r="E58" s="66"/>
      <c r="F58" s="66"/>
      <c r="G58" s="66"/>
    </row>
    <row r="59" ht="14.25" customHeight="1">
      <c r="A59" s="66"/>
      <c r="B59" s="66"/>
      <c r="C59" s="66"/>
      <c r="D59" s="66"/>
      <c r="E59" s="66"/>
      <c r="F59" s="66"/>
      <c r="G59" s="66"/>
    </row>
    <row r="60" ht="14.25" customHeight="1">
      <c r="A60" s="66"/>
      <c r="B60" s="66"/>
      <c r="C60" s="66"/>
      <c r="D60" s="66"/>
      <c r="E60" s="66"/>
      <c r="F60" s="66"/>
      <c r="G60" s="66"/>
    </row>
    <row r="61" ht="14.25" customHeight="1">
      <c r="A61" s="66"/>
      <c r="B61" s="66"/>
      <c r="C61" s="66"/>
      <c r="D61" s="66"/>
      <c r="E61" s="66"/>
      <c r="F61" s="66"/>
      <c r="G61" s="66"/>
    </row>
    <row r="62" ht="14.25" customHeight="1">
      <c r="A62" s="66"/>
      <c r="B62" s="66"/>
      <c r="C62" s="66"/>
      <c r="D62" s="66"/>
      <c r="E62" s="66"/>
      <c r="F62" s="66"/>
      <c r="G62" s="66"/>
    </row>
    <row r="63" ht="14.25" customHeight="1">
      <c r="A63" s="66"/>
      <c r="B63" s="66"/>
      <c r="C63" s="66"/>
      <c r="D63" s="66"/>
      <c r="E63" s="66"/>
      <c r="F63" s="66"/>
      <c r="G63" s="66"/>
    </row>
    <row r="64" ht="14.25" customHeight="1">
      <c r="A64" s="66"/>
      <c r="B64" s="66"/>
      <c r="C64" s="66"/>
      <c r="D64" s="66"/>
      <c r="E64" s="66"/>
      <c r="F64" s="66"/>
      <c r="G64" s="66"/>
    </row>
    <row r="65" ht="14.25" customHeight="1">
      <c r="A65" s="66"/>
      <c r="B65" s="66"/>
      <c r="C65" s="66"/>
      <c r="D65" s="66"/>
      <c r="E65" s="66"/>
      <c r="F65" s="66"/>
      <c r="G65" s="66"/>
    </row>
    <row r="66" ht="14.25" customHeight="1">
      <c r="A66" s="66"/>
      <c r="B66" s="66"/>
      <c r="C66" s="66"/>
      <c r="D66" s="66"/>
      <c r="E66" s="66"/>
      <c r="F66" s="66"/>
      <c r="G66" s="66"/>
    </row>
    <row r="67" ht="14.25" customHeight="1">
      <c r="A67" s="66"/>
      <c r="B67" s="66"/>
      <c r="C67" s="66"/>
      <c r="D67" s="66"/>
      <c r="E67" s="66"/>
      <c r="F67" s="66"/>
      <c r="G67" s="66"/>
    </row>
    <row r="68" ht="14.25" customHeight="1">
      <c r="A68" s="66"/>
      <c r="B68" s="66"/>
      <c r="C68" s="66"/>
      <c r="D68" s="66"/>
      <c r="E68" s="66"/>
      <c r="F68" s="66"/>
      <c r="G68" s="66"/>
    </row>
    <row r="69" ht="14.25" customHeight="1">
      <c r="A69" s="66"/>
      <c r="B69" s="66"/>
      <c r="C69" s="66"/>
      <c r="D69" s="66"/>
      <c r="E69" s="66"/>
      <c r="F69" s="66"/>
      <c r="G69" s="66"/>
    </row>
    <row r="70" ht="14.25" customHeight="1">
      <c r="A70" s="66"/>
      <c r="B70" s="66"/>
      <c r="C70" s="66"/>
      <c r="D70" s="66"/>
      <c r="E70" s="66"/>
      <c r="F70" s="66"/>
      <c r="G70" s="66"/>
    </row>
    <row r="71" ht="14.25" customHeight="1">
      <c r="A71" s="66"/>
      <c r="B71" s="66"/>
      <c r="C71" s="66"/>
      <c r="D71" s="66"/>
      <c r="E71" s="66"/>
      <c r="F71" s="66"/>
      <c r="G71" s="66"/>
    </row>
    <row r="72" ht="14.25" customHeight="1">
      <c r="A72" s="66"/>
      <c r="B72" s="66"/>
      <c r="C72" s="66"/>
      <c r="D72" s="66"/>
      <c r="E72" s="66"/>
      <c r="F72" s="66"/>
      <c r="G72" s="66"/>
    </row>
    <row r="73" ht="14.25" customHeight="1">
      <c r="A73" s="66"/>
      <c r="B73" s="66"/>
      <c r="C73" s="66"/>
      <c r="D73" s="66"/>
      <c r="E73" s="66"/>
      <c r="F73" s="66"/>
      <c r="G73" s="66"/>
    </row>
    <row r="74" ht="14.25" customHeight="1">
      <c r="A74" s="66"/>
      <c r="B74" s="66"/>
      <c r="C74" s="66"/>
      <c r="D74" s="66"/>
      <c r="E74" s="66"/>
      <c r="F74" s="66"/>
      <c r="G74" s="66"/>
    </row>
    <row r="75" ht="14.25" customHeight="1">
      <c r="A75" s="66"/>
      <c r="B75" s="66"/>
      <c r="C75" s="66"/>
      <c r="D75" s="66"/>
      <c r="E75" s="66"/>
      <c r="F75" s="66"/>
      <c r="G75" s="66"/>
    </row>
    <row r="76" ht="14.25" customHeight="1">
      <c r="A76" s="66"/>
      <c r="B76" s="66"/>
      <c r="C76" s="66"/>
      <c r="D76" s="66"/>
      <c r="E76" s="66"/>
      <c r="F76" s="66"/>
      <c r="G76" s="66"/>
    </row>
    <row r="77" ht="14.25" customHeight="1">
      <c r="A77" s="66"/>
      <c r="B77" s="66"/>
      <c r="C77" s="66"/>
      <c r="D77" s="66"/>
      <c r="E77" s="66"/>
      <c r="F77" s="66"/>
      <c r="G77" s="66"/>
    </row>
    <row r="78" ht="14.25" customHeight="1">
      <c r="A78" s="66"/>
      <c r="B78" s="66"/>
      <c r="C78" s="66"/>
      <c r="D78" s="66"/>
      <c r="E78" s="66"/>
      <c r="F78" s="66"/>
      <c r="G78" s="66"/>
    </row>
    <row r="79" ht="14.25" customHeight="1">
      <c r="A79" s="66"/>
      <c r="B79" s="66"/>
      <c r="C79" s="66"/>
      <c r="D79" s="66"/>
      <c r="E79" s="66"/>
      <c r="F79" s="66"/>
      <c r="G79" s="66"/>
    </row>
    <row r="80" ht="14.25" customHeight="1">
      <c r="A80" s="66"/>
      <c r="B80" s="66"/>
      <c r="C80" s="66"/>
      <c r="D80" s="66"/>
      <c r="E80" s="66"/>
      <c r="F80" s="66"/>
      <c r="G80" s="66"/>
    </row>
    <row r="81" ht="14.25" customHeight="1">
      <c r="A81" s="66"/>
      <c r="B81" s="66"/>
      <c r="C81" s="66"/>
      <c r="D81" s="66"/>
      <c r="E81" s="66"/>
      <c r="F81" s="66"/>
      <c r="G81" s="66"/>
    </row>
    <row r="82" ht="14.25" customHeight="1">
      <c r="A82" s="66"/>
      <c r="B82" s="66"/>
      <c r="C82" s="66"/>
      <c r="D82" s="66"/>
      <c r="E82" s="66"/>
      <c r="F82" s="66"/>
      <c r="G82" s="66"/>
    </row>
    <row r="83" ht="14.25" customHeight="1">
      <c r="A83" s="66"/>
      <c r="B83" s="66"/>
      <c r="C83" s="66"/>
      <c r="D83" s="66"/>
      <c r="E83" s="66"/>
      <c r="F83" s="66"/>
      <c r="G83" s="66"/>
    </row>
    <row r="84" ht="14.25" customHeight="1">
      <c r="A84" s="66"/>
      <c r="B84" s="66"/>
      <c r="C84" s="66"/>
      <c r="D84" s="66"/>
      <c r="E84" s="66"/>
      <c r="F84" s="66"/>
      <c r="G84" s="66"/>
    </row>
    <row r="85" ht="14.25" customHeight="1">
      <c r="A85" s="66"/>
      <c r="B85" s="66"/>
      <c r="C85" s="66"/>
      <c r="D85" s="66"/>
      <c r="E85" s="66"/>
      <c r="F85" s="66"/>
      <c r="G85" s="66"/>
    </row>
    <row r="86" ht="14.25" customHeight="1">
      <c r="A86" s="66"/>
      <c r="B86" s="66"/>
      <c r="C86" s="66"/>
      <c r="D86" s="66"/>
      <c r="E86" s="66"/>
      <c r="F86" s="66"/>
      <c r="G86" s="66"/>
    </row>
    <row r="87" ht="14.25" customHeight="1">
      <c r="A87" s="66"/>
      <c r="B87" s="66"/>
      <c r="C87" s="66"/>
      <c r="D87" s="66"/>
      <c r="E87" s="66"/>
      <c r="F87" s="66"/>
      <c r="G87" s="66"/>
    </row>
    <row r="88" ht="14.25" customHeight="1">
      <c r="A88" s="66"/>
      <c r="B88" s="66"/>
      <c r="C88" s="66"/>
      <c r="D88" s="66"/>
      <c r="E88" s="66"/>
      <c r="F88" s="66"/>
      <c r="G88" s="66"/>
    </row>
    <row r="89" ht="14.25" customHeight="1">
      <c r="A89" s="66"/>
      <c r="B89" s="66"/>
      <c r="C89" s="66"/>
      <c r="D89" s="66"/>
      <c r="E89" s="66"/>
      <c r="F89" s="66"/>
      <c r="G89" s="66"/>
    </row>
    <row r="90" ht="14.25" customHeight="1">
      <c r="A90" s="66"/>
      <c r="B90" s="66"/>
      <c r="C90" s="66"/>
      <c r="D90" s="66"/>
      <c r="E90" s="66"/>
      <c r="F90" s="66"/>
      <c r="G90" s="66"/>
    </row>
    <row r="91" ht="14.25" customHeight="1">
      <c r="A91" s="66"/>
      <c r="B91" s="66"/>
      <c r="C91" s="66"/>
      <c r="D91" s="66"/>
      <c r="E91" s="66"/>
      <c r="F91" s="66"/>
      <c r="G91" s="66"/>
    </row>
    <row r="92" ht="14.25" customHeight="1">
      <c r="A92" s="66"/>
      <c r="B92" s="66"/>
      <c r="C92" s="66"/>
      <c r="D92" s="66"/>
      <c r="E92" s="66"/>
      <c r="F92" s="66"/>
      <c r="G92" s="66"/>
    </row>
    <row r="93" ht="14.25" customHeight="1">
      <c r="A93" s="66"/>
      <c r="B93" s="66"/>
      <c r="C93" s="66"/>
      <c r="D93" s="66"/>
      <c r="E93" s="66"/>
      <c r="F93" s="66"/>
      <c r="G93" s="66"/>
    </row>
    <row r="94" ht="14.25" customHeight="1">
      <c r="A94" s="66"/>
      <c r="B94" s="66"/>
      <c r="C94" s="66"/>
      <c r="D94" s="66"/>
      <c r="E94" s="66"/>
      <c r="F94" s="66"/>
      <c r="G94" s="66"/>
    </row>
    <row r="95" ht="14.25" customHeight="1">
      <c r="A95" s="66"/>
      <c r="B95" s="66"/>
      <c r="C95" s="66"/>
      <c r="D95" s="66"/>
      <c r="E95" s="66"/>
      <c r="F95" s="66"/>
      <c r="G95" s="66"/>
    </row>
    <row r="96" ht="14.25" customHeight="1">
      <c r="A96" s="66"/>
      <c r="B96" s="66"/>
      <c r="C96" s="66"/>
      <c r="D96" s="66"/>
      <c r="E96" s="66"/>
      <c r="F96" s="66"/>
      <c r="G96" s="66"/>
    </row>
    <row r="97" ht="14.25" customHeight="1">
      <c r="A97" s="66"/>
      <c r="B97" s="66"/>
      <c r="C97" s="66"/>
      <c r="D97" s="66"/>
      <c r="E97" s="66"/>
      <c r="F97" s="66"/>
      <c r="G97" s="66"/>
    </row>
    <row r="98" ht="14.25" customHeight="1">
      <c r="A98" s="66"/>
      <c r="B98" s="66"/>
      <c r="C98" s="66"/>
      <c r="D98" s="66"/>
      <c r="E98" s="66"/>
      <c r="F98" s="66"/>
      <c r="G98" s="66"/>
    </row>
    <row r="99" ht="14.25" customHeight="1">
      <c r="A99" s="66"/>
      <c r="B99" s="66"/>
      <c r="C99" s="66"/>
      <c r="D99" s="66"/>
      <c r="E99" s="66"/>
      <c r="F99" s="66"/>
      <c r="G99" s="66"/>
    </row>
    <row r="100" ht="14.25" customHeight="1">
      <c r="A100" s="66"/>
      <c r="B100" s="66"/>
      <c r="C100" s="66"/>
      <c r="D100" s="66"/>
      <c r="E100" s="66"/>
      <c r="F100" s="66"/>
      <c r="G100" s="66"/>
    </row>
    <row r="101" ht="14.25" customHeight="1">
      <c r="A101" s="66"/>
      <c r="B101" s="66"/>
      <c r="C101" s="66"/>
      <c r="D101" s="66"/>
      <c r="E101" s="66"/>
      <c r="F101" s="66"/>
      <c r="G101" s="66"/>
    </row>
    <row r="102" ht="14.25" customHeight="1">
      <c r="A102" s="66"/>
      <c r="B102" s="66"/>
      <c r="C102" s="66"/>
      <c r="D102" s="66"/>
      <c r="E102" s="66"/>
      <c r="F102" s="66"/>
      <c r="G102" s="66"/>
    </row>
    <row r="103" ht="14.25" customHeight="1">
      <c r="A103" s="66"/>
      <c r="B103" s="66"/>
      <c r="C103" s="66"/>
      <c r="D103" s="66"/>
      <c r="E103" s="66"/>
      <c r="F103" s="66"/>
      <c r="G103" s="66"/>
    </row>
    <row r="104" ht="14.25" customHeight="1">
      <c r="A104" s="66"/>
      <c r="B104" s="66"/>
      <c r="C104" s="66"/>
      <c r="D104" s="66"/>
      <c r="E104" s="66"/>
      <c r="F104" s="66"/>
      <c r="G104" s="66"/>
    </row>
    <row r="105" ht="14.25" customHeight="1">
      <c r="A105" s="66"/>
      <c r="B105" s="66"/>
      <c r="C105" s="66"/>
      <c r="D105" s="66"/>
      <c r="E105" s="66"/>
      <c r="F105" s="66"/>
      <c r="G105" s="66"/>
    </row>
    <row r="106" ht="14.25" customHeight="1">
      <c r="A106" s="66"/>
      <c r="B106" s="66"/>
      <c r="C106" s="66"/>
      <c r="D106" s="66"/>
      <c r="E106" s="66"/>
      <c r="F106" s="66"/>
      <c r="G106" s="66"/>
    </row>
    <row r="107" ht="14.25" customHeight="1">
      <c r="A107" s="66"/>
      <c r="B107" s="66"/>
      <c r="C107" s="66"/>
      <c r="D107" s="66"/>
      <c r="E107" s="66"/>
      <c r="F107" s="66"/>
      <c r="G107" s="66"/>
    </row>
    <row r="108" ht="14.25" customHeight="1">
      <c r="A108" s="66"/>
      <c r="B108" s="66"/>
      <c r="C108" s="66"/>
      <c r="D108" s="66"/>
      <c r="E108" s="66"/>
      <c r="F108" s="66"/>
      <c r="G108" s="66"/>
    </row>
    <row r="109" ht="14.25" customHeight="1">
      <c r="A109" s="66"/>
      <c r="B109" s="66"/>
      <c r="C109" s="66"/>
      <c r="D109" s="66"/>
      <c r="E109" s="66"/>
      <c r="F109" s="66"/>
      <c r="G109" s="66"/>
    </row>
    <row r="110" ht="14.25" customHeight="1">
      <c r="A110" s="66"/>
      <c r="B110" s="66"/>
      <c r="C110" s="66"/>
      <c r="D110" s="66"/>
      <c r="E110" s="66"/>
      <c r="F110" s="66"/>
      <c r="G110" s="66"/>
    </row>
    <row r="111" ht="14.25" customHeight="1">
      <c r="A111" s="66"/>
      <c r="B111" s="66"/>
      <c r="C111" s="66"/>
      <c r="D111" s="66"/>
      <c r="E111" s="66"/>
      <c r="F111" s="66"/>
      <c r="G111" s="66"/>
    </row>
    <row r="112" ht="14.25" customHeight="1">
      <c r="A112" s="66"/>
      <c r="B112" s="66"/>
      <c r="C112" s="66"/>
      <c r="D112" s="66"/>
      <c r="E112" s="66"/>
      <c r="F112" s="66"/>
      <c r="G112" s="66"/>
    </row>
    <row r="113" ht="14.25" customHeight="1">
      <c r="A113" s="66"/>
      <c r="B113" s="66"/>
      <c r="C113" s="66"/>
      <c r="D113" s="66"/>
      <c r="E113" s="66"/>
      <c r="F113" s="66"/>
      <c r="G113" s="66"/>
    </row>
    <row r="114" ht="14.25" customHeight="1">
      <c r="A114" s="66"/>
      <c r="B114" s="66"/>
      <c r="C114" s="66"/>
      <c r="D114" s="66"/>
      <c r="E114" s="66"/>
      <c r="F114" s="66"/>
      <c r="G114" s="66"/>
    </row>
    <row r="115" ht="14.25" customHeight="1">
      <c r="A115" s="66"/>
      <c r="B115" s="66"/>
      <c r="C115" s="66"/>
      <c r="D115" s="66"/>
      <c r="E115" s="66"/>
      <c r="F115" s="66"/>
      <c r="G115" s="66"/>
    </row>
    <row r="116" ht="14.25" customHeight="1">
      <c r="A116" s="66"/>
      <c r="B116" s="66"/>
      <c r="C116" s="66"/>
      <c r="D116" s="66"/>
      <c r="E116" s="66"/>
      <c r="F116" s="66"/>
      <c r="G116" s="66"/>
    </row>
    <row r="117" ht="14.25" customHeight="1">
      <c r="A117" s="66"/>
      <c r="B117" s="66"/>
      <c r="C117" s="66"/>
      <c r="D117" s="66"/>
      <c r="E117" s="66"/>
      <c r="F117" s="66"/>
      <c r="G117" s="66"/>
    </row>
    <row r="118" ht="14.25" customHeight="1">
      <c r="A118" s="66"/>
      <c r="B118" s="66"/>
      <c r="C118" s="66"/>
      <c r="D118" s="66"/>
      <c r="E118" s="66"/>
      <c r="F118" s="66"/>
      <c r="G118" s="66"/>
    </row>
    <row r="119" ht="14.25" customHeight="1">
      <c r="A119" s="66"/>
      <c r="B119" s="66"/>
      <c r="C119" s="66"/>
      <c r="D119" s="66"/>
      <c r="E119" s="66"/>
      <c r="F119" s="66"/>
      <c r="G119" s="66"/>
    </row>
    <row r="120" ht="14.25" customHeight="1">
      <c r="A120" s="66"/>
      <c r="B120" s="66"/>
      <c r="C120" s="66"/>
      <c r="D120" s="66"/>
      <c r="E120" s="66"/>
      <c r="F120" s="66"/>
      <c r="G120" s="66"/>
    </row>
    <row r="121" ht="14.25" customHeight="1">
      <c r="A121" s="66"/>
      <c r="B121" s="66"/>
      <c r="C121" s="66"/>
      <c r="D121" s="66"/>
      <c r="E121" s="66"/>
      <c r="F121" s="66"/>
      <c r="G121" s="66"/>
    </row>
    <row r="122" ht="14.25" customHeight="1">
      <c r="A122" s="66"/>
      <c r="B122" s="66"/>
      <c r="C122" s="66"/>
      <c r="D122" s="66"/>
      <c r="E122" s="66"/>
      <c r="F122" s="66"/>
      <c r="G122" s="66"/>
    </row>
    <row r="123" ht="14.25" customHeight="1">
      <c r="A123" s="66"/>
      <c r="B123" s="66"/>
      <c r="C123" s="66"/>
      <c r="D123" s="66"/>
      <c r="E123" s="66"/>
      <c r="F123" s="66"/>
      <c r="G123" s="66"/>
    </row>
    <row r="124" ht="14.25" customHeight="1">
      <c r="A124" s="66"/>
      <c r="B124" s="66"/>
      <c r="C124" s="66"/>
      <c r="D124" s="66"/>
      <c r="E124" s="66"/>
      <c r="F124" s="66"/>
      <c r="G124" s="66"/>
    </row>
    <row r="125" ht="14.25" customHeight="1">
      <c r="A125" s="66"/>
      <c r="B125" s="66"/>
      <c r="C125" s="66"/>
      <c r="D125" s="66"/>
      <c r="E125" s="66"/>
      <c r="F125" s="66"/>
      <c r="G125" s="66"/>
    </row>
    <row r="126" ht="14.25" customHeight="1">
      <c r="A126" s="66"/>
      <c r="B126" s="66"/>
      <c r="C126" s="66"/>
      <c r="D126" s="66"/>
      <c r="E126" s="66"/>
      <c r="F126" s="66"/>
      <c r="G126" s="66"/>
    </row>
    <row r="127" ht="14.25" customHeight="1">
      <c r="A127" s="66"/>
      <c r="B127" s="66"/>
      <c r="C127" s="66"/>
      <c r="D127" s="66"/>
      <c r="E127" s="66"/>
      <c r="F127" s="66"/>
      <c r="G127" s="66"/>
    </row>
    <row r="128" ht="14.25" customHeight="1">
      <c r="A128" s="66"/>
      <c r="B128" s="66"/>
      <c r="C128" s="66"/>
      <c r="D128" s="66"/>
      <c r="E128" s="66"/>
      <c r="F128" s="66"/>
      <c r="G128" s="66"/>
    </row>
    <row r="129" ht="14.25" customHeight="1">
      <c r="A129" s="66"/>
      <c r="B129" s="66"/>
      <c r="C129" s="66"/>
      <c r="D129" s="66"/>
      <c r="E129" s="66"/>
      <c r="F129" s="66"/>
      <c r="G129" s="66"/>
    </row>
    <row r="130" ht="14.25" customHeight="1">
      <c r="A130" s="66"/>
      <c r="B130" s="66"/>
      <c r="C130" s="66"/>
      <c r="D130" s="66"/>
      <c r="E130" s="66"/>
      <c r="F130" s="66"/>
      <c r="G130" s="66"/>
    </row>
    <row r="131" ht="14.25" customHeight="1">
      <c r="A131" s="66"/>
      <c r="B131" s="66"/>
      <c r="C131" s="66"/>
      <c r="D131" s="66"/>
      <c r="E131" s="66"/>
      <c r="F131" s="66"/>
      <c r="G131" s="66"/>
    </row>
    <row r="132" ht="14.25" customHeight="1">
      <c r="A132" s="66"/>
      <c r="B132" s="66"/>
      <c r="C132" s="66"/>
      <c r="D132" s="66"/>
      <c r="E132" s="66"/>
      <c r="F132" s="66"/>
      <c r="G132" s="66"/>
    </row>
    <row r="133" ht="14.25" customHeight="1">
      <c r="A133" s="66"/>
      <c r="B133" s="66"/>
      <c r="C133" s="66"/>
      <c r="D133" s="66"/>
      <c r="E133" s="66"/>
      <c r="F133" s="66"/>
      <c r="G133" s="66"/>
    </row>
    <row r="134" ht="14.25" customHeight="1">
      <c r="A134" s="66"/>
      <c r="B134" s="66"/>
      <c r="C134" s="66"/>
      <c r="D134" s="66"/>
      <c r="E134" s="66"/>
      <c r="F134" s="66"/>
      <c r="G134" s="66"/>
    </row>
    <row r="135" ht="14.25" customHeight="1">
      <c r="A135" s="66"/>
      <c r="B135" s="66"/>
      <c r="C135" s="66"/>
      <c r="D135" s="66"/>
      <c r="E135" s="66"/>
      <c r="F135" s="66"/>
      <c r="G135" s="66"/>
    </row>
    <row r="136" ht="14.25" customHeight="1">
      <c r="A136" s="66"/>
      <c r="B136" s="66"/>
      <c r="C136" s="66"/>
      <c r="D136" s="66"/>
      <c r="E136" s="66"/>
      <c r="F136" s="66"/>
      <c r="G136" s="66"/>
    </row>
    <row r="137" ht="14.25" customHeight="1">
      <c r="A137" s="66"/>
      <c r="B137" s="66"/>
      <c r="C137" s="66"/>
      <c r="D137" s="66"/>
      <c r="E137" s="66"/>
      <c r="F137" s="66"/>
      <c r="G137" s="66"/>
    </row>
    <row r="138" ht="14.25" customHeight="1">
      <c r="A138" s="66"/>
      <c r="B138" s="66"/>
      <c r="C138" s="66"/>
      <c r="D138" s="66"/>
      <c r="E138" s="66"/>
      <c r="F138" s="66"/>
      <c r="G138" s="66"/>
    </row>
    <row r="139" ht="14.25" customHeight="1">
      <c r="A139" s="66"/>
      <c r="B139" s="66"/>
      <c r="C139" s="66"/>
      <c r="D139" s="66"/>
      <c r="E139" s="66"/>
      <c r="F139" s="66"/>
      <c r="G139" s="66"/>
    </row>
    <row r="140" ht="14.25" customHeight="1">
      <c r="A140" s="66"/>
      <c r="B140" s="66"/>
      <c r="C140" s="66"/>
      <c r="D140" s="66"/>
      <c r="E140" s="66"/>
      <c r="F140" s="66"/>
      <c r="G140" s="66"/>
    </row>
    <row r="141" ht="14.25" customHeight="1">
      <c r="A141" s="66"/>
      <c r="B141" s="66"/>
      <c r="C141" s="66"/>
      <c r="D141" s="66"/>
      <c r="E141" s="66"/>
      <c r="F141" s="66"/>
      <c r="G141" s="66"/>
    </row>
    <row r="142" ht="14.25" customHeight="1">
      <c r="A142" s="66"/>
      <c r="B142" s="66"/>
      <c r="C142" s="66"/>
      <c r="D142" s="66"/>
      <c r="E142" s="66"/>
      <c r="F142" s="66"/>
      <c r="G142" s="66"/>
    </row>
    <row r="143" ht="14.25" customHeight="1">
      <c r="A143" s="66"/>
      <c r="B143" s="66"/>
      <c r="C143" s="66"/>
      <c r="D143" s="66"/>
      <c r="E143" s="66"/>
      <c r="F143" s="66"/>
      <c r="G143" s="66"/>
    </row>
    <row r="144" ht="14.25" customHeight="1">
      <c r="A144" s="66"/>
      <c r="B144" s="66"/>
      <c r="C144" s="66"/>
      <c r="D144" s="66"/>
      <c r="E144" s="66"/>
      <c r="F144" s="66"/>
      <c r="G144" s="66"/>
    </row>
    <row r="145" ht="14.25" customHeight="1">
      <c r="A145" s="66"/>
      <c r="B145" s="66"/>
      <c r="C145" s="66"/>
      <c r="D145" s="66"/>
      <c r="E145" s="66"/>
      <c r="F145" s="66"/>
      <c r="G145" s="66"/>
    </row>
    <row r="146" ht="14.25" customHeight="1">
      <c r="A146" s="66"/>
      <c r="B146" s="66"/>
      <c r="C146" s="66"/>
      <c r="D146" s="66"/>
      <c r="E146" s="66"/>
      <c r="F146" s="66"/>
      <c r="G146" s="66"/>
    </row>
    <row r="147" ht="14.25" customHeight="1">
      <c r="A147" s="66"/>
      <c r="B147" s="66"/>
      <c r="C147" s="66"/>
      <c r="D147" s="66"/>
      <c r="E147" s="66"/>
      <c r="F147" s="66"/>
      <c r="G147" s="66"/>
    </row>
    <row r="148" ht="14.25" customHeight="1">
      <c r="A148" s="66"/>
      <c r="B148" s="66"/>
      <c r="C148" s="66"/>
      <c r="D148" s="66"/>
      <c r="E148" s="66"/>
      <c r="F148" s="66"/>
      <c r="G148" s="66"/>
    </row>
    <row r="149" ht="14.25" customHeight="1">
      <c r="A149" s="66"/>
      <c r="B149" s="66"/>
      <c r="C149" s="66"/>
      <c r="D149" s="66"/>
      <c r="E149" s="66"/>
      <c r="F149" s="66"/>
      <c r="G149" s="66"/>
    </row>
    <row r="150" ht="14.25" customHeight="1">
      <c r="A150" s="66"/>
      <c r="B150" s="66"/>
      <c r="C150" s="66"/>
      <c r="D150" s="66"/>
      <c r="E150" s="66"/>
      <c r="F150" s="66"/>
      <c r="G150" s="66"/>
    </row>
    <row r="151" ht="14.25" customHeight="1">
      <c r="A151" s="66"/>
      <c r="B151" s="66"/>
      <c r="C151" s="66"/>
      <c r="D151" s="66"/>
      <c r="E151" s="66"/>
      <c r="F151" s="66"/>
      <c r="G151" s="66"/>
    </row>
    <row r="152" ht="14.25" customHeight="1">
      <c r="A152" s="66"/>
      <c r="B152" s="66"/>
      <c r="C152" s="66"/>
      <c r="D152" s="66"/>
      <c r="E152" s="66"/>
      <c r="F152" s="66"/>
      <c r="G152" s="66"/>
    </row>
    <row r="153" ht="14.25" customHeight="1">
      <c r="A153" s="66"/>
      <c r="B153" s="66"/>
      <c r="C153" s="66"/>
      <c r="D153" s="66"/>
      <c r="E153" s="66"/>
      <c r="F153" s="66"/>
      <c r="G153" s="66"/>
    </row>
    <row r="154" ht="14.25" customHeight="1">
      <c r="A154" s="66"/>
      <c r="B154" s="66"/>
      <c r="C154" s="66"/>
      <c r="D154" s="66"/>
      <c r="E154" s="66"/>
      <c r="F154" s="66"/>
      <c r="G154" s="66"/>
    </row>
    <row r="155" ht="14.25" customHeight="1">
      <c r="A155" s="66"/>
      <c r="B155" s="66"/>
      <c r="C155" s="66"/>
      <c r="D155" s="66"/>
      <c r="E155" s="66"/>
      <c r="F155" s="66"/>
      <c r="G155" s="66"/>
    </row>
    <row r="156" ht="14.25" customHeight="1">
      <c r="A156" s="66"/>
      <c r="B156" s="66"/>
      <c r="C156" s="66"/>
      <c r="D156" s="66"/>
      <c r="E156" s="66"/>
      <c r="F156" s="66"/>
      <c r="G156" s="66"/>
    </row>
    <row r="157" ht="14.25" customHeight="1">
      <c r="A157" s="66"/>
      <c r="B157" s="66"/>
      <c r="C157" s="66"/>
      <c r="D157" s="66"/>
      <c r="E157" s="66"/>
      <c r="F157" s="66"/>
      <c r="G157" s="66"/>
    </row>
    <row r="158" ht="14.25" customHeight="1">
      <c r="A158" s="66"/>
      <c r="B158" s="66"/>
      <c r="C158" s="66"/>
      <c r="D158" s="66"/>
      <c r="E158" s="66"/>
      <c r="F158" s="66"/>
      <c r="G158" s="66"/>
    </row>
    <row r="159" ht="14.25" customHeight="1">
      <c r="A159" s="66"/>
      <c r="B159" s="66"/>
      <c r="C159" s="66"/>
      <c r="D159" s="66"/>
      <c r="E159" s="66"/>
      <c r="F159" s="66"/>
      <c r="G159" s="66"/>
    </row>
    <row r="160" ht="14.25" customHeight="1">
      <c r="A160" s="66"/>
      <c r="B160" s="66"/>
      <c r="C160" s="66"/>
      <c r="D160" s="66"/>
      <c r="E160" s="66"/>
      <c r="F160" s="66"/>
      <c r="G160" s="66"/>
    </row>
    <row r="161" ht="14.25" customHeight="1">
      <c r="A161" s="66"/>
      <c r="B161" s="66"/>
      <c r="C161" s="66"/>
      <c r="D161" s="66"/>
      <c r="E161" s="66"/>
      <c r="F161" s="66"/>
      <c r="G161" s="66"/>
    </row>
    <row r="162" ht="14.25" customHeight="1">
      <c r="A162" s="66"/>
      <c r="B162" s="66"/>
      <c r="C162" s="66"/>
      <c r="D162" s="66"/>
      <c r="E162" s="66"/>
      <c r="F162" s="66"/>
      <c r="G162" s="66"/>
    </row>
    <row r="163" ht="14.25" customHeight="1">
      <c r="A163" s="66"/>
      <c r="B163" s="66"/>
      <c r="C163" s="66"/>
      <c r="D163" s="66"/>
      <c r="E163" s="66"/>
      <c r="F163" s="66"/>
      <c r="G163" s="66"/>
    </row>
    <row r="164" ht="14.25" customHeight="1">
      <c r="A164" s="66"/>
      <c r="B164" s="66"/>
      <c r="C164" s="66"/>
      <c r="D164" s="66"/>
      <c r="E164" s="66"/>
      <c r="F164" s="66"/>
      <c r="G164" s="66"/>
    </row>
    <row r="165" ht="14.25" customHeight="1">
      <c r="A165" s="66"/>
      <c r="B165" s="66"/>
      <c r="C165" s="66"/>
      <c r="D165" s="66"/>
      <c r="E165" s="66"/>
      <c r="F165" s="66"/>
      <c r="G165" s="66"/>
    </row>
    <row r="166" ht="14.25" customHeight="1">
      <c r="A166" s="66"/>
      <c r="B166" s="66"/>
      <c r="C166" s="66"/>
      <c r="D166" s="66"/>
      <c r="E166" s="66"/>
      <c r="F166" s="66"/>
      <c r="G166" s="66"/>
    </row>
    <row r="167" ht="14.25" customHeight="1">
      <c r="A167" s="66"/>
      <c r="B167" s="66"/>
      <c r="C167" s="66"/>
      <c r="D167" s="66"/>
      <c r="E167" s="66"/>
      <c r="F167" s="66"/>
      <c r="G167" s="66"/>
    </row>
    <row r="168" ht="14.25" customHeight="1">
      <c r="A168" s="66"/>
      <c r="B168" s="66"/>
      <c r="C168" s="66"/>
      <c r="D168" s="66"/>
      <c r="E168" s="66"/>
      <c r="F168" s="66"/>
      <c r="G168" s="66"/>
    </row>
    <row r="169" ht="14.25" customHeight="1">
      <c r="A169" s="66"/>
      <c r="B169" s="66"/>
      <c r="C169" s="66"/>
      <c r="D169" s="66"/>
      <c r="E169" s="66"/>
      <c r="F169" s="66"/>
      <c r="G169" s="66"/>
    </row>
    <row r="170" ht="14.25" customHeight="1">
      <c r="A170" s="66"/>
      <c r="B170" s="66"/>
      <c r="C170" s="66"/>
      <c r="D170" s="66"/>
      <c r="E170" s="66"/>
      <c r="F170" s="66"/>
      <c r="G170" s="66"/>
    </row>
    <row r="171" ht="14.25" customHeight="1">
      <c r="A171" s="66"/>
      <c r="B171" s="66"/>
      <c r="C171" s="66"/>
      <c r="D171" s="66"/>
      <c r="E171" s="66"/>
      <c r="F171" s="66"/>
      <c r="G171" s="66"/>
    </row>
    <row r="172" ht="14.25" customHeight="1">
      <c r="A172" s="66"/>
      <c r="B172" s="66"/>
      <c r="C172" s="66"/>
      <c r="D172" s="66"/>
      <c r="E172" s="66"/>
      <c r="F172" s="66"/>
      <c r="G172" s="66"/>
    </row>
    <row r="173" ht="14.25" customHeight="1">
      <c r="A173" s="66"/>
      <c r="B173" s="66"/>
      <c r="C173" s="66"/>
      <c r="D173" s="66"/>
      <c r="E173" s="66"/>
      <c r="F173" s="66"/>
      <c r="G173" s="66"/>
    </row>
    <row r="174" ht="14.25" customHeight="1">
      <c r="A174" s="66"/>
      <c r="B174" s="66"/>
      <c r="C174" s="66"/>
      <c r="D174" s="66"/>
      <c r="E174" s="66"/>
      <c r="F174" s="66"/>
      <c r="G174" s="66"/>
    </row>
    <row r="175" ht="14.25" customHeight="1">
      <c r="A175" s="66"/>
      <c r="B175" s="66"/>
      <c r="C175" s="66"/>
      <c r="D175" s="66"/>
      <c r="E175" s="66"/>
      <c r="F175" s="66"/>
      <c r="G175" s="66"/>
    </row>
    <row r="176" ht="14.25" customHeight="1">
      <c r="A176" s="66"/>
      <c r="B176" s="66"/>
      <c r="C176" s="66"/>
      <c r="D176" s="66"/>
      <c r="E176" s="66"/>
      <c r="F176" s="66"/>
      <c r="G176" s="66"/>
    </row>
    <row r="177" ht="14.25" customHeight="1">
      <c r="A177" s="66"/>
      <c r="B177" s="66"/>
      <c r="C177" s="66"/>
      <c r="D177" s="66"/>
      <c r="E177" s="66"/>
      <c r="F177" s="66"/>
      <c r="G177" s="66"/>
    </row>
    <row r="178" ht="14.25" customHeight="1">
      <c r="A178" s="66"/>
      <c r="B178" s="66"/>
      <c r="C178" s="66"/>
      <c r="D178" s="66"/>
      <c r="E178" s="66"/>
      <c r="F178" s="66"/>
      <c r="G178" s="66"/>
    </row>
    <row r="179" ht="14.25" customHeight="1">
      <c r="A179" s="66"/>
      <c r="B179" s="66"/>
      <c r="C179" s="66"/>
      <c r="D179" s="66"/>
      <c r="E179" s="66"/>
      <c r="F179" s="66"/>
      <c r="G179" s="66"/>
    </row>
    <row r="180" ht="14.25" customHeight="1">
      <c r="A180" s="66"/>
      <c r="B180" s="66"/>
      <c r="C180" s="66"/>
      <c r="D180" s="66"/>
      <c r="E180" s="66"/>
      <c r="F180" s="66"/>
      <c r="G180" s="66"/>
    </row>
    <row r="181" ht="14.25" customHeight="1">
      <c r="A181" s="66"/>
      <c r="B181" s="66"/>
      <c r="C181" s="66"/>
      <c r="D181" s="66"/>
      <c r="E181" s="66"/>
      <c r="F181" s="66"/>
      <c r="G181" s="66"/>
    </row>
    <row r="182" ht="14.25" customHeight="1">
      <c r="A182" s="66"/>
      <c r="B182" s="66"/>
      <c r="C182" s="66"/>
      <c r="D182" s="66"/>
      <c r="E182" s="66"/>
      <c r="F182" s="66"/>
      <c r="G182" s="66"/>
    </row>
    <row r="183" ht="14.25" customHeight="1">
      <c r="A183" s="66"/>
      <c r="B183" s="66"/>
      <c r="C183" s="66"/>
      <c r="D183" s="66"/>
      <c r="E183" s="66"/>
      <c r="F183" s="66"/>
      <c r="G183" s="66"/>
    </row>
    <row r="184" ht="14.25" customHeight="1">
      <c r="A184" s="66"/>
      <c r="B184" s="66"/>
      <c r="C184" s="66"/>
      <c r="D184" s="66"/>
      <c r="E184" s="66"/>
      <c r="F184" s="66"/>
      <c r="G184" s="66"/>
    </row>
    <row r="185" ht="14.25" customHeight="1">
      <c r="A185" s="66"/>
      <c r="B185" s="66"/>
      <c r="C185" s="66"/>
      <c r="D185" s="66"/>
      <c r="E185" s="66"/>
      <c r="F185" s="66"/>
      <c r="G185" s="66"/>
    </row>
    <row r="186" ht="14.25" customHeight="1">
      <c r="A186" s="66"/>
      <c r="B186" s="66"/>
      <c r="C186" s="66"/>
      <c r="D186" s="66"/>
      <c r="E186" s="66"/>
      <c r="F186" s="66"/>
      <c r="G186" s="66"/>
    </row>
    <row r="187" ht="14.25" customHeight="1">
      <c r="A187" s="66"/>
      <c r="B187" s="66"/>
      <c r="C187" s="66"/>
      <c r="D187" s="66"/>
      <c r="E187" s="66"/>
      <c r="F187" s="66"/>
      <c r="G187" s="66"/>
    </row>
    <row r="188" ht="14.25" customHeight="1">
      <c r="A188" s="66"/>
      <c r="B188" s="66"/>
      <c r="C188" s="66"/>
      <c r="D188" s="66"/>
      <c r="E188" s="66"/>
      <c r="F188" s="66"/>
      <c r="G188" s="66"/>
    </row>
    <row r="189" ht="14.25" customHeight="1">
      <c r="A189" s="66"/>
      <c r="B189" s="66"/>
      <c r="C189" s="66"/>
      <c r="D189" s="66"/>
      <c r="E189" s="66"/>
      <c r="F189" s="66"/>
      <c r="G189" s="66"/>
    </row>
    <row r="190" ht="14.25" customHeight="1">
      <c r="A190" s="66"/>
      <c r="B190" s="66"/>
      <c r="C190" s="66"/>
      <c r="D190" s="66"/>
      <c r="E190" s="66"/>
      <c r="F190" s="66"/>
      <c r="G190" s="66"/>
    </row>
    <row r="191" ht="14.25" customHeight="1">
      <c r="A191" s="66"/>
      <c r="B191" s="66"/>
      <c r="C191" s="66"/>
      <c r="D191" s="66"/>
      <c r="E191" s="66"/>
      <c r="F191" s="66"/>
      <c r="G191" s="66"/>
    </row>
    <row r="192" ht="14.25" customHeight="1">
      <c r="A192" s="66"/>
      <c r="B192" s="66"/>
      <c r="C192" s="66"/>
      <c r="D192" s="66"/>
      <c r="E192" s="66"/>
      <c r="F192" s="66"/>
      <c r="G192" s="66"/>
    </row>
    <row r="193" ht="14.25" customHeight="1">
      <c r="A193" s="66"/>
      <c r="B193" s="66"/>
      <c r="C193" s="66"/>
      <c r="D193" s="66"/>
      <c r="E193" s="66"/>
      <c r="F193" s="66"/>
      <c r="G193" s="66"/>
    </row>
    <row r="194" ht="14.25" customHeight="1">
      <c r="A194" s="66"/>
      <c r="B194" s="66"/>
      <c r="C194" s="66"/>
      <c r="D194" s="66"/>
      <c r="E194" s="66"/>
      <c r="F194" s="66"/>
      <c r="G194" s="66"/>
    </row>
    <row r="195" ht="14.25" customHeight="1">
      <c r="A195" s="66"/>
      <c r="B195" s="66"/>
      <c r="C195" s="66"/>
      <c r="D195" s="66"/>
      <c r="E195" s="66"/>
      <c r="F195" s="66"/>
      <c r="G195" s="66"/>
    </row>
    <row r="196" ht="14.25" customHeight="1">
      <c r="A196" s="66"/>
      <c r="B196" s="66"/>
      <c r="C196" s="66"/>
      <c r="D196" s="66"/>
      <c r="E196" s="66"/>
      <c r="F196" s="66"/>
      <c r="G196" s="66"/>
    </row>
    <row r="197" ht="14.25" customHeight="1">
      <c r="A197" s="66"/>
      <c r="B197" s="66"/>
      <c r="C197" s="66"/>
      <c r="D197" s="66"/>
      <c r="E197" s="66"/>
      <c r="F197" s="66"/>
      <c r="G197" s="66"/>
    </row>
    <row r="198" ht="14.25" customHeight="1">
      <c r="A198" s="66"/>
      <c r="B198" s="66"/>
      <c r="C198" s="66"/>
      <c r="D198" s="66"/>
      <c r="E198" s="66"/>
      <c r="F198" s="66"/>
      <c r="G198" s="66"/>
    </row>
    <row r="199" ht="14.25" customHeight="1">
      <c r="A199" s="66"/>
      <c r="B199" s="66"/>
      <c r="C199" s="66"/>
      <c r="D199" s="66"/>
      <c r="E199" s="66"/>
      <c r="F199" s="66"/>
      <c r="G199" s="66"/>
    </row>
    <row r="200" ht="14.25" customHeight="1">
      <c r="A200" s="66"/>
      <c r="B200" s="66"/>
      <c r="C200" s="66"/>
      <c r="D200" s="66"/>
      <c r="E200" s="66"/>
      <c r="F200" s="66"/>
      <c r="G200" s="66"/>
    </row>
    <row r="201" ht="14.25" customHeight="1">
      <c r="A201" s="66"/>
      <c r="B201" s="66"/>
      <c r="C201" s="66"/>
      <c r="D201" s="66"/>
      <c r="E201" s="66"/>
      <c r="F201" s="66"/>
      <c r="G201" s="66"/>
    </row>
    <row r="202" ht="14.25" customHeight="1">
      <c r="A202" s="66"/>
      <c r="B202" s="66"/>
      <c r="C202" s="66"/>
      <c r="D202" s="66"/>
      <c r="E202" s="66"/>
      <c r="F202" s="66"/>
      <c r="G202" s="66"/>
    </row>
    <row r="203" ht="14.25" customHeight="1">
      <c r="A203" s="66"/>
      <c r="B203" s="66"/>
      <c r="C203" s="66"/>
      <c r="D203" s="66"/>
      <c r="E203" s="66"/>
      <c r="F203" s="66"/>
      <c r="G203" s="66"/>
    </row>
    <row r="204" ht="14.25" customHeight="1">
      <c r="A204" s="66"/>
      <c r="B204" s="66"/>
      <c r="C204" s="66"/>
      <c r="D204" s="66"/>
      <c r="E204" s="66"/>
      <c r="F204" s="66"/>
      <c r="G204" s="66"/>
    </row>
    <row r="205" ht="14.25" customHeight="1">
      <c r="A205" s="66"/>
      <c r="B205" s="66"/>
      <c r="C205" s="66"/>
      <c r="D205" s="66"/>
      <c r="E205" s="66"/>
      <c r="F205" s="66"/>
      <c r="G205" s="66"/>
    </row>
    <row r="206" ht="14.25" customHeight="1">
      <c r="A206" s="66"/>
      <c r="B206" s="66"/>
      <c r="C206" s="66"/>
      <c r="D206" s="66"/>
      <c r="E206" s="66"/>
      <c r="F206" s="66"/>
      <c r="G206" s="66"/>
    </row>
    <row r="207" ht="14.25" customHeight="1">
      <c r="A207" s="66"/>
      <c r="B207" s="66"/>
      <c r="C207" s="66"/>
      <c r="D207" s="66"/>
      <c r="E207" s="66"/>
      <c r="F207" s="66"/>
      <c r="G207" s="66"/>
    </row>
    <row r="208" ht="14.25" customHeight="1">
      <c r="A208" s="66"/>
      <c r="B208" s="66"/>
      <c r="C208" s="66"/>
      <c r="D208" s="66"/>
      <c r="E208" s="66"/>
      <c r="F208" s="66"/>
      <c r="G208" s="66"/>
    </row>
    <row r="209" ht="14.25" customHeight="1">
      <c r="A209" s="66"/>
      <c r="B209" s="66"/>
      <c r="C209" s="66"/>
      <c r="D209" s="66"/>
      <c r="E209" s="66"/>
      <c r="F209" s="66"/>
      <c r="G209" s="66"/>
    </row>
    <row r="210" ht="14.25" customHeight="1">
      <c r="A210" s="66"/>
      <c r="B210" s="66"/>
      <c r="C210" s="66"/>
      <c r="D210" s="66"/>
      <c r="E210" s="66"/>
      <c r="F210" s="66"/>
      <c r="G210" s="66"/>
    </row>
    <row r="211" ht="14.25" customHeight="1">
      <c r="A211" s="66"/>
      <c r="B211" s="66"/>
      <c r="C211" s="66"/>
      <c r="D211" s="66"/>
      <c r="E211" s="66"/>
      <c r="F211" s="66"/>
      <c r="G211" s="66"/>
    </row>
    <row r="212" ht="14.25" customHeight="1">
      <c r="A212" s="66"/>
      <c r="B212" s="66"/>
      <c r="C212" s="66"/>
      <c r="D212" s="66"/>
      <c r="E212" s="66"/>
      <c r="F212" s="66"/>
      <c r="G212" s="66"/>
    </row>
    <row r="213" ht="14.25" customHeight="1">
      <c r="A213" s="66"/>
      <c r="B213" s="66"/>
      <c r="C213" s="66"/>
      <c r="D213" s="66"/>
      <c r="E213" s="66"/>
      <c r="F213" s="66"/>
      <c r="G213" s="66"/>
    </row>
    <row r="214" ht="14.25" customHeight="1">
      <c r="A214" s="66"/>
      <c r="B214" s="66"/>
      <c r="C214" s="66"/>
      <c r="D214" s="66"/>
      <c r="E214" s="66"/>
      <c r="F214" s="66"/>
      <c r="G214" s="66"/>
    </row>
    <row r="215" ht="14.25" customHeight="1">
      <c r="A215" s="66"/>
      <c r="B215" s="66"/>
      <c r="C215" s="66"/>
      <c r="D215" s="66"/>
      <c r="E215" s="66"/>
      <c r="F215" s="66"/>
      <c r="G215" s="66"/>
    </row>
    <row r="216" ht="14.25" customHeight="1">
      <c r="A216" s="66"/>
      <c r="B216" s="66"/>
      <c r="C216" s="66"/>
      <c r="D216" s="66"/>
      <c r="E216" s="66"/>
      <c r="F216" s="66"/>
      <c r="G216" s="66"/>
    </row>
    <row r="217" ht="14.25" customHeight="1">
      <c r="A217" s="66"/>
      <c r="B217" s="66"/>
      <c r="C217" s="66"/>
      <c r="D217" s="66"/>
      <c r="E217" s="66"/>
      <c r="F217" s="66"/>
      <c r="G217" s="66"/>
    </row>
    <row r="218" ht="14.25" customHeight="1">
      <c r="A218" s="66"/>
      <c r="B218" s="66"/>
      <c r="C218" s="66"/>
      <c r="D218" s="66"/>
      <c r="E218" s="66"/>
      <c r="F218" s="66"/>
      <c r="G218" s="66"/>
    </row>
    <row r="219" ht="14.25" customHeight="1">
      <c r="A219" s="66"/>
      <c r="B219" s="66"/>
      <c r="C219" s="66"/>
      <c r="D219" s="66"/>
      <c r="E219" s="66"/>
      <c r="F219" s="66"/>
      <c r="G219" s="66"/>
    </row>
    <row r="220" ht="14.25" customHeight="1">
      <c r="A220" s="66"/>
      <c r="B220" s="66"/>
      <c r="C220" s="66"/>
      <c r="D220" s="66"/>
      <c r="E220" s="66"/>
      <c r="F220" s="66"/>
      <c r="G220" s="66"/>
    </row>
    <row r="221" ht="14.25" customHeight="1">
      <c r="A221" s="66"/>
      <c r="B221" s="66"/>
      <c r="C221" s="66"/>
      <c r="D221" s="66"/>
      <c r="E221" s="66"/>
      <c r="F221" s="66"/>
      <c r="G221" s="66"/>
    </row>
    <row r="222" ht="14.25" customHeight="1">
      <c r="A222" s="66"/>
      <c r="B222" s="66"/>
      <c r="C222" s="66"/>
      <c r="D222" s="66"/>
      <c r="E222" s="66"/>
      <c r="F222" s="66"/>
      <c r="G222" s="66"/>
    </row>
    <row r="223" ht="14.25" customHeight="1">
      <c r="A223" s="66"/>
      <c r="B223" s="66"/>
      <c r="C223" s="66"/>
      <c r="D223" s="66"/>
      <c r="E223" s="66"/>
      <c r="F223" s="66"/>
      <c r="G223" s="66"/>
    </row>
    <row r="224" ht="14.25" customHeight="1">
      <c r="A224" s="66"/>
      <c r="B224" s="66"/>
      <c r="C224" s="66"/>
      <c r="D224" s="66"/>
      <c r="E224" s="66"/>
      <c r="F224" s="66"/>
      <c r="G224" s="66"/>
    </row>
    <row r="225" ht="14.25" customHeight="1">
      <c r="A225" s="66"/>
      <c r="B225" s="66"/>
      <c r="C225" s="66"/>
      <c r="D225" s="66"/>
      <c r="E225" s="66"/>
      <c r="F225" s="66"/>
      <c r="G225" s="66"/>
    </row>
    <row r="226" ht="14.25" customHeight="1">
      <c r="A226" s="66"/>
      <c r="B226" s="66"/>
      <c r="C226" s="66"/>
      <c r="D226" s="66"/>
      <c r="E226" s="66"/>
      <c r="F226" s="66"/>
      <c r="G226" s="66"/>
    </row>
    <row r="227" ht="14.25" customHeight="1">
      <c r="A227" s="66"/>
      <c r="B227" s="66"/>
      <c r="C227" s="66"/>
      <c r="D227" s="66"/>
      <c r="E227" s="66"/>
      <c r="F227" s="66"/>
      <c r="G227" s="66"/>
    </row>
    <row r="228" ht="14.25" customHeight="1">
      <c r="A228" s="66"/>
      <c r="B228" s="66"/>
      <c r="C228" s="66"/>
      <c r="D228" s="66"/>
      <c r="E228" s="66"/>
      <c r="F228" s="66"/>
      <c r="G228" s="66"/>
    </row>
    <row r="229" ht="14.25" customHeight="1">
      <c r="A229" s="66"/>
      <c r="B229" s="66"/>
      <c r="C229" s="66"/>
      <c r="D229" s="66"/>
      <c r="E229" s="66"/>
      <c r="F229" s="66"/>
      <c r="G229" s="66"/>
    </row>
    <row r="230" ht="14.25" customHeight="1">
      <c r="A230" s="66"/>
      <c r="B230" s="66"/>
      <c r="C230" s="66"/>
      <c r="D230" s="66"/>
      <c r="E230" s="66"/>
      <c r="F230" s="66"/>
      <c r="G230" s="66"/>
    </row>
    <row r="231" ht="14.25" customHeight="1">
      <c r="A231" s="66"/>
      <c r="B231" s="66"/>
      <c r="C231" s="66"/>
      <c r="D231" s="66"/>
      <c r="E231" s="66"/>
      <c r="F231" s="66"/>
      <c r="G231" s="66"/>
    </row>
    <row r="232" ht="14.25" customHeight="1">
      <c r="A232" s="66"/>
      <c r="B232" s="66"/>
      <c r="C232" s="66"/>
      <c r="D232" s="66"/>
      <c r="E232" s="66"/>
      <c r="F232" s="66"/>
      <c r="G232" s="66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20.57"/>
    <col customWidth="1" min="3" max="3" width="22.0"/>
    <col customWidth="1" min="4" max="4" width="16.86"/>
    <col customWidth="1" min="5" max="5" width="43.14"/>
    <col customWidth="1" min="6" max="6" width="25.29"/>
  </cols>
  <sheetData>
    <row r="1" ht="47.25" customHeight="1">
      <c r="A1" s="61" t="s">
        <v>1</v>
      </c>
      <c r="B1" s="61" t="s">
        <v>167</v>
      </c>
      <c r="C1" s="61" t="s">
        <v>168</v>
      </c>
      <c r="D1" s="61" t="s">
        <v>211</v>
      </c>
      <c r="E1" s="61" t="s">
        <v>178</v>
      </c>
      <c r="F1" s="61" t="s">
        <v>179</v>
      </c>
    </row>
    <row r="2" ht="47.25" customHeight="1">
      <c r="A2" s="62" t="s">
        <v>175</v>
      </c>
      <c r="B2" s="62" t="s">
        <v>176</v>
      </c>
      <c r="C2" s="62" t="s">
        <v>129</v>
      </c>
      <c r="D2" s="62">
        <v>6451098.0</v>
      </c>
      <c r="E2" s="62" t="s">
        <v>212</v>
      </c>
      <c r="F2" s="62" t="s">
        <v>129</v>
      </c>
    </row>
    <row r="3" ht="47.25" customHeight="1">
      <c r="A3" s="62" t="s">
        <v>175</v>
      </c>
      <c r="B3" s="62" t="s">
        <v>176</v>
      </c>
      <c r="C3" s="62" t="s">
        <v>132</v>
      </c>
      <c r="D3" s="62">
        <v>2080052.0</v>
      </c>
      <c r="E3" s="62" t="s">
        <v>213</v>
      </c>
      <c r="F3" s="62" t="s">
        <v>136</v>
      </c>
    </row>
    <row r="4" ht="47.25" customHeight="1">
      <c r="A4" s="62" t="s">
        <v>175</v>
      </c>
      <c r="B4" s="62" t="s">
        <v>176</v>
      </c>
      <c r="C4" s="62" t="s">
        <v>137</v>
      </c>
      <c r="D4" s="62">
        <v>2080079.0</v>
      </c>
      <c r="E4" s="62" t="s">
        <v>214</v>
      </c>
      <c r="F4" s="62" t="s">
        <v>137</v>
      </c>
    </row>
    <row r="5" ht="47.25" customHeight="1">
      <c r="A5" s="62" t="s">
        <v>175</v>
      </c>
      <c r="B5" s="62" t="s">
        <v>176</v>
      </c>
      <c r="C5" s="62" t="s">
        <v>140</v>
      </c>
      <c r="D5" s="62">
        <v>2773333.0</v>
      </c>
      <c r="E5" s="62" t="s">
        <v>215</v>
      </c>
      <c r="F5" s="62" t="s">
        <v>140</v>
      </c>
    </row>
    <row r="6" ht="47.25" customHeight="1">
      <c r="A6" s="62" t="s">
        <v>175</v>
      </c>
      <c r="B6" s="62" t="s">
        <v>176</v>
      </c>
      <c r="C6" s="62" t="s">
        <v>143</v>
      </c>
      <c r="D6" s="62">
        <v>5200105.0</v>
      </c>
      <c r="E6" s="62" t="s">
        <v>216</v>
      </c>
      <c r="F6" s="62" t="s">
        <v>143</v>
      </c>
    </row>
    <row r="7" ht="47.25" customHeight="1">
      <c r="A7" s="62" t="s">
        <v>175</v>
      </c>
      <c r="B7" s="62" t="s">
        <v>176</v>
      </c>
      <c r="C7" s="62" t="s">
        <v>143</v>
      </c>
      <c r="D7" s="62">
        <v>2040069.0</v>
      </c>
      <c r="E7" s="62" t="s">
        <v>217</v>
      </c>
      <c r="F7" s="62" t="s">
        <v>143</v>
      </c>
    </row>
    <row r="8" ht="47.25" customHeight="1">
      <c r="A8" s="62" t="s">
        <v>175</v>
      </c>
      <c r="B8" s="62" t="s">
        <v>176</v>
      </c>
      <c r="C8" s="62" t="s">
        <v>143</v>
      </c>
      <c r="D8" s="62">
        <v>2080338.0</v>
      </c>
      <c r="E8" s="62" t="s">
        <v>218</v>
      </c>
      <c r="F8" s="62" t="s">
        <v>143</v>
      </c>
    </row>
    <row r="9" ht="47.25" customHeight="1">
      <c r="A9" s="62" t="s">
        <v>175</v>
      </c>
      <c r="B9" s="62" t="s">
        <v>176</v>
      </c>
      <c r="C9" s="62" t="s">
        <v>148</v>
      </c>
      <c r="D9" s="62">
        <v>2078562.0</v>
      </c>
      <c r="E9" s="62" t="s">
        <v>219</v>
      </c>
      <c r="F9" s="62" t="s">
        <v>148</v>
      </c>
    </row>
    <row r="10" ht="47.25" customHeight="1">
      <c r="A10" s="62" t="s">
        <v>175</v>
      </c>
      <c r="B10" s="62" t="s">
        <v>176</v>
      </c>
      <c r="C10" s="62" t="s">
        <v>136</v>
      </c>
      <c r="D10" s="62">
        <v>2080052.0</v>
      </c>
      <c r="E10" s="62" t="s">
        <v>213</v>
      </c>
      <c r="F10" s="62" t="s">
        <v>136</v>
      </c>
    </row>
    <row r="11" ht="47.25" customHeight="1">
      <c r="A11" s="62" t="s">
        <v>175</v>
      </c>
      <c r="B11" s="62" t="s">
        <v>176</v>
      </c>
      <c r="C11" s="65" t="s">
        <v>152</v>
      </c>
      <c r="D11" s="62">
        <v>2080079.0</v>
      </c>
      <c r="E11" s="62" t="s">
        <v>214</v>
      </c>
      <c r="F11" s="62" t="s">
        <v>137</v>
      </c>
    </row>
    <row r="12" ht="47.25" customHeight="1">
      <c r="A12" s="62" t="s">
        <v>175</v>
      </c>
      <c r="B12" s="62" t="s">
        <v>176</v>
      </c>
      <c r="C12" s="62" t="s">
        <v>156</v>
      </c>
      <c r="D12" s="62">
        <v>2080052.0</v>
      </c>
      <c r="E12" s="62" t="s">
        <v>213</v>
      </c>
      <c r="F12" s="62" t="s">
        <v>136</v>
      </c>
    </row>
    <row r="13" ht="47.25" customHeight="1">
      <c r="A13" s="62" t="s">
        <v>175</v>
      </c>
      <c r="B13" s="62" t="s">
        <v>176</v>
      </c>
      <c r="C13" s="62" t="s">
        <v>158</v>
      </c>
      <c r="D13" s="62">
        <v>2083140.0</v>
      </c>
      <c r="E13" s="62" t="s">
        <v>220</v>
      </c>
      <c r="F13" s="62" t="s">
        <v>158</v>
      </c>
    </row>
    <row r="14" ht="47.25" customHeight="1">
      <c r="A14" s="62" t="s">
        <v>175</v>
      </c>
      <c r="B14" s="62" t="s">
        <v>176</v>
      </c>
      <c r="C14" s="62" t="s">
        <v>161</v>
      </c>
      <c r="D14" s="62">
        <v>2079860.0</v>
      </c>
      <c r="E14" s="62" t="s">
        <v>221</v>
      </c>
      <c r="F14" s="62" t="s">
        <v>161</v>
      </c>
    </row>
    <row r="15" ht="14.25" customHeight="1">
      <c r="A15" s="67"/>
      <c r="B15" s="67"/>
      <c r="C15" s="67"/>
      <c r="D15" s="67"/>
      <c r="E15" s="67"/>
      <c r="F15" s="67"/>
    </row>
    <row r="16" ht="14.25" customHeight="1">
      <c r="A16" s="67"/>
      <c r="B16" s="67"/>
      <c r="C16" s="67"/>
      <c r="D16" s="67"/>
      <c r="E16" s="67"/>
      <c r="F16" s="67"/>
    </row>
    <row r="17" ht="14.25" customHeight="1">
      <c r="A17" s="67"/>
      <c r="B17" s="67"/>
      <c r="C17" s="67"/>
      <c r="D17" s="67"/>
      <c r="E17" s="67"/>
      <c r="F17" s="67"/>
    </row>
    <row r="18" ht="14.25" customHeight="1">
      <c r="A18" s="67"/>
      <c r="B18" s="67"/>
      <c r="C18" s="67"/>
      <c r="D18" s="67"/>
      <c r="E18" s="67"/>
      <c r="F18" s="67"/>
    </row>
    <row r="19" ht="14.25" customHeight="1">
      <c r="A19" s="67"/>
      <c r="B19" s="67"/>
      <c r="C19" s="67"/>
      <c r="D19" s="67"/>
      <c r="E19" s="67"/>
      <c r="F19" s="67"/>
    </row>
    <row r="20" ht="14.25" customHeight="1">
      <c r="A20" s="67"/>
      <c r="B20" s="67"/>
      <c r="C20" s="67"/>
      <c r="D20" s="67"/>
      <c r="E20" s="67"/>
      <c r="F20" s="67"/>
    </row>
    <row r="21" ht="14.25" customHeight="1">
      <c r="A21" s="67"/>
      <c r="B21" s="67"/>
      <c r="C21" s="67"/>
      <c r="D21" s="67"/>
      <c r="E21" s="67"/>
      <c r="F21" s="67"/>
    </row>
    <row r="22" ht="14.25" customHeight="1">
      <c r="A22" s="67"/>
      <c r="B22" s="67"/>
      <c r="C22" s="67"/>
      <c r="D22" s="67"/>
      <c r="E22" s="67"/>
      <c r="F22" s="67"/>
    </row>
    <row r="23" ht="14.25" customHeight="1">
      <c r="A23" s="67"/>
      <c r="B23" s="67"/>
      <c r="C23" s="67"/>
      <c r="D23" s="67"/>
      <c r="E23" s="67"/>
      <c r="F23" s="67"/>
    </row>
    <row r="24" ht="14.25" customHeight="1">
      <c r="A24" s="67"/>
      <c r="B24" s="67"/>
      <c r="C24" s="67"/>
      <c r="D24" s="67"/>
      <c r="E24" s="67"/>
      <c r="F24" s="67"/>
    </row>
    <row r="25" ht="14.25" customHeight="1">
      <c r="A25" s="67"/>
      <c r="B25" s="67"/>
      <c r="C25" s="67"/>
      <c r="D25" s="67"/>
      <c r="E25" s="67"/>
      <c r="F25" s="67"/>
    </row>
    <row r="26" ht="14.25" customHeight="1">
      <c r="A26" s="67"/>
      <c r="B26" s="67"/>
      <c r="C26" s="67"/>
      <c r="D26" s="67"/>
      <c r="E26" s="67"/>
      <c r="F26" s="67"/>
    </row>
    <row r="27" ht="14.25" customHeight="1">
      <c r="A27" s="67"/>
      <c r="B27" s="67"/>
      <c r="C27" s="67"/>
      <c r="D27" s="67"/>
      <c r="E27" s="67"/>
      <c r="F27" s="67"/>
    </row>
    <row r="28" ht="14.25" customHeight="1">
      <c r="A28" s="67"/>
      <c r="B28" s="67"/>
      <c r="C28" s="67"/>
      <c r="D28" s="67"/>
      <c r="E28" s="67"/>
      <c r="F28" s="67"/>
    </row>
    <row r="29" ht="14.25" customHeight="1">
      <c r="A29" s="67"/>
      <c r="B29" s="67"/>
      <c r="C29" s="67"/>
      <c r="D29" s="67"/>
      <c r="E29" s="67"/>
      <c r="F29" s="67"/>
    </row>
    <row r="30" ht="14.25" customHeight="1">
      <c r="A30" s="67"/>
      <c r="B30" s="67"/>
      <c r="C30" s="67"/>
      <c r="D30" s="67"/>
      <c r="E30" s="67"/>
      <c r="F30" s="67"/>
    </row>
    <row r="31" ht="14.25" customHeight="1">
      <c r="A31" s="67"/>
      <c r="B31" s="67"/>
      <c r="C31" s="67"/>
      <c r="D31" s="67"/>
      <c r="E31" s="67"/>
      <c r="F31" s="67"/>
    </row>
    <row r="32" ht="14.25" customHeight="1">
      <c r="A32" s="67"/>
      <c r="B32" s="67"/>
      <c r="C32" s="67"/>
      <c r="D32" s="67"/>
      <c r="E32" s="67"/>
      <c r="F32" s="67"/>
    </row>
    <row r="33" ht="14.25" customHeight="1">
      <c r="A33" s="67"/>
      <c r="B33" s="67"/>
      <c r="C33" s="67"/>
      <c r="D33" s="67"/>
      <c r="E33" s="67"/>
      <c r="F33" s="67"/>
    </row>
    <row r="34" ht="14.25" customHeight="1">
      <c r="A34" s="67"/>
      <c r="B34" s="67"/>
      <c r="C34" s="67"/>
      <c r="D34" s="67"/>
      <c r="E34" s="67"/>
      <c r="F34" s="67"/>
    </row>
    <row r="35" ht="14.25" customHeight="1">
      <c r="A35" s="67"/>
      <c r="B35" s="67"/>
      <c r="C35" s="67"/>
      <c r="D35" s="67"/>
      <c r="E35" s="67"/>
      <c r="F35" s="67"/>
    </row>
    <row r="36" ht="14.25" customHeight="1">
      <c r="A36" s="67"/>
      <c r="B36" s="67"/>
      <c r="C36" s="67"/>
      <c r="D36" s="67"/>
      <c r="E36" s="67"/>
      <c r="F36" s="67"/>
    </row>
    <row r="37" ht="14.25" customHeight="1">
      <c r="A37" s="67"/>
      <c r="B37" s="67"/>
      <c r="C37" s="67"/>
      <c r="D37" s="67"/>
      <c r="E37" s="67"/>
      <c r="F37" s="67"/>
    </row>
    <row r="38" ht="14.25" customHeight="1">
      <c r="A38" s="67"/>
      <c r="B38" s="67"/>
      <c r="C38" s="67"/>
      <c r="D38" s="67"/>
      <c r="E38" s="67"/>
      <c r="F38" s="67"/>
    </row>
    <row r="39" ht="14.25" customHeight="1">
      <c r="A39" s="67"/>
      <c r="B39" s="67"/>
      <c r="C39" s="67"/>
      <c r="D39" s="67"/>
      <c r="E39" s="67"/>
      <c r="F39" s="67"/>
    </row>
    <row r="40" ht="14.25" customHeight="1">
      <c r="A40" s="67"/>
      <c r="B40" s="67"/>
      <c r="C40" s="67"/>
      <c r="D40" s="67"/>
      <c r="E40" s="67"/>
      <c r="F40" s="67"/>
    </row>
    <row r="41" ht="14.25" customHeight="1">
      <c r="A41" s="67"/>
      <c r="B41" s="67"/>
      <c r="C41" s="67"/>
      <c r="D41" s="67"/>
      <c r="E41" s="67"/>
      <c r="F41" s="67"/>
    </row>
    <row r="42" ht="14.25" customHeight="1">
      <c r="A42" s="67"/>
      <c r="B42" s="67"/>
      <c r="C42" s="67"/>
      <c r="D42" s="67"/>
      <c r="E42" s="67"/>
      <c r="F42" s="67"/>
    </row>
    <row r="43" ht="14.25" customHeight="1">
      <c r="A43" s="67"/>
      <c r="B43" s="67"/>
      <c r="C43" s="67"/>
      <c r="D43" s="67"/>
      <c r="E43" s="67"/>
      <c r="F43" s="67"/>
    </row>
    <row r="44" ht="14.25" customHeight="1">
      <c r="A44" s="67"/>
      <c r="B44" s="67"/>
      <c r="C44" s="67"/>
      <c r="D44" s="67"/>
      <c r="E44" s="67"/>
      <c r="F44" s="67"/>
    </row>
    <row r="45" ht="14.25" customHeight="1">
      <c r="A45" s="67"/>
      <c r="B45" s="67"/>
      <c r="C45" s="67"/>
      <c r="D45" s="67"/>
      <c r="E45" s="67"/>
      <c r="F45" s="67"/>
    </row>
    <row r="46" ht="14.25" customHeight="1">
      <c r="A46" s="67"/>
      <c r="B46" s="67"/>
      <c r="C46" s="67"/>
      <c r="D46" s="67"/>
      <c r="E46" s="67"/>
      <c r="F46" s="67"/>
    </row>
    <row r="47" ht="14.25" customHeight="1">
      <c r="A47" s="67"/>
      <c r="B47" s="67"/>
      <c r="C47" s="67"/>
      <c r="D47" s="67"/>
      <c r="E47" s="67"/>
      <c r="F47" s="67"/>
    </row>
    <row r="48" ht="14.25" customHeight="1">
      <c r="A48" s="67"/>
      <c r="B48" s="67"/>
      <c r="C48" s="67"/>
      <c r="D48" s="67"/>
      <c r="E48" s="67"/>
      <c r="F48" s="67"/>
    </row>
    <row r="49" ht="14.25" customHeight="1">
      <c r="A49" s="67"/>
      <c r="B49" s="67"/>
      <c r="C49" s="67"/>
      <c r="D49" s="67"/>
      <c r="E49" s="67"/>
      <c r="F49" s="67"/>
    </row>
    <row r="50" ht="14.25" customHeight="1">
      <c r="A50" s="67"/>
      <c r="B50" s="67"/>
      <c r="C50" s="67"/>
      <c r="D50" s="67"/>
      <c r="E50" s="67"/>
      <c r="F50" s="67"/>
    </row>
    <row r="51" ht="14.25" customHeight="1">
      <c r="A51" s="67"/>
      <c r="B51" s="67"/>
      <c r="C51" s="67"/>
      <c r="D51" s="67"/>
      <c r="E51" s="67"/>
      <c r="F51" s="67"/>
    </row>
    <row r="52" ht="14.25" customHeight="1">
      <c r="A52" s="67"/>
      <c r="B52" s="67"/>
      <c r="C52" s="67"/>
      <c r="D52" s="67"/>
      <c r="E52" s="67"/>
      <c r="F52" s="67"/>
    </row>
    <row r="53" ht="14.25" customHeight="1">
      <c r="A53" s="67"/>
      <c r="B53" s="67"/>
      <c r="C53" s="67"/>
      <c r="D53" s="67"/>
      <c r="E53" s="67"/>
      <c r="F53" s="67"/>
    </row>
    <row r="54" ht="14.25" customHeight="1">
      <c r="A54" s="67"/>
      <c r="B54" s="67"/>
      <c r="C54" s="67"/>
      <c r="D54" s="67"/>
      <c r="E54" s="67"/>
      <c r="F54" s="67"/>
    </row>
    <row r="55" ht="14.25" customHeight="1">
      <c r="A55" s="67"/>
      <c r="B55" s="67"/>
      <c r="C55" s="67"/>
      <c r="D55" s="67"/>
      <c r="E55" s="67"/>
      <c r="F55" s="67"/>
    </row>
    <row r="56" ht="14.25" customHeight="1">
      <c r="A56" s="67"/>
      <c r="B56" s="67"/>
      <c r="C56" s="67"/>
      <c r="D56" s="67"/>
      <c r="E56" s="67"/>
      <c r="F56" s="67"/>
    </row>
    <row r="57" ht="14.25" customHeight="1">
      <c r="A57" s="67"/>
      <c r="B57" s="67"/>
      <c r="C57" s="67"/>
      <c r="D57" s="67"/>
      <c r="E57" s="67"/>
      <c r="F57" s="67"/>
    </row>
    <row r="58" ht="14.25" customHeight="1">
      <c r="A58" s="67"/>
      <c r="B58" s="67"/>
      <c r="C58" s="67"/>
      <c r="D58" s="67"/>
      <c r="E58" s="67"/>
      <c r="F58" s="67"/>
    </row>
    <row r="59" ht="14.25" customHeight="1">
      <c r="A59" s="67"/>
      <c r="B59" s="67"/>
      <c r="C59" s="67"/>
      <c r="D59" s="67"/>
      <c r="E59" s="67"/>
      <c r="F59" s="67"/>
    </row>
    <row r="60" ht="14.25" customHeight="1">
      <c r="A60" s="67"/>
      <c r="B60" s="67"/>
      <c r="C60" s="67"/>
      <c r="D60" s="67"/>
      <c r="E60" s="67"/>
      <c r="F60" s="67"/>
    </row>
    <row r="61" ht="14.25" customHeight="1">
      <c r="A61" s="67"/>
      <c r="B61" s="67"/>
      <c r="C61" s="67"/>
      <c r="D61" s="67"/>
      <c r="E61" s="67"/>
      <c r="F61" s="67"/>
    </row>
    <row r="62" ht="14.25" customHeight="1">
      <c r="A62" s="67"/>
      <c r="B62" s="67"/>
      <c r="C62" s="67"/>
      <c r="D62" s="67"/>
      <c r="E62" s="67"/>
      <c r="F62" s="67"/>
    </row>
    <row r="63" ht="14.25" customHeight="1">
      <c r="A63" s="67"/>
      <c r="B63" s="67"/>
      <c r="C63" s="67"/>
      <c r="D63" s="67"/>
      <c r="E63" s="67"/>
      <c r="F63" s="67"/>
    </row>
    <row r="64" ht="14.25" customHeight="1">
      <c r="A64" s="67"/>
      <c r="B64" s="67"/>
      <c r="C64" s="67"/>
      <c r="D64" s="67"/>
      <c r="E64" s="67"/>
      <c r="F64" s="67"/>
    </row>
    <row r="65" ht="14.25" customHeight="1">
      <c r="A65" s="67"/>
      <c r="B65" s="67"/>
      <c r="C65" s="67"/>
      <c r="D65" s="67"/>
      <c r="E65" s="67"/>
      <c r="F65" s="67"/>
    </row>
    <row r="66" ht="14.25" customHeight="1">
      <c r="A66" s="67"/>
      <c r="B66" s="67"/>
      <c r="C66" s="67"/>
      <c r="D66" s="67"/>
      <c r="E66" s="67"/>
      <c r="F66" s="67"/>
    </row>
    <row r="67" ht="14.25" customHeight="1">
      <c r="A67" s="67"/>
      <c r="B67" s="67"/>
      <c r="C67" s="67"/>
      <c r="D67" s="67"/>
      <c r="E67" s="67"/>
      <c r="F67" s="67"/>
    </row>
    <row r="68" ht="14.25" customHeight="1">
      <c r="A68" s="67"/>
      <c r="B68" s="67"/>
      <c r="C68" s="67"/>
      <c r="D68" s="67"/>
      <c r="E68" s="67"/>
      <c r="F68" s="67"/>
    </row>
    <row r="69" ht="14.25" customHeight="1">
      <c r="A69" s="67"/>
      <c r="B69" s="67"/>
      <c r="C69" s="67"/>
      <c r="D69" s="67"/>
      <c r="E69" s="67"/>
      <c r="F69" s="67"/>
    </row>
    <row r="70" ht="14.25" customHeight="1">
      <c r="A70" s="67"/>
      <c r="B70" s="67"/>
      <c r="C70" s="67"/>
      <c r="D70" s="67"/>
      <c r="E70" s="67"/>
      <c r="F70" s="67"/>
    </row>
    <row r="71" ht="14.25" customHeight="1">
      <c r="A71" s="67"/>
      <c r="B71" s="67"/>
      <c r="C71" s="67"/>
      <c r="D71" s="67"/>
      <c r="E71" s="67"/>
      <c r="F71" s="67"/>
    </row>
    <row r="72" ht="14.25" customHeight="1">
      <c r="A72" s="67"/>
      <c r="B72" s="67"/>
      <c r="C72" s="67"/>
      <c r="D72" s="67"/>
      <c r="E72" s="67"/>
      <c r="F72" s="67"/>
    </row>
    <row r="73" ht="14.25" customHeight="1">
      <c r="A73" s="67"/>
      <c r="B73" s="67"/>
      <c r="C73" s="67"/>
      <c r="D73" s="67"/>
      <c r="E73" s="67"/>
      <c r="F73" s="67"/>
    </row>
    <row r="74" ht="14.25" customHeight="1">
      <c r="A74" s="67"/>
      <c r="B74" s="67"/>
      <c r="C74" s="67"/>
      <c r="D74" s="67"/>
      <c r="E74" s="67"/>
      <c r="F74" s="67"/>
    </row>
    <row r="75" ht="14.25" customHeight="1">
      <c r="A75" s="67"/>
      <c r="B75" s="67"/>
      <c r="C75" s="67"/>
      <c r="D75" s="67"/>
      <c r="E75" s="67"/>
      <c r="F75" s="67"/>
    </row>
    <row r="76" ht="14.25" customHeight="1">
      <c r="A76" s="67"/>
      <c r="B76" s="67"/>
      <c r="C76" s="67"/>
      <c r="D76" s="67"/>
      <c r="E76" s="67"/>
      <c r="F76" s="67"/>
    </row>
    <row r="77" ht="14.25" customHeight="1">
      <c r="A77" s="67"/>
      <c r="B77" s="67"/>
      <c r="C77" s="67"/>
      <c r="D77" s="67"/>
      <c r="E77" s="67"/>
      <c r="F77" s="67"/>
    </row>
    <row r="78" ht="14.25" customHeight="1">
      <c r="A78" s="67"/>
      <c r="B78" s="67"/>
      <c r="C78" s="67"/>
      <c r="D78" s="67"/>
      <c r="E78" s="67"/>
      <c r="F78" s="67"/>
    </row>
    <row r="79" ht="14.25" customHeight="1">
      <c r="A79" s="67"/>
      <c r="B79" s="67"/>
      <c r="C79" s="67"/>
      <c r="D79" s="67"/>
      <c r="E79" s="67"/>
      <c r="F79" s="67"/>
    </row>
    <row r="80" ht="14.25" customHeight="1">
      <c r="A80" s="67"/>
      <c r="B80" s="67"/>
      <c r="C80" s="67"/>
      <c r="D80" s="67"/>
      <c r="E80" s="67"/>
      <c r="F80" s="67"/>
    </row>
    <row r="81" ht="14.25" customHeight="1">
      <c r="A81" s="67"/>
      <c r="B81" s="67"/>
      <c r="C81" s="67"/>
      <c r="D81" s="67"/>
      <c r="E81" s="67"/>
      <c r="F81" s="67"/>
    </row>
    <row r="82" ht="14.25" customHeight="1">
      <c r="A82" s="67"/>
      <c r="B82" s="67"/>
      <c r="C82" s="67"/>
      <c r="D82" s="67"/>
      <c r="E82" s="67"/>
      <c r="F82" s="67"/>
    </row>
    <row r="83" ht="14.25" customHeight="1">
      <c r="A83" s="67"/>
      <c r="B83" s="67"/>
      <c r="C83" s="67"/>
      <c r="D83" s="67"/>
      <c r="E83" s="67"/>
      <c r="F83" s="67"/>
    </row>
    <row r="84" ht="14.25" customHeight="1">
      <c r="A84" s="67"/>
      <c r="B84" s="67"/>
      <c r="C84" s="67"/>
      <c r="D84" s="67"/>
      <c r="E84" s="67"/>
      <c r="F84" s="67"/>
    </row>
    <row r="85" ht="14.25" customHeight="1">
      <c r="A85" s="67"/>
      <c r="B85" s="67"/>
      <c r="C85" s="67"/>
      <c r="D85" s="67"/>
      <c r="E85" s="67"/>
      <c r="F85" s="67"/>
    </row>
    <row r="86" ht="14.25" customHeight="1">
      <c r="A86" s="67"/>
      <c r="B86" s="67"/>
      <c r="C86" s="67"/>
      <c r="D86" s="67"/>
      <c r="E86" s="67"/>
      <c r="F86" s="67"/>
    </row>
    <row r="87" ht="14.25" customHeight="1">
      <c r="A87" s="67"/>
      <c r="B87" s="67"/>
      <c r="C87" s="67"/>
      <c r="D87" s="67"/>
      <c r="E87" s="67"/>
      <c r="F87" s="67"/>
    </row>
    <row r="88" ht="14.25" customHeight="1">
      <c r="A88" s="67"/>
      <c r="B88" s="67"/>
      <c r="C88" s="67"/>
      <c r="D88" s="67"/>
      <c r="E88" s="67"/>
      <c r="F88" s="67"/>
    </row>
    <row r="89" ht="14.25" customHeight="1">
      <c r="A89" s="67"/>
      <c r="B89" s="67"/>
      <c r="C89" s="67"/>
      <c r="D89" s="67"/>
      <c r="E89" s="67"/>
      <c r="F89" s="67"/>
    </row>
    <row r="90" ht="14.25" customHeight="1">
      <c r="A90" s="67"/>
      <c r="B90" s="67"/>
      <c r="C90" s="67"/>
      <c r="D90" s="67"/>
      <c r="E90" s="67"/>
      <c r="F90" s="67"/>
    </row>
    <row r="91" ht="14.25" customHeight="1">
      <c r="A91" s="67"/>
      <c r="B91" s="67"/>
      <c r="C91" s="67"/>
      <c r="D91" s="67"/>
      <c r="E91" s="67"/>
      <c r="F91" s="67"/>
    </row>
    <row r="92" ht="14.25" customHeight="1">
      <c r="A92" s="67"/>
      <c r="B92" s="67"/>
      <c r="C92" s="67"/>
      <c r="D92" s="67"/>
      <c r="E92" s="67"/>
      <c r="F92" s="67"/>
    </row>
    <row r="93" ht="14.25" customHeight="1">
      <c r="A93" s="67"/>
      <c r="B93" s="67"/>
      <c r="C93" s="67"/>
      <c r="D93" s="67"/>
      <c r="E93" s="67"/>
      <c r="F93" s="67"/>
    </row>
    <row r="94" ht="14.25" customHeight="1">
      <c r="A94" s="67"/>
      <c r="B94" s="67"/>
      <c r="C94" s="67"/>
      <c r="D94" s="67"/>
      <c r="E94" s="67"/>
      <c r="F94" s="67"/>
    </row>
    <row r="95" ht="14.25" customHeight="1">
      <c r="A95" s="67"/>
      <c r="B95" s="67"/>
      <c r="C95" s="67"/>
      <c r="D95" s="67"/>
      <c r="E95" s="67"/>
      <c r="F95" s="67"/>
    </row>
    <row r="96" ht="14.25" customHeight="1">
      <c r="A96" s="67"/>
      <c r="B96" s="67"/>
      <c r="C96" s="67"/>
      <c r="D96" s="67"/>
      <c r="E96" s="67"/>
      <c r="F96" s="67"/>
    </row>
    <row r="97" ht="14.25" customHeight="1">
      <c r="A97" s="67"/>
      <c r="B97" s="67"/>
      <c r="C97" s="67"/>
      <c r="D97" s="67"/>
      <c r="E97" s="67"/>
      <c r="F97" s="67"/>
    </row>
    <row r="98" ht="14.25" customHeight="1">
      <c r="A98" s="67"/>
      <c r="B98" s="67"/>
      <c r="C98" s="67"/>
      <c r="D98" s="67"/>
      <c r="E98" s="67"/>
      <c r="F98" s="67"/>
    </row>
    <row r="99" ht="14.25" customHeight="1">
      <c r="A99" s="67"/>
      <c r="B99" s="67"/>
      <c r="C99" s="67"/>
      <c r="D99" s="67"/>
      <c r="E99" s="67"/>
      <c r="F99" s="67"/>
    </row>
    <row r="100" ht="14.25" customHeight="1">
      <c r="A100" s="67"/>
      <c r="B100" s="67"/>
      <c r="C100" s="67"/>
      <c r="D100" s="67"/>
      <c r="E100" s="67"/>
      <c r="F100" s="67"/>
    </row>
    <row r="101" ht="14.25" customHeight="1">
      <c r="A101" s="67"/>
      <c r="B101" s="67"/>
      <c r="C101" s="67"/>
      <c r="D101" s="67"/>
      <c r="E101" s="67"/>
      <c r="F101" s="67"/>
    </row>
    <row r="102" ht="14.25" customHeight="1">
      <c r="A102" s="67"/>
      <c r="B102" s="67"/>
      <c r="C102" s="67"/>
      <c r="D102" s="67"/>
      <c r="E102" s="67"/>
      <c r="F102" s="67"/>
    </row>
    <row r="103" ht="14.25" customHeight="1">
      <c r="A103" s="67"/>
      <c r="B103" s="67"/>
      <c r="C103" s="67"/>
      <c r="D103" s="67"/>
      <c r="E103" s="67"/>
      <c r="F103" s="67"/>
    </row>
    <row r="104" ht="14.25" customHeight="1">
      <c r="A104" s="67"/>
      <c r="B104" s="67"/>
      <c r="C104" s="67"/>
      <c r="D104" s="67"/>
      <c r="E104" s="67"/>
      <c r="F104" s="67"/>
    </row>
    <row r="105" ht="14.25" customHeight="1">
      <c r="A105" s="67"/>
      <c r="B105" s="67"/>
      <c r="C105" s="67"/>
      <c r="D105" s="67"/>
      <c r="E105" s="67"/>
      <c r="F105" s="67"/>
    </row>
    <row r="106" ht="14.25" customHeight="1">
      <c r="A106" s="67"/>
      <c r="B106" s="67"/>
      <c r="C106" s="67"/>
      <c r="D106" s="67"/>
      <c r="E106" s="67"/>
      <c r="F106" s="67"/>
    </row>
    <row r="107" ht="14.25" customHeight="1">
      <c r="A107" s="67"/>
      <c r="B107" s="67"/>
      <c r="C107" s="67"/>
      <c r="D107" s="67"/>
      <c r="E107" s="67"/>
      <c r="F107" s="67"/>
    </row>
    <row r="108" ht="14.25" customHeight="1">
      <c r="A108" s="67"/>
      <c r="B108" s="67"/>
      <c r="C108" s="67"/>
      <c r="D108" s="67"/>
      <c r="E108" s="67"/>
      <c r="F108" s="67"/>
    </row>
    <row r="109" ht="14.25" customHeight="1">
      <c r="A109" s="67"/>
      <c r="B109" s="67"/>
      <c r="C109" s="67"/>
      <c r="D109" s="67"/>
      <c r="E109" s="67"/>
      <c r="F109" s="67"/>
    </row>
    <row r="110" ht="14.25" customHeight="1">
      <c r="A110" s="67"/>
      <c r="B110" s="67"/>
      <c r="C110" s="67"/>
      <c r="D110" s="67"/>
      <c r="E110" s="67"/>
      <c r="F110" s="67"/>
    </row>
    <row r="111" ht="14.25" customHeight="1">
      <c r="A111" s="67"/>
      <c r="B111" s="67"/>
      <c r="C111" s="67"/>
      <c r="D111" s="67"/>
      <c r="E111" s="67"/>
      <c r="F111" s="67"/>
    </row>
    <row r="112" ht="14.25" customHeight="1">
      <c r="A112" s="67"/>
      <c r="B112" s="67"/>
      <c r="C112" s="67"/>
      <c r="D112" s="67"/>
      <c r="E112" s="67"/>
      <c r="F112" s="67"/>
    </row>
    <row r="113" ht="14.25" customHeight="1">
      <c r="A113" s="67"/>
      <c r="B113" s="67"/>
      <c r="C113" s="67"/>
      <c r="D113" s="67"/>
      <c r="E113" s="67"/>
      <c r="F113" s="67"/>
    </row>
    <row r="114" ht="14.25" customHeight="1">
      <c r="A114" s="67"/>
      <c r="B114" s="67"/>
      <c r="C114" s="67"/>
      <c r="D114" s="67"/>
      <c r="E114" s="67"/>
      <c r="F114" s="67"/>
    </row>
    <row r="115" ht="14.25" customHeight="1">
      <c r="A115" s="67"/>
      <c r="B115" s="67"/>
      <c r="C115" s="67"/>
      <c r="D115" s="67"/>
      <c r="E115" s="67"/>
      <c r="F115" s="67"/>
    </row>
    <row r="116" ht="14.25" customHeight="1">
      <c r="A116" s="67"/>
      <c r="B116" s="67"/>
      <c r="C116" s="67"/>
      <c r="D116" s="67"/>
      <c r="E116" s="67"/>
      <c r="F116" s="67"/>
    </row>
    <row r="117" ht="14.25" customHeight="1">
      <c r="A117" s="67"/>
      <c r="B117" s="67"/>
      <c r="C117" s="67"/>
      <c r="D117" s="67"/>
      <c r="E117" s="67"/>
      <c r="F117" s="67"/>
    </row>
    <row r="118" ht="14.25" customHeight="1">
      <c r="A118" s="67"/>
      <c r="B118" s="67"/>
      <c r="C118" s="67"/>
      <c r="D118" s="67"/>
      <c r="E118" s="67"/>
      <c r="F118" s="67"/>
    </row>
    <row r="119" ht="14.25" customHeight="1">
      <c r="A119" s="67"/>
      <c r="B119" s="67"/>
      <c r="C119" s="67"/>
      <c r="D119" s="67"/>
      <c r="E119" s="67"/>
      <c r="F119" s="67"/>
    </row>
    <row r="120" ht="14.25" customHeight="1">
      <c r="A120" s="67"/>
      <c r="B120" s="67"/>
      <c r="C120" s="67"/>
      <c r="D120" s="67"/>
      <c r="E120" s="67"/>
      <c r="F120" s="67"/>
    </row>
    <row r="121" ht="14.25" customHeight="1">
      <c r="A121" s="67"/>
      <c r="B121" s="67"/>
      <c r="C121" s="67"/>
      <c r="D121" s="67"/>
      <c r="E121" s="67"/>
      <c r="F121" s="67"/>
    </row>
    <row r="122" ht="14.25" customHeight="1">
      <c r="A122" s="67"/>
      <c r="B122" s="67"/>
      <c r="C122" s="67"/>
      <c r="D122" s="67"/>
      <c r="E122" s="67"/>
      <c r="F122" s="67"/>
    </row>
    <row r="123" ht="14.25" customHeight="1">
      <c r="A123" s="67"/>
      <c r="B123" s="67"/>
      <c r="C123" s="67"/>
      <c r="D123" s="67"/>
      <c r="E123" s="67"/>
      <c r="F123" s="67"/>
    </row>
    <row r="124" ht="14.25" customHeight="1">
      <c r="A124" s="67"/>
      <c r="B124" s="67"/>
      <c r="C124" s="67"/>
      <c r="D124" s="67"/>
      <c r="E124" s="67"/>
      <c r="F124" s="67"/>
    </row>
    <row r="125" ht="14.25" customHeight="1">
      <c r="A125" s="67"/>
      <c r="B125" s="67"/>
      <c r="C125" s="67"/>
      <c r="D125" s="67"/>
      <c r="E125" s="67"/>
      <c r="F125" s="67"/>
    </row>
    <row r="126" ht="14.25" customHeight="1">
      <c r="A126" s="67"/>
      <c r="B126" s="67"/>
      <c r="C126" s="67"/>
      <c r="D126" s="67"/>
      <c r="E126" s="67"/>
      <c r="F126" s="67"/>
    </row>
    <row r="127" ht="14.25" customHeight="1">
      <c r="A127" s="67"/>
      <c r="B127" s="67"/>
      <c r="C127" s="67"/>
      <c r="D127" s="67"/>
      <c r="E127" s="67"/>
      <c r="F127" s="67"/>
    </row>
    <row r="128" ht="14.25" customHeight="1">
      <c r="A128" s="67"/>
      <c r="B128" s="67"/>
      <c r="C128" s="67"/>
      <c r="D128" s="67"/>
      <c r="E128" s="67"/>
      <c r="F128" s="67"/>
    </row>
    <row r="129" ht="14.25" customHeight="1">
      <c r="A129" s="67"/>
      <c r="B129" s="67"/>
      <c r="C129" s="67"/>
      <c r="D129" s="67"/>
      <c r="E129" s="67"/>
      <c r="F129" s="67"/>
    </row>
    <row r="130" ht="14.25" customHeight="1">
      <c r="A130" s="67"/>
      <c r="B130" s="67"/>
      <c r="C130" s="67"/>
      <c r="D130" s="67"/>
      <c r="E130" s="67"/>
      <c r="F130" s="67"/>
    </row>
    <row r="131" ht="14.25" customHeight="1">
      <c r="A131" s="67"/>
      <c r="B131" s="67"/>
      <c r="C131" s="67"/>
      <c r="D131" s="67"/>
      <c r="E131" s="67"/>
      <c r="F131" s="67"/>
    </row>
    <row r="132" ht="14.25" customHeight="1">
      <c r="A132" s="67"/>
      <c r="B132" s="67"/>
      <c r="C132" s="67"/>
      <c r="D132" s="67"/>
      <c r="E132" s="67"/>
      <c r="F132" s="67"/>
    </row>
    <row r="133" ht="14.25" customHeight="1">
      <c r="A133" s="67"/>
      <c r="B133" s="67"/>
      <c r="C133" s="67"/>
      <c r="D133" s="67"/>
      <c r="E133" s="67"/>
      <c r="F133" s="67"/>
    </row>
    <row r="134" ht="14.25" customHeight="1">
      <c r="A134" s="67"/>
      <c r="B134" s="67"/>
      <c r="C134" s="67"/>
      <c r="D134" s="67"/>
      <c r="E134" s="67"/>
      <c r="F134" s="67"/>
    </row>
    <row r="135" ht="14.25" customHeight="1">
      <c r="A135" s="67"/>
      <c r="B135" s="67"/>
      <c r="C135" s="67"/>
      <c r="D135" s="67"/>
      <c r="E135" s="67"/>
      <c r="F135" s="67"/>
    </row>
    <row r="136" ht="14.25" customHeight="1">
      <c r="A136" s="67"/>
      <c r="B136" s="67"/>
      <c r="C136" s="67"/>
      <c r="D136" s="67"/>
      <c r="E136" s="67"/>
      <c r="F136" s="67"/>
    </row>
    <row r="137" ht="14.25" customHeight="1">
      <c r="A137" s="67"/>
      <c r="B137" s="67"/>
      <c r="C137" s="67"/>
      <c r="D137" s="67"/>
      <c r="E137" s="67"/>
      <c r="F137" s="67"/>
    </row>
    <row r="138" ht="14.25" customHeight="1">
      <c r="A138" s="67"/>
      <c r="B138" s="67"/>
      <c r="C138" s="67"/>
      <c r="D138" s="67"/>
      <c r="E138" s="67"/>
      <c r="F138" s="67"/>
    </row>
    <row r="139" ht="14.25" customHeight="1">
      <c r="A139" s="67"/>
      <c r="B139" s="67"/>
      <c r="C139" s="67"/>
      <c r="D139" s="67"/>
      <c r="E139" s="67"/>
      <c r="F139" s="67"/>
    </row>
    <row r="140" ht="14.25" customHeight="1">
      <c r="A140" s="67"/>
      <c r="B140" s="67"/>
      <c r="C140" s="67"/>
      <c r="D140" s="67"/>
      <c r="E140" s="67"/>
      <c r="F140" s="67"/>
    </row>
    <row r="141" ht="14.25" customHeight="1">
      <c r="A141" s="67"/>
      <c r="B141" s="67"/>
      <c r="C141" s="67"/>
      <c r="D141" s="67"/>
      <c r="E141" s="67"/>
      <c r="F141" s="67"/>
    </row>
    <row r="142" ht="14.25" customHeight="1">
      <c r="A142" s="67"/>
      <c r="B142" s="67"/>
      <c r="C142" s="67"/>
      <c r="D142" s="67"/>
      <c r="E142" s="67"/>
      <c r="F142" s="67"/>
    </row>
    <row r="143" ht="14.25" customHeight="1">
      <c r="A143" s="67"/>
      <c r="B143" s="67"/>
      <c r="C143" s="67"/>
      <c r="D143" s="67"/>
      <c r="E143" s="67"/>
      <c r="F143" s="67"/>
    </row>
    <row r="144" ht="14.25" customHeight="1">
      <c r="A144" s="67"/>
      <c r="B144" s="67"/>
      <c r="C144" s="67"/>
      <c r="D144" s="67"/>
      <c r="E144" s="67"/>
      <c r="F144" s="67"/>
    </row>
    <row r="145" ht="14.25" customHeight="1">
      <c r="A145" s="67"/>
      <c r="B145" s="67"/>
      <c r="C145" s="67"/>
      <c r="D145" s="67"/>
      <c r="E145" s="67"/>
      <c r="F145" s="67"/>
    </row>
    <row r="146" ht="14.25" customHeight="1">
      <c r="A146" s="67"/>
      <c r="B146" s="67"/>
      <c r="C146" s="67"/>
      <c r="D146" s="67"/>
      <c r="E146" s="67"/>
      <c r="F146" s="67"/>
    </row>
    <row r="147" ht="14.25" customHeight="1">
      <c r="A147" s="67"/>
      <c r="B147" s="67"/>
      <c r="C147" s="67"/>
      <c r="D147" s="67"/>
      <c r="E147" s="67"/>
      <c r="F147" s="67"/>
    </row>
    <row r="148" ht="14.25" customHeight="1">
      <c r="A148" s="67"/>
      <c r="B148" s="67"/>
      <c r="C148" s="67"/>
      <c r="D148" s="67"/>
      <c r="E148" s="67"/>
      <c r="F148" s="67"/>
    </row>
    <row r="149" ht="14.25" customHeight="1">
      <c r="A149" s="67"/>
      <c r="B149" s="67"/>
      <c r="C149" s="67"/>
      <c r="D149" s="67"/>
      <c r="E149" s="67"/>
      <c r="F149" s="67"/>
    </row>
    <row r="150" ht="14.25" customHeight="1">
      <c r="A150" s="67"/>
      <c r="B150" s="67"/>
      <c r="C150" s="67"/>
      <c r="D150" s="67"/>
      <c r="E150" s="67"/>
      <c r="F150" s="67"/>
    </row>
    <row r="151" ht="14.25" customHeight="1">
      <c r="A151" s="67"/>
      <c r="B151" s="67"/>
      <c r="C151" s="67"/>
      <c r="D151" s="67"/>
      <c r="E151" s="67"/>
      <c r="F151" s="67"/>
    </row>
    <row r="152" ht="14.25" customHeight="1">
      <c r="A152" s="67"/>
      <c r="B152" s="67"/>
      <c r="C152" s="67"/>
      <c r="D152" s="67"/>
      <c r="E152" s="67"/>
      <c r="F152" s="67"/>
    </row>
    <row r="153" ht="14.25" customHeight="1">
      <c r="A153" s="67"/>
      <c r="B153" s="67"/>
      <c r="C153" s="67"/>
      <c r="D153" s="67"/>
      <c r="E153" s="67"/>
      <c r="F153" s="67"/>
    </row>
    <row r="154" ht="14.25" customHeight="1">
      <c r="A154" s="67"/>
      <c r="B154" s="67"/>
      <c r="C154" s="67"/>
      <c r="D154" s="67"/>
      <c r="E154" s="67"/>
      <c r="F154" s="67"/>
    </row>
    <row r="155" ht="14.25" customHeight="1">
      <c r="A155" s="67"/>
      <c r="B155" s="67"/>
      <c r="C155" s="67"/>
      <c r="D155" s="67"/>
      <c r="E155" s="67"/>
      <c r="F155" s="67"/>
    </row>
    <row r="156" ht="14.25" customHeight="1">
      <c r="A156" s="67"/>
      <c r="B156" s="67"/>
      <c r="C156" s="67"/>
      <c r="D156" s="67"/>
      <c r="E156" s="67"/>
      <c r="F156" s="67"/>
    </row>
    <row r="157" ht="14.25" customHeight="1">
      <c r="A157" s="67"/>
      <c r="B157" s="67"/>
      <c r="C157" s="67"/>
      <c r="D157" s="67"/>
      <c r="E157" s="67"/>
      <c r="F157" s="67"/>
    </row>
    <row r="158" ht="14.25" customHeight="1">
      <c r="A158" s="67"/>
      <c r="B158" s="67"/>
      <c r="C158" s="67"/>
      <c r="D158" s="67"/>
      <c r="E158" s="67"/>
      <c r="F158" s="67"/>
    </row>
    <row r="159" ht="14.25" customHeight="1">
      <c r="A159" s="67"/>
      <c r="B159" s="67"/>
      <c r="C159" s="67"/>
      <c r="D159" s="67"/>
      <c r="E159" s="67"/>
      <c r="F159" s="67"/>
    </row>
    <row r="160" ht="14.25" customHeight="1">
      <c r="A160" s="67"/>
      <c r="B160" s="67"/>
      <c r="C160" s="67"/>
      <c r="D160" s="67"/>
      <c r="E160" s="67"/>
      <c r="F160" s="67"/>
    </row>
    <row r="161" ht="14.25" customHeight="1">
      <c r="A161" s="67"/>
      <c r="B161" s="67"/>
      <c r="C161" s="67"/>
      <c r="D161" s="67"/>
      <c r="E161" s="67"/>
      <c r="F161" s="67"/>
    </row>
    <row r="162" ht="14.25" customHeight="1">
      <c r="A162" s="67"/>
      <c r="B162" s="67"/>
      <c r="C162" s="67"/>
      <c r="D162" s="67"/>
      <c r="E162" s="67"/>
      <c r="F162" s="67"/>
    </row>
    <row r="163" ht="14.25" customHeight="1">
      <c r="A163" s="67"/>
      <c r="B163" s="67"/>
      <c r="C163" s="67"/>
      <c r="D163" s="67"/>
      <c r="E163" s="67"/>
      <c r="F163" s="67"/>
    </row>
    <row r="164" ht="14.25" customHeight="1">
      <c r="A164" s="67"/>
      <c r="B164" s="67"/>
      <c r="C164" s="67"/>
      <c r="D164" s="67"/>
      <c r="E164" s="67"/>
      <c r="F164" s="67"/>
    </row>
    <row r="165" ht="14.25" customHeight="1">
      <c r="A165" s="67"/>
      <c r="B165" s="67"/>
      <c r="C165" s="67"/>
      <c r="D165" s="67"/>
      <c r="E165" s="67"/>
      <c r="F165" s="67"/>
    </row>
    <row r="166" ht="14.25" customHeight="1">
      <c r="A166" s="67"/>
      <c r="B166" s="67"/>
      <c r="C166" s="67"/>
      <c r="D166" s="67"/>
      <c r="E166" s="67"/>
      <c r="F166" s="67"/>
    </row>
    <row r="167" ht="14.25" customHeight="1">
      <c r="A167" s="67"/>
      <c r="B167" s="67"/>
      <c r="C167" s="67"/>
      <c r="D167" s="67"/>
      <c r="E167" s="67"/>
      <c r="F167" s="67"/>
    </row>
    <row r="168" ht="14.25" customHeight="1">
      <c r="A168" s="67"/>
      <c r="B168" s="67"/>
      <c r="C168" s="67"/>
      <c r="D168" s="67"/>
      <c r="E168" s="67"/>
      <c r="F168" s="67"/>
    </row>
    <row r="169" ht="14.25" customHeight="1">
      <c r="A169" s="67"/>
      <c r="B169" s="67"/>
      <c r="C169" s="67"/>
      <c r="D169" s="67"/>
      <c r="E169" s="67"/>
      <c r="F169" s="67"/>
    </row>
    <row r="170" ht="14.25" customHeight="1">
      <c r="A170" s="67"/>
      <c r="B170" s="67"/>
      <c r="C170" s="67"/>
      <c r="D170" s="67"/>
      <c r="E170" s="67"/>
      <c r="F170" s="67"/>
    </row>
    <row r="171" ht="14.25" customHeight="1">
      <c r="A171" s="67"/>
      <c r="B171" s="67"/>
      <c r="C171" s="67"/>
      <c r="D171" s="67"/>
      <c r="E171" s="67"/>
      <c r="F171" s="67"/>
    </row>
    <row r="172" ht="14.25" customHeight="1">
      <c r="A172" s="67"/>
      <c r="B172" s="67"/>
      <c r="C172" s="67"/>
      <c r="D172" s="67"/>
      <c r="E172" s="67"/>
      <c r="F172" s="67"/>
    </row>
    <row r="173" ht="14.25" customHeight="1">
      <c r="A173" s="67"/>
      <c r="B173" s="67"/>
      <c r="C173" s="67"/>
      <c r="D173" s="67"/>
      <c r="E173" s="67"/>
      <c r="F173" s="67"/>
    </row>
    <row r="174" ht="14.25" customHeight="1">
      <c r="A174" s="67"/>
      <c r="B174" s="67"/>
      <c r="C174" s="67"/>
      <c r="D174" s="67"/>
      <c r="E174" s="67"/>
      <c r="F174" s="67"/>
    </row>
    <row r="175" ht="14.25" customHeight="1">
      <c r="A175" s="67"/>
      <c r="B175" s="67"/>
      <c r="C175" s="67"/>
      <c r="D175" s="67"/>
      <c r="E175" s="67"/>
      <c r="F175" s="67"/>
    </row>
    <row r="176" ht="14.25" customHeight="1">
      <c r="A176" s="67"/>
      <c r="B176" s="67"/>
      <c r="C176" s="67"/>
      <c r="D176" s="67"/>
      <c r="E176" s="67"/>
      <c r="F176" s="67"/>
    </row>
    <row r="177" ht="14.25" customHeight="1">
      <c r="A177" s="67"/>
      <c r="B177" s="67"/>
      <c r="C177" s="67"/>
      <c r="D177" s="67"/>
      <c r="E177" s="67"/>
      <c r="F177" s="67"/>
    </row>
    <row r="178" ht="14.25" customHeight="1">
      <c r="A178" s="67"/>
      <c r="B178" s="67"/>
      <c r="C178" s="67"/>
      <c r="D178" s="67"/>
      <c r="E178" s="67"/>
      <c r="F178" s="67"/>
    </row>
    <row r="179" ht="14.25" customHeight="1">
      <c r="A179" s="67"/>
      <c r="B179" s="67"/>
      <c r="C179" s="67"/>
      <c r="D179" s="67"/>
      <c r="E179" s="67"/>
      <c r="F179" s="67"/>
    </row>
    <row r="180" ht="14.25" customHeight="1">
      <c r="A180" s="67"/>
      <c r="B180" s="67"/>
      <c r="C180" s="67"/>
      <c r="D180" s="67"/>
      <c r="E180" s="67"/>
      <c r="F180" s="67"/>
    </row>
    <row r="181" ht="14.25" customHeight="1">
      <c r="A181" s="67"/>
      <c r="B181" s="67"/>
      <c r="C181" s="67"/>
      <c r="D181" s="67"/>
      <c r="E181" s="67"/>
      <c r="F181" s="67"/>
    </row>
    <row r="182" ht="14.25" customHeight="1">
      <c r="A182" s="67"/>
      <c r="B182" s="67"/>
      <c r="C182" s="67"/>
      <c r="D182" s="67"/>
      <c r="E182" s="67"/>
      <c r="F182" s="67"/>
    </row>
    <row r="183" ht="14.25" customHeight="1">
      <c r="A183" s="67"/>
      <c r="B183" s="67"/>
      <c r="C183" s="67"/>
      <c r="D183" s="67"/>
      <c r="E183" s="67"/>
      <c r="F183" s="67"/>
    </row>
    <row r="184" ht="14.25" customHeight="1">
      <c r="A184" s="67"/>
      <c r="B184" s="67"/>
      <c r="C184" s="67"/>
      <c r="D184" s="67"/>
      <c r="E184" s="67"/>
      <c r="F184" s="67"/>
    </row>
    <row r="185" ht="14.25" customHeight="1">
      <c r="A185" s="67"/>
      <c r="B185" s="67"/>
      <c r="C185" s="67"/>
      <c r="D185" s="67"/>
      <c r="E185" s="67"/>
      <c r="F185" s="67"/>
    </row>
    <row r="186" ht="14.25" customHeight="1">
      <c r="A186" s="67"/>
      <c r="B186" s="67"/>
      <c r="C186" s="67"/>
      <c r="D186" s="67"/>
      <c r="E186" s="67"/>
      <c r="F186" s="67"/>
    </row>
    <row r="187" ht="14.25" customHeight="1">
      <c r="A187" s="67"/>
      <c r="B187" s="67"/>
      <c r="C187" s="67"/>
      <c r="D187" s="67"/>
      <c r="E187" s="67"/>
      <c r="F187" s="67"/>
    </row>
    <row r="188" ht="14.25" customHeight="1">
      <c r="A188" s="67"/>
      <c r="B188" s="67"/>
      <c r="C188" s="67"/>
      <c r="D188" s="67"/>
      <c r="E188" s="67"/>
      <c r="F188" s="67"/>
    </row>
    <row r="189" ht="14.25" customHeight="1">
      <c r="A189" s="67"/>
      <c r="B189" s="67"/>
      <c r="C189" s="67"/>
      <c r="D189" s="67"/>
      <c r="E189" s="67"/>
      <c r="F189" s="67"/>
    </row>
    <row r="190" ht="14.25" customHeight="1">
      <c r="A190" s="67"/>
      <c r="B190" s="67"/>
      <c r="C190" s="67"/>
      <c r="D190" s="67"/>
      <c r="E190" s="67"/>
      <c r="F190" s="67"/>
    </row>
    <row r="191" ht="14.25" customHeight="1">
      <c r="A191" s="67"/>
      <c r="B191" s="67"/>
      <c r="C191" s="67"/>
      <c r="D191" s="67"/>
      <c r="E191" s="67"/>
      <c r="F191" s="67"/>
    </row>
    <row r="192" ht="14.25" customHeight="1">
      <c r="A192" s="67"/>
      <c r="B192" s="67"/>
      <c r="C192" s="67"/>
      <c r="D192" s="67"/>
      <c r="E192" s="67"/>
      <c r="F192" s="67"/>
    </row>
    <row r="193" ht="14.25" customHeight="1">
      <c r="A193" s="67"/>
      <c r="B193" s="67"/>
      <c r="C193" s="67"/>
      <c r="D193" s="67"/>
      <c r="E193" s="67"/>
      <c r="F193" s="67"/>
    </row>
    <row r="194" ht="14.25" customHeight="1">
      <c r="A194" s="67"/>
      <c r="B194" s="67"/>
      <c r="C194" s="67"/>
      <c r="D194" s="67"/>
      <c r="E194" s="67"/>
      <c r="F194" s="67"/>
    </row>
    <row r="195" ht="14.25" customHeight="1">
      <c r="A195" s="67"/>
      <c r="B195" s="67"/>
      <c r="C195" s="67"/>
      <c r="D195" s="67"/>
      <c r="E195" s="67"/>
      <c r="F195" s="67"/>
    </row>
    <row r="196" ht="14.25" customHeight="1">
      <c r="A196" s="67"/>
      <c r="B196" s="67"/>
      <c r="C196" s="67"/>
      <c r="D196" s="67"/>
      <c r="E196" s="67"/>
      <c r="F196" s="67"/>
    </row>
    <row r="197" ht="14.25" customHeight="1">
      <c r="A197" s="67"/>
      <c r="B197" s="67"/>
      <c r="C197" s="67"/>
      <c r="D197" s="67"/>
      <c r="E197" s="67"/>
      <c r="F197" s="67"/>
    </row>
    <row r="198" ht="14.25" customHeight="1">
      <c r="A198" s="67"/>
      <c r="B198" s="67"/>
      <c r="C198" s="67"/>
      <c r="D198" s="67"/>
      <c r="E198" s="67"/>
      <c r="F198" s="67"/>
    </row>
    <row r="199" ht="14.25" customHeight="1">
      <c r="A199" s="67"/>
      <c r="B199" s="67"/>
      <c r="C199" s="67"/>
      <c r="D199" s="67"/>
      <c r="E199" s="67"/>
      <c r="F199" s="67"/>
    </row>
    <row r="200" ht="14.25" customHeight="1">
      <c r="A200" s="67"/>
      <c r="B200" s="67"/>
      <c r="C200" s="67"/>
      <c r="D200" s="67"/>
      <c r="E200" s="67"/>
      <c r="F200" s="67"/>
    </row>
    <row r="201" ht="14.25" customHeight="1">
      <c r="A201" s="67"/>
      <c r="B201" s="67"/>
      <c r="C201" s="67"/>
      <c r="D201" s="67"/>
      <c r="E201" s="67"/>
      <c r="F201" s="67"/>
    </row>
    <row r="202" ht="14.25" customHeight="1">
      <c r="A202" s="67"/>
      <c r="B202" s="67"/>
      <c r="C202" s="67"/>
      <c r="D202" s="67"/>
      <c r="E202" s="67"/>
      <c r="F202" s="67"/>
    </row>
    <row r="203" ht="14.25" customHeight="1">
      <c r="A203" s="67"/>
      <c r="B203" s="67"/>
      <c r="C203" s="67"/>
      <c r="D203" s="67"/>
      <c r="E203" s="67"/>
      <c r="F203" s="67"/>
    </row>
    <row r="204" ht="14.25" customHeight="1">
      <c r="A204" s="67"/>
      <c r="B204" s="67"/>
      <c r="C204" s="67"/>
      <c r="D204" s="67"/>
      <c r="E204" s="67"/>
      <c r="F204" s="67"/>
    </row>
    <row r="205" ht="14.25" customHeight="1">
      <c r="A205" s="67"/>
      <c r="B205" s="67"/>
      <c r="C205" s="67"/>
      <c r="D205" s="67"/>
      <c r="E205" s="67"/>
      <c r="F205" s="67"/>
    </row>
    <row r="206" ht="14.25" customHeight="1">
      <c r="A206" s="67"/>
      <c r="B206" s="67"/>
      <c r="C206" s="67"/>
      <c r="D206" s="67"/>
      <c r="E206" s="67"/>
      <c r="F206" s="67"/>
    </row>
    <row r="207" ht="14.25" customHeight="1">
      <c r="A207" s="67"/>
      <c r="B207" s="67"/>
      <c r="C207" s="67"/>
      <c r="D207" s="67"/>
      <c r="E207" s="67"/>
      <c r="F207" s="67"/>
    </row>
    <row r="208" ht="14.25" customHeight="1">
      <c r="A208" s="67"/>
      <c r="B208" s="67"/>
      <c r="C208" s="67"/>
      <c r="D208" s="67"/>
      <c r="E208" s="67"/>
      <c r="F208" s="67"/>
    </row>
    <row r="209" ht="14.25" customHeight="1">
      <c r="A209" s="67"/>
      <c r="B209" s="67"/>
      <c r="C209" s="67"/>
      <c r="D209" s="67"/>
      <c r="E209" s="67"/>
      <c r="F209" s="67"/>
    </row>
    <row r="210" ht="14.25" customHeight="1">
      <c r="A210" s="67"/>
      <c r="B210" s="67"/>
      <c r="C210" s="67"/>
      <c r="D210" s="67"/>
      <c r="E210" s="67"/>
      <c r="F210" s="67"/>
    </row>
    <row r="211" ht="14.25" customHeight="1">
      <c r="A211" s="67"/>
      <c r="B211" s="67"/>
      <c r="C211" s="67"/>
      <c r="D211" s="67"/>
      <c r="E211" s="67"/>
      <c r="F211" s="67"/>
    </row>
    <row r="212" ht="14.25" customHeight="1">
      <c r="A212" s="67"/>
      <c r="B212" s="67"/>
      <c r="C212" s="67"/>
      <c r="D212" s="67"/>
      <c r="E212" s="67"/>
      <c r="F212" s="67"/>
    </row>
    <row r="213" ht="14.25" customHeight="1">
      <c r="A213" s="67"/>
      <c r="B213" s="67"/>
      <c r="C213" s="67"/>
      <c r="D213" s="67"/>
      <c r="E213" s="67"/>
      <c r="F213" s="67"/>
    </row>
    <row r="214" ht="14.25" customHeight="1">
      <c r="A214" s="67"/>
      <c r="B214" s="67"/>
      <c r="C214" s="67"/>
      <c r="D214" s="67"/>
      <c r="E214" s="67"/>
      <c r="F214" s="67"/>
    </row>
    <row r="215" ht="14.25" customHeight="1">
      <c r="A215" s="67"/>
      <c r="B215" s="67"/>
      <c r="C215" s="67"/>
      <c r="D215" s="67"/>
      <c r="E215" s="67"/>
      <c r="F215" s="67"/>
    </row>
    <row r="216" ht="14.25" customHeight="1">
      <c r="A216" s="67"/>
      <c r="B216" s="67"/>
      <c r="C216" s="67"/>
      <c r="D216" s="67"/>
      <c r="E216" s="67"/>
      <c r="F216" s="67"/>
    </row>
    <row r="217" ht="14.25" customHeight="1">
      <c r="A217" s="67"/>
      <c r="B217" s="67"/>
      <c r="C217" s="67"/>
      <c r="D217" s="67"/>
      <c r="E217" s="67"/>
      <c r="F217" s="67"/>
    </row>
    <row r="218" ht="14.25" customHeight="1">
      <c r="A218" s="67"/>
      <c r="B218" s="67"/>
      <c r="C218" s="67"/>
      <c r="D218" s="67"/>
      <c r="E218" s="67"/>
      <c r="F218" s="67"/>
    </row>
    <row r="219" ht="14.25" customHeight="1">
      <c r="A219" s="67"/>
      <c r="B219" s="67"/>
      <c r="C219" s="67"/>
      <c r="D219" s="67"/>
      <c r="E219" s="67"/>
      <c r="F219" s="67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47.29"/>
    <col customWidth="1" min="3" max="3" width="19.29"/>
    <col customWidth="1" min="4" max="4" width="20.57"/>
    <col customWidth="1" min="5" max="5" width="20.0"/>
    <col customWidth="1" min="6" max="6" width="31.57"/>
    <col customWidth="1" min="7" max="7" width="24.71"/>
    <col customWidth="1" min="8" max="8" width="15.57"/>
    <col customWidth="1" min="9" max="10" width="14.57"/>
    <col customWidth="1" min="11" max="11" width="41.57"/>
    <col customWidth="1" min="12" max="12" width="32.0"/>
    <col customWidth="1" min="13" max="13" width="11.0"/>
    <col customWidth="1" min="14" max="26" width="8.0"/>
  </cols>
  <sheetData>
    <row r="1" ht="21.0" customHeight="1">
      <c r="A1" s="68" t="s">
        <v>103</v>
      </c>
      <c r="B1" s="4"/>
      <c r="C1" s="5"/>
    </row>
    <row r="2" ht="14.25" customHeight="1"/>
    <row r="3" ht="15.0" customHeight="1"/>
    <row r="4" ht="15.0" customHeight="1">
      <c r="A4" s="69" t="s">
        <v>222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5"/>
    </row>
    <row r="5" ht="15.0" customHeight="1"/>
    <row r="6" ht="14.25" customHeight="1">
      <c r="A6" s="70" t="s">
        <v>223</v>
      </c>
      <c r="B6" s="71"/>
      <c r="C6" s="71"/>
      <c r="D6" s="71"/>
      <c r="E6" s="71"/>
      <c r="F6" s="71"/>
      <c r="G6" s="72"/>
    </row>
    <row r="7" ht="14.25" customHeight="1">
      <c r="A7" s="73" t="s">
        <v>224</v>
      </c>
      <c r="B7" s="74"/>
      <c r="C7" s="74"/>
      <c r="D7" s="74"/>
      <c r="E7" s="74"/>
      <c r="F7" s="74"/>
      <c r="G7" s="75"/>
    </row>
    <row r="8" ht="14.25" customHeight="1">
      <c r="A8" s="76" t="s">
        <v>225</v>
      </c>
      <c r="B8" s="13"/>
      <c r="C8" s="13"/>
      <c r="D8" s="13"/>
      <c r="E8" s="13"/>
      <c r="F8" s="13"/>
      <c r="G8" s="14"/>
    </row>
    <row r="9" ht="14.25" customHeight="1">
      <c r="A9" s="77" t="s">
        <v>226</v>
      </c>
      <c r="B9" s="13"/>
      <c r="C9" s="13"/>
      <c r="D9" s="13"/>
      <c r="E9" s="13"/>
      <c r="F9" s="13"/>
      <c r="G9" s="14"/>
    </row>
    <row r="10" ht="14.25" customHeight="1">
      <c r="A10" s="78" t="s">
        <v>227</v>
      </c>
      <c r="B10" s="13"/>
      <c r="C10" s="13"/>
      <c r="D10" s="13"/>
      <c r="E10" s="13"/>
      <c r="F10" s="13"/>
      <c r="G10" s="14"/>
    </row>
    <row r="11" ht="15.0" customHeight="1">
      <c r="A11" s="79" t="s">
        <v>228</v>
      </c>
      <c r="B11" s="80"/>
      <c r="C11" s="80"/>
      <c r="D11" s="80"/>
      <c r="E11" s="80"/>
      <c r="F11" s="80"/>
      <c r="G11" s="81"/>
    </row>
    <row r="12" ht="14.25" customHeight="1"/>
    <row r="13" ht="15.0" customHeight="1"/>
    <row r="14" ht="14.25" customHeight="1">
      <c r="A14" s="82" t="s">
        <v>229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9"/>
      <c r="M14" s="83"/>
    </row>
    <row r="15" ht="15.0" customHeight="1">
      <c r="A15" s="8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5"/>
      <c r="M15" s="83"/>
    </row>
    <row r="16" ht="72.0" customHeight="1">
      <c r="A16" s="85" t="s">
        <v>230</v>
      </c>
      <c r="B16" s="86" t="s">
        <v>119</v>
      </c>
      <c r="C16" s="87" t="s">
        <v>231</v>
      </c>
      <c r="D16" s="88" t="s">
        <v>232</v>
      </c>
      <c r="E16" s="87" t="s">
        <v>233</v>
      </c>
      <c r="F16" s="89" t="s">
        <v>234</v>
      </c>
      <c r="G16" s="90" t="s">
        <v>235</v>
      </c>
      <c r="H16" s="90" t="s">
        <v>236</v>
      </c>
      <c r="I16" s="91" t="s">
        <v>237</v>
      </c>
      <c r="J16" s="86" t="s">
        <v>238</v>
      </c>
      <c r="K16" s="92" t="s">
        <v>239</v>
      </c>
      <c r="L16" s="93" t="s">
        <v>119</v>
      </c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</row>
    <row r="17" ht="113.25" customHeight="1">
      <c r="A17" s="95" t="s">
        <v>34</v>
      </c>
      <c r="B17" s="95" t="s">
        <v>129</v>
      </c>
      <c r="C17" s="96">
        <f>'Tabela 1 APS - Descr.'!H27</f>
        <v>818.9049</v>
      </c>
      <c r="D17" s="97">
        <f t="shared" ref="D17:D24" si="1">C17*15/100</f>
        <v>122.835735</v>
      </c>
      <c r="E17" s="97">
        <f t="shared" ref="E17:E27" si="2">D17*12</f>
        <v>1474.02882</v>
      </c>
      <c r="F17" s="98" t="s">
        <v>240</v>
      </c>
      <c r="G17" s="95" t="s">
        <v>241</v>
      </c>
      <c r="H17" s="95" t="s">
        <v>242</v>
      </c>
      <c r="I17" s="95" t="s">
        <v>243</v>
      </c>
      <c r="J17" s="95" t="s">
        <v>243</v>
      </c>
      <c r="K17" s="95" t="s">
        <v>244</v>
      </c>
      <c r="L17" s="99"/>
    </row>
    <row r="18" ht="63.0" customHeight="1">
      <c r="A18" s="95" t="s">
        <v>34</v>
      </c>
      <c r="B18" s="95" t="s">
        <v>132</v>
      </c>
      <c r="C18" s="96">
        <f>'Tabela 1 APS - Descr.'!H28</f>
        <v>328.02</v>
      </c>
      <c r="D18" s="100">
        <f t="shared" si="1"/>
        <v>49.203</v>
      </c>
      <c r="E18" s="100">
        <f t="shared" si="2"/>
        <v>590.436</v>
      </c>
      <c r="F18" s="98" t="s">
        <v>245</v>
      </c>
      <c r="G18" s="95" t="s">
        <v>241</v>
      </c>
      <c r="H18" s="95" t="s">
        <v>242</v>
      </c>
      <c r="I18" s="95" t="s">
        <v>243</v>
      </c>
      <c r="J18" s="95" t="s">
        <v>243</v>
      </c>
      <c r="K18" s="98" t="s">
        <v>246</v>
      </c>
      <c r="L18" s="101" t="s">
        <v>136</v>
      </c>
    </row>
    <row r="19" ht="75.0" customHeight="1">
      <c r="A19" s="95" t="s">
        <v>34</v>
      </c>
      <c r="B19" s="95" t="s">
        <v>137</v>
      </c>
      <c r="C19" s="96">
        <f>'Tabela 1 APS - Descr.'!H29</f>
        <v>1924.79782</v>
      </c>
      <c r="D19" s="102">
        <f t="shared" si="1"/>
        <v>288.719673</v>
      </c>
      <c r="E19" s="102">
        <f t="shared" si="2"/>
        <v>3464.636076</v>
      </c>
      <c r="F19" s="98" t="s">
        <v>247</v>
      </c>
      <c r="G19" s="95">
        <v>1800.0</v>
      </c>
      <c r="H19" s="95" t="s">
        <v>248</v>
      </c>
      <c r="I19" s="103" t="s">
        <v>243</v>
      </c>
      <c r="J19" s="95" t="s">
        <v>243</v>
      </c>
      <c r="K19" s="98" t="s">
        <v>249</v>
      </c>
      <c r="L19" s="101" t="s">
        <v>137</v>
      </c>
    </row>
    <row r="20" ht="63.0" customHeight="1">
      <c r="A20" s="104" t="s">
        <v>34</v>
      </c>
      <c r="B20" s="104" t="s">
        <v>140</v>
      </c>
      <c r="C20" s="96">
        <f>'Tabela 1 APS - Descr.'!H30</f>
        <v>455.4957</v>
      </c>
      <c r="D20" s="105">
        <f t="shared" si="1"/>
        <v>68.324355</v>
      </c>
      <c r="E20" s="105">
        <f t="shared" si="2"/>
        <v>819.89226</v>
      </c>
      <c r="F20" s="106" t="s">
        <v>141</v>
      </c>
      <c r="G20" s="104">
        <v>1920.0</v>
      </c>
      <c r="H20" s="95" t="s">
        <v>242</v>
      </c>
      <c r="I20" s="104" t="s">
        <v>243</v>
      </c>
      <c r="J20" s="104" t="s">
        <v>243</v>
      </c>
      <c r="K20" s="104" t="s">
        <v>244</v>
      </c>
      <c r="L20" s="107"/>
    </row>
    <row r="21" ht="135.75" customHeight="1">
      <c r="A21" s="108" t="s">
        <v>34</v>
      </c>
      <c r="B21" s="108" t="s">
        <v>143</v>
      </c>
      <c r="C21" s="96">
        <f>'Tabela 1 APS - Descr.'!H31</f>
        <v>12523.33544</v>
      </c>
      <c r="D21" s="109">
        <f t="shared" si="1"/>
        <v>1878.500316</v>
      </c>
      <c r="E21" s="109">
        <f t="shared" si="2"/>
        <v>22542.00379</v>
      </c>
      <c r="F21" s="106" t="s">
        <v>250</v>
      </c>
      <c r="G21" s="110" t="s">
        <v>251</v>
      </c>
      <c r="H21" s="108" t="s">
        <v>242</v>
      </c>
      <c r="I21" s="111" t="s">
        <v>252</v>
      </c>
      <c r="J21" s="108" t="s">
        <v>253</v>
      </c>
      <c r="K21" s="106" t="s">
        <v>254</v>
      </c>
      <c r="L21" s="108" t="s">
        <v>143</v>
      </c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</row>
    <row r="22" ht="63.75" customHeight="1">
      <c r="A22" s="108" t="s">
        <v>34</v>
      </c>
      <c r="B22" s="95" t="s">
        <v>148</v>
      </c>
      <c r="C22" s="96" t="str">
        <f>'Tabela 1 APS - Descr.'!H32</f>
        <v/>
      </c>
      <c r="D22" s="102">
        <f t="shared" si="1"/>
        <v>0</v>
      </c>
      <c r="E22" s="102">
        <f t="shared" si="2"/>
        <v>0</v>
      </c>
      <c r="F22" s="106" t="s">
        <v>255</v>
      </c>
      <c r="G22" s="95" t="s">
        <v>241</v>
      </c>
      <c r="H22" s="108" t="s">
        <v>242</v>
      </c>
      <c r="I22" s="95" t="s">
        <v>243</v>
      </c>
      <c r="J22" s="95" t="s">
        <v>243</v>
      </c>
      <c r="K22" s="98" t="s">
        <v>256</v>
      </c>
      <c r="L22" s="95" t="s">
        <v>148</v>
      </c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</row>
    <row r="23" ht="48.75" customHeight="1">
      <c r="A23" s="108" t="s">
        <v>34</v>
      </c>
      <c r="B23" s="108" t="s">
        <v>136</v>
      </c>
      <c r="C23" s="96" t="str">
        <f>'Tabela 1 APS - Descr.'!H33</f>
        <v/>
      </c>
      <c r="D23" s="109">
        <f t="shared" si="1"/>
        <v>0</v>
      </c>
      <c r="E23" s="109">
        <f t="shared" si="2"/>
        <v>0</v>
      </c>
      <c r="F23" s="106" t="s">
        <v>151</v>
      </c>
      <c r="G23" s="108">
        <v>7800.0</v>
      </c>
      <c r="H23" s="108" t="s">
        <v>248</v>
      </c>
      <c r="I23" s="113" t="s">
        <v>257</v>
      </c>
      <c r="J23" s="108" t="s">
        <v>258</v>
      </c>
      <c r="K23" s="98" t="s">
        <v>246</v>
      </c>
      <c r="L23" s="114" t="s">
        <v>136</v>
      </c>
    </row>
    <row r="24" ht="267.0" customHeight="1">
      <c r="A24" s="108" t="s">
        <v>34</v>
      </c>
      <c r="B24" s="108" t="s">
        <v>152</v>
      </c>
      <c r="C24" s="96">
        <f>'Tabela 1 APS - Descr.'!H34</f>
        <v>4124.85942</v>
      </c>
      <c r="D24" s="102">
        <f t="shared" si="1"/>
        <v>618.728913</v>
      </c>
      <c r="E24" s="102">
        <f t="shared" si="2"/>
        <v>7424.746956</v>
      </c>
      <c r="F24" s="106" t="s">
        <v>153</v>
      </c>
      <c r="G24" s="108" t="s">
        <v>241</v>
      </c>
      <c r="H24" s="108" t="s">
        <v>248</v>
      </c>
      <c r="I24" s="108" t="s">
        <v>243</v>
      </c>
      <c r="J24" s="108" t="s">
        <v>243</v>
      </c>
      <c r="K24" s="98" t="s">
        <v>249</v>
      </c>
      <c r="L24" s="114" t="s">
        <v>137</v>
      </c>
    </row>
    <row r="25" ht="41.25" customHeight="1">
      <c r="A25" s="108" t="s">
        <v>34</v>
      </c>
      <c r="B25" s="114" t="s">
        <v>156</v>
      </c>
      <c r="C25" s="115">
        <f>'Tabela 1 APS - Descr.'!H35</f>
        <v>4514.28978</v>
      </c>
      <c r="D25" s="102">
        <v>34.28</v>
      </c>
      <c r="E25" s="102">
        <f t="shared" si="2"/>
        <v>411.36</v>
      </c>
      <c r="F25" s="116" t="s">
        <v>157</v>
      </c>
      <c r="G25" s="114" t="s">
        <v>241</v>
      </c>
      <c r="H25" s="95" t="s">
        <v>248</v>
      </c>
      <c r="I25" s="108" t="s">
        <v>243</v>
      </c>
      <c r="J25" s="108" t="s">
        <v>243</v>
      </c>
      <c r="K25" s="104" t="s">
        <v>246</v>
      </c>
      <c r="L25" s="101" t="s">
        <v>136</v>
      </c>
    </row>
    <row r="26" ht="53.25" customHeight="1">
      <c r="A26" s="108" t="s">
        <v>34</v>
      </c>
      <c r="B26" s="108" t="s">
        <v>158</v>
      </c>
      <c r="C26" s="96">
        <f>'Tabela 1 APS - Descr.'!H36</f>
        <v>1491.098469</v>
      </c>
      <c r="D26" s="102">
        <v>112.035</v>
      </c>
      <c r="E26" s="102">
        <f t="shared" si="2"/>
        <v>1344.42</v>
      </c>
      <c r="F26" s="106" t="s">
        <v>159</v>
      </c>
      <c r="G26" s="108">
        <v>1545.0</v>
      </c>
      <c r="H26" s="95" t="s">
        <v>248</v>
      </c>
      <c r="I26" s="108" t="s">
        <v>243</v>
      </c>
      <c r="J26" s="108" t="s">
        <v>243</v>
      </c>
      <c r="K26" s="108" t="s">
        <v>244</v>
      </c>
      <c r="L26" s="117"/>
    </row>
    <row r="27" ht="48.75" customHeight="1">
      <c r="A27" s="108" t="s">
        <v>34</v>
      </c>
      <c r="B27" s="95" t="s">
        <v>161</v>
      </c>
      <c r="C27" s="96">
        <f>'Tabela 1 APS - Descr.'!H37</f>
        <v>228.552896</v>
      </c>
      <c r="D27" s="102">
        <f>C27*15/100</f>
        <v>34.2829344</v>
      </c>
      <c r="E27" s="102">
        <f t="shared" si="2"/>
        <v>411.3952128</v>
      </c>
      <c r="F27" s="95" t="s">
        <v>259</v>
      </c>
      <c r="G27" s="118">
        <v>2880.0</v>
      </c>
      <c r="H27" s="95" t="s">
        <v>248</v>
      </c>
      <c r="I27" s="108" t="s">
        <v>243</v>
      </c>
      <c r="J27" s="108" t="s">
        <v>253</v>
      </c>
      <c r="K27" s="95" t="s">
        <v>163</v>
      </c>
      <c r="L27" s="101" t="s">
        <v>161</v>
      </c>
    </row>
    <row r="28" ht="12.0" customHeight="1"/>
    <row r="29" ht="14.25" hidden="1" customHeight="1">
      <c r="E29" s="119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</row>
    <row r="30" ht="14.25" customHeight="1">
      <c r="E30" s="1" t="s">
        <v>166</v>
      </c>
    </row>
    <row r="31" ht="14.25" customHeight="1">
      <c r="E31" s="1" t="s">
        <v>260</v>
      </c>
    </row>
    <row r="32" ht="14.25" customHeight="1"/>
    <row r="33" ht="14.25" customHeight="1">
      <c r="I33" s="74"/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C1"/>
    <mergeCell ref="A4:M4"/>
    <mergeCell ref="A6:G6"/>
    <mergeCell ref="A8:G8"/>
    <mergeCell ref="A9:G9"/>
    <mergeCell ref="A10:G10"/>
    <mergeCell ref="A14:L15"/>
    <mergeCell ref="E29:P29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69696"/>
    <pageSetUpPr/>
  </sheetPr>
  <sheetViews>
    <sheetView workbookViewId="0"/>
  </sheetViews>
  <sheetFormatPr customHeight="1" defaultColWidth="14.43" defaultRowHeight="15.0"/>
  <cols>
    <col customWidth="1" min="1" max="1" width="27.71"/>
    <col customWidth="1" min="2" max="2" width="19.57"/>
    <col customWidth="1" min="3" max="5" width="12.86"/>
    <col customWidth="1" min="6" max="6" width="15.43"/>
    <col customWidth="1" min="7" max="7" width="12.0"/>
    <col customWidth="1" min="8" max="11" width="8.57"/>
    <col customWidth="1" min="12" max="12" width="14.29"/>
    <col customWidth="1" min="13" max="15" width="8.57"/>
    <col customWidth="1" min="16" max="18" width="9.29"/>
    <col customWidth="1" min="19" max="19" width="8.57"/>
    <col customWidth="1" min="20" max="20" width="12.29"/>
    <col customWidth="1" min="21" max="26" width="8.0"/>
  </cols>
  <sheetData>
    <row r="1" ht="21.0" customHeight="1">
      <c r="A1" s="68" t="s">
        <v>103</v>
      </c>
      <c r="B1" s="4"/>
      <c r="C1" s="5"/>
    </row>
    <row r="2" ht="14.25" customHeight="1"/>
    <row r="3" ht="100.5" customHeight="1">
      <c r="U3" s="121"/>
      <c r="V3" s="121"/>
      <c r="W3" s="121"/>
      <c r="X3" s="121"/>
      <c r="Y3" s="121"/>
      <c r="Z3" s="121"/>
    </row>
    <row r="4" ht="14.25" customHeight="1"/>
    <row r="5" ht="14.25" customHeight="1"/>
    <row r="6" ht="14.25" customHeight="1"/>
    <row r="7" ht="14.25" customHeight="1"/>
    <row r="8" ht="14.25" customHeight="1"/>
    <row r="9" ht="15.0" customHeight="1">
      <c r="A9" s="1" t="s">
        <v>281</v>
      </c>
    </row>
    <row r="10" ht="101.25" customHeight="1">
      <c r="A10" s="123" t="s">
        <v>1</v>
      </c>
      <c r="B10" s="124" t="s">
        <v>261</v>
      </c>
      <c r="C10" s="125" t="s">
        <v>262</v>
      </c>
      <c r="D10" s="124" t="s">
        <v>263</v>
      </c>
      <c r="E10" s="125" t="s">
        <v>264</v>
      </c>
      <c r="F10" s="124" t="s">
        <v>265</v>
      </c>
      <c r="G10" s="125" t="s">
        <v>266</v>
      </c>
      <c r="H10" s="124" t="s">
        <v>267</v>
      </c>
      <c r="I10" s="124" t="s">
        <v>268</v>
      </c>
      <c r="J10" s="125" t="s">
        <v>269</v>
      </c>
      <c r="K10" s="124" t="s">
        <v>270</v>
      </c>
      <c r="L10" s="126" t="s">
        <v>278</v>
      </c>
    </row>
    <row r="11" ht="14.25" customHeight="1">
      <c r="A11" s="127" t="s">
        <v>34</v>
      </c>
      <c r="B11" s="128" t="s">
        <v>32</v>
      </c>
      <c r="C11" s="128">
        <v>130.0</v>
      </c>
      <c r="D11" s="128"/>
      <c r="E11" s="128"/>
      <c r="F11" s="128">
        <v>0.0</v>
      </c>
      <c r="G11" s="128">
        <v>53.0</v>
      </c>
      <c r="H11" s="128">
        <v>33.0</v>
      </c>
      <c r="I11" s="128"/>
      <c r="J11" s="128">
        <v>35.0</v>
      </c>
      <c r="K11" s="128">
        <v>2.0</v>
      </c>
      <c r="L11" s="129">
        <v>0.0</v>
      </c>
    </row>
    <row r="12" ht="14.25" customHeight="1">
      <c r="A12" s="130" t="s">
        <v>279</v>
      </c>
      <c r="B12" s="131"/>
      <c r="C12" s="131">
        <v>130.0</v>
      </c>
      <c r="D12" s="131"/>
      <c r="E12" s="131"/>
      <c r="F12" s="131">
        <v>0.0</v>
      </c>
      <c r="G12" s="131">
        <v>53.0</v>
      </c>
      <c r="H12" s="131">
        <v>33.0</v>
      </c>
      <c r="I12" s="131"/>
      <c r="J12" s="131">
        <v>35.0</v>
      </c>
      <c r="K12" s="131">
        <v>2.0</v>
      </c>
      <c r="L12" s="132">
        <v>0.0</v>
      </c>
    </row>
    <row r="13" ht="14.25" customHeight="1">
      <c r="A13" s="130" t="s">
        <v>282</v>
      </c>
      <c r="B13" s="131" t="s">
        <v>282</v>
      </c>
      <c r="C13" s="131"/>
      <c r="D13" s="131"/>
      <c r="E13" s="131"/>
      <c r="F13" s="131"/>
      <c r="G13" s="131"/>
      <c r="H13" s="131"/>
      <c r="I13" s="131"/>
      <c r="J13" s="131"/>
      <c r="K13" s="131"/>
      <c r="L13" s="132"/>
    </row>
    <row r="14" ht="14.25" customHeight="1">
      <c r="A14" s="130" t="s">
        <v>283</v>
      </c>
      <c r="B14" s="131"/>
      <c r="C14" s="131"/>
      <c r="D14" s="131"/>
      <c r="E14" s="131"/>
      <c r="F14" s="131"/>
      <c r="G14" s="131"/>
      <c r="H14" s="131"/>
      <c r="I14" s="131"/>
      <c r="J14" s="131"/>
      <c r="K14" s="131"/>
      <c r="L14" s="132"/>
    </row>
    <row r="15" ht="15.0" customHeight="1">
      <c r="A15" s="133" t="s">
        <v>284</v>
      </c>
      <c r="B15" s="134"/>
      <c r="C15" s="134">
        <v>130.0</v>
      </c>
      <c r="D15" s="134"/>
      <c r="E15" s="134"/>
      <c r="F15" s="134">
        <v>0.0</v>
      </c>
      <c r="G15" s="134">
        <v>53.0</v>
      </c>
      <c r="H15" s="134">
        <v>33.0</v>
      </c>
      <c r="I15" s="134"/>
      <c r="J15" s="134">
        <v>35.0</v>
      </c>
      <c r="K15" s="134">
        <v>2.0</v>
      </c>
      <c r="L15" s="135">
        <v>0.0</v>
      </c>
    </row>
    <row r="16" ht="14.25" customHeight="1">
      <c r="A16" s="136"/>
      <c r="B16" s="112"/>
      <c r="C16" s="112"/>
      <c r="D16" s="112"/>
      <c r="E16" s="112"/>
      <c r="F16" s="112"/>
      <c r="G16" s="112"/>
      <c r="H16" s="112"/>
      <c r="I16" s="112"/>
      <c r="J16" s="112"/>
      <c r="K16" s="112"/>
      <c r="L16" s="112"/>
    </row>
    <row r="17" ht="14.25" customHeight="1">
      <c r="A17" s="136"/>
      <c r="B17" s="112"/>
      <c r="C17" s="112"/>
      <c r="D17" s="112"/>
      <c r="E17" s="112"/>
      <c r="F17" s="112"/>
      <c r="G17" s="112"/>
      <c r="H17" s="112"/>
      <c r="I17" s="112"/>
      <c r="J17" s="112"/>
      <c r="K17" s="112"/>
      <c r="L17" s="112"/>
    </row>
    <row r="18" ht="14.25" customHeight="1">
      <c r="A18" s="1" t="s">
        <v>285</v>
      </c>
    </row>
    <row r="19" ht="14.25" customHeight="1">
      <c r="M19" s="137"/>
    </row>
    <row r="20" ht="105.0" customHeight="1">
      <c r="M20" s="131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</row>
    <row r="21" ht="14.25" customHeight="1">
      <c r="M21" s="138"/>
    </row>
    <row r="22" ht="14.25" customHeight="1">
      <c r="M22" s="138"/>
    </row>
    <row r="23" ht="14.25" customHeight="1">
      <c r="M23" s="138"/>
    </row>
    <row r="24" ht="14.25" customHeight="1">
      <c r="M24" s="138"/>
    </row>
    <row r="25" ht="14.25" customHeight="1">
      <c r="A25" s="139"/>
      <c r="B25" s="139"/>
      <c r="C25" s="140"/>
      <c r="D25" s="141"/>
      <c r="E25" s="140"/>
      <c r="F25" s="141"/>
      <c r="G25" s="140"/>
      <c r="H25" s="140"/>
      <c r="I25" s="140"/>
      <c r="J25" s="140"/>
      <c r="K25" s="140"/>
      <c r="L25" s="140"/>
      <c r="M25" s="138"/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C1"/>
  </mergeCells>
  <printOptions/>
  <pageMargins bottom="0.75" footer="0.0" header="0.0" left="0.7" right="0.7" top="0.75"/>
  <pageSetup orientation="landscape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2.71"/>
    <col customWidth="1" min="3" max="3" width="19.29"/>
    <col customWidth="1" min="4" max="4" width="24.57"/>
    <col customWidth="1" min="5" max="5" width="18.29"/>
    <col customWidth="1" min="6" max="6" width="17.29"/>
    <col customWidth="1" min="7" max="10" width="15.57"/>
    <col customWidth="1" min="11" max="11" width="32.29"/>
    <col customWidth="1" min="12" max="12" width="29.14"/>
    <col customWidth="1" min="13" max="13" width="11.86"/>
    <col customWidth="1" min="14" max="14" width="16.29"/>
    <col customWidth="1" min="15" max="26" width="8.0"/>
  </cols>
  <sheetData>
    <row r="1" ht="21.0" customHeight="1">
      <c r="A1" s="68" t="s">
        <v>103</v>
      </c>
      <c r="B1" s="4"/>
      <c r="C1" s="5"/>
    </row>
    <row r="2" ht="15.0" customHeight="1"/>
    <row r="3" ht="15.0" customHeight="1">
      <c r="A3" s="69" t="s">
        <v>287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5"/>
    </row>
    <row r="4" ht="14.25" customHeight="1">
      <c r="A4" s="142" t="s">
        <v>288</v>
      </c>
      <c r="B4" s="8"/>
      <c r="C4" s="8"/>
      <c r="D4" s="8"/>
      <c r="E4" s="8"/>
      <c r="F4" s="8"/>
      <c r="G4" s="9"/>
      <c r="H4" s="143"/>
      <c r="I4" s="143"/>
      <c r="J4" s="143"/>
      <c r="K4" s="143"/>
      <c r="L4" s="143"/>
      <c r="M4" s="143"/>
    </row>
    <row r="5" ht="14.25" customHeight="1">
      <c r="A5" s="144"/>
      <c r="G5" s="11"/>
      <c r="H5" s="143"/>
      <c r="I5" s="143"/>
      <c r="J5" s="143"/>
      <c r="K5" s="143"/>
      <c r="L5" s="143"/>
      <c r="M5" s="143"/>
      <c r="N5" s="143"/>
    </row>
    <row r="6" ht="14.25" customHeight="1">
      <c r="A6" s="145" t="s">
        <v>289</v>
      </c>
      <c r="G6" s="11"/>
      <c r="H6" s="143"/>
      <c r="I6" s="143"/>
      <c r="J6" s="143"/>
      <c r="K6" s="143"/>
      <c r="L6" s="143"/>
      <c r="M6" s="143"/>
    </row>
    <row r="7" ht="14.25" customHeight="1">
      <c r="A7" s="145" t="s">
        <v>290</v>
      </c>
      <c r="G7" s="11"/>
      <c r="H7" s="143"/>
      <c r="I7" s="143"/>
      <c r="J7" s="143"/>
      <c r="K7" s="143"/>
      <c r="L7" s="143"/>
      <c r="M7" s="143"/>
      <c r="N7" s="143"/>
    </row>
    <row r="8" ht="14.25" customHeight="1">
      <c r="A8" s="145" t="s">
        <v>291</v>
      </c>
      <c r="G8" s="11"/>
      <c r="H8" s="143"/>
      <c r="I8" s="143"/>
      <c r="J8" s="143"/>
      <c r="K8" s="143"/>
      <c r="L8" s="143"/>
      <c r="M8" s="143"/>
      <c r="N8" s="143"/>
    </row>
    <row r="9" ht="14.25" customHeight="1">
      <c r="A9" s="146" t="s">
        <v>292</v>
      </c>
      <c r="G9" s="11"/>
      <c r="H9" s="143"/>
      <c r="I9" s="143"/>
      <c r="J9" s="143"/>
      <c r="K9" s="143"/>
      <c r="L9" s="143"/>
      <c r="M9" s="143"/>
      <c r="N9" s="143"/>
    </row>
    <row r="10" ht="15.0" customHeight="1">
      <c r="A10" s="147" t="s">
        <v>293</v>
      </c>
      <c r="B10" s="24"/>
      <c r="C10" s="24"/>
      <c r="D10" s="24"/>
      <c r="E10" s="24"/>
      <c r="F10" s="24"/>
      <c r="G10" s="25"/>
      <c r="H10" s="143"/>
      <c r="I10" s="143"/>
      <c r="J10" s="143"/>
      <c r="K10" s="143"/>
      <c r="L10" s="143"/>
      <c r="M10" s="143"/>
      <c r="N10" s="143"/>
    </row>
    <row r="11" ht="14.25" customHeight="1"/>
    <row r="12" ht="14.25" customHeight="1"/>
    <row r="13" ht="14.25" customHeight="1"/>
    <row r="14" ht="14.25" customHeight="1"/>
    <row r="15" ht="15.0" customHeight="1"/>
    <row r="16" ht="14.25" customHeight="1">
      <c r="A16" s="148" t="s">
        <v>294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9"/>
      <c r="N16" s="149"/>
    </row>
    <row r="17" ht="15.0" customHeight="1">
      <c r="A17" s="8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5"/>
      <c r="N17" s="149"/>
    </row>
    <row r="18" ht="113.25" customHeight="1">
      <c r="A18" s="150" t="s">
        <v>1</v>
      </c>
      <c r="B18" s="151" t="s">
        <v>119</v>
      </c>
      <c r="C18" s="152" t="s">
        <v>295</v>
      </c>
      <c r="D18" s="152" t="s">
        <v>296</v>
      </c>
      <c r="E18" s="151" t="s">
        <v>236</v>
      </c>
      <c r="F18" s="151" t="s">
        <v>119</v>
      </c>
      <c r="G18" s="151" t="s">
        <v>297</v>
      </c>
      <c r="H18" s="151" t="s">
        <v>298</v>
      </c>
      <c r="I18" s="151" t="s">
        <v>299</v>
      </c>
      <c r="J18" s="151" t="s">
        <v>300</v>
      </c>
      <c r="K18" s="153" t="s">
        <v>301</v>
      </c>
      <c r="L18" s="150" t="s">
        <v>119</v>
      </c>
      <c r="M18" s="153" t="s">
        <v>302</v>
      </c>
    </row>
    <row r="19" ht="30.0" customHeight="1">
      <c r="A19" s="95" t="s">
        <v>34</v>
      </c>
      <c r="B19" s="154" t="s">
        <v>303</v>
      </c>
      <c r="C19" s="154">
        <v>0.0</v>
      </c>
      <c r="D19" s="155">
        <v>0.0</v>
      </c>
      <c r="E19" s="154">
        <v>0.0</v>
      </c>
      <c r="F19" s="154">
        <v>0.0</v>
      </c>
      <c r="G19" s="156">
        <v>0.0</v>
      </c>
      <c r="H19" s="156">
        <v>0.0</v>
      </c>
      <c r="I19" s="156">
        <v>0.0</v>
      </c>
      <c r="J19" s="156">
        <v>0.0</v>
      </c>
      <c r="K19" s="155">
        <v>0.0</v>
      </c>
      <c r="L19" s="154" t="s">
        <v>241</v>
      </c>
      <c r="M19" s="154" t="s">
        <v>304</v>
      </c>
    </row>
    <row r="20" ht="30.0" customHeight="1">
      <c r="A20" s="108" t="s">
        <v>34</v>
      </c>
      <c r="B20" s="157" t="s">
        <v>132</v>
      </c>
      <c r="C20" s="158">
        <v>0.0</v>
      </c>
      <c r="D20" s="158">
        <v>0.0</v>
      </c>
      <c r="E20" s="157">
        <v>0.0</v>
      </c>
      <c r="F20" s="157">
        <v>0.0</v>
      </c>
      <c r="G20" s="157">
        <v>0.0</v>
      </c>
      <c r="H20" s="157">
        <v>0.0</v>
      </c>
      <c r="I20" s="157">
        <v>0.0</v>
      </c>
      <c r="J20" s="157">
        <v>0.0</v>
      </c>
      <c r="K20" s="157">
        <v>0.0</v>
      </c>
      <c r="L20" s="157" t="s">
        <v>241</v>
      </c>
      <c r="M20" s="157" t="s">
        <v>304</v>
      </c>
    </row>
    <row r="21" ht="30.0" customHeight="1">
      <c r="A21" s="108" t="s">
        <v>34</v>
      </c>
      <c r="B21" s="157" t="s">
        <v>137</v>
      </c>
      <c r="C21" s="158">
        <v>0.0</v>
      </c>
      <c r="D21" s="158">
        <v>0.0</v>
      </c>
      <c r="E21" s="157">
        <v>0.0</v>
      </c>
      <c r="F21" s="157">
        <v>0.0</v>
      </c>
      <c r="G21" s="157">
        <v>0.0</v>
      </c>
      <c r="H21" s="157">
        <v>0.0</v>
      </c>
      <c r="I21" s="157">
        <v>0.0</v>
      </c>
      <c r="J21" s="157">
        <v>0.0</v>
      </c>
      <c r="K21" s="157">
        <v>0.0</v>
      </c>
      <c r="L21" s="157" t="s">
        <v>241</v>
      </c>
      <c r="M21" s="157" t="s">
        <v>304</v>
      </c>
    </row>
    <row r="22" ht="30.0" customHeight="1">
      <c r="A22" s="108" t="s">
        <v>34</v>
      </c>
      <c r="B22" s="159" t="s">
        <v>140</v>
      </c>
      <c r="C22" s="158">
        <v>0.0</v>
      </c>
      <c r="D22" s="158">
        <v>0.0</v>
      </c>
      <c r="E22" s="157">
        <v>0.0</v>
      </c>
      <c r="F22" s="157">
        <v>0.0</v>
      </c>
      <c r="G22" s="157">
        <v>0.0</v>
      </c>
      <c r="H22" s="157">
        <v>0.0</v>
      </c>
      <c r="I22" s="157">
        <v>0.0</v>
      </c>
      <c r="J22" s="157">
        <v>0.0</v>
      </c>
      <c r="K22" s="157">
        <v>0.0</v>
      </c>
      <c r="L22" s="157" t="s">
        <v>241</v>
      </c>
      <c r="M22" s="157" t="s">
        <v>304</v>
      </c>
    </row>
    <row r="23" ht="120.75" customHeight="1">
      <c r="A23" s="108" t="s">
        <v>34</v>
      </c>
      <c r="B23" s="131" t="s">
        <v>143</v>
      </c>
      <c r="C23" s="131">
        <v>1046.0</v>
      </c>
      <c r="D23" s="160" t="s">
        <v>305</v>
      </c>
      <c r="E23" s="131" t="s">
        <v>248</v>
      </c>
      <c r="F23" s="131" t="s">
        <v>306</v>
      </c>
      <c r="G23" s="161">
        <f t="shared" ref="G23:G24" si="1">(C23*92/100)*3</f>
        <v>2886.96</v>
      </c>
      <c r="H23" s="161">
        <f t="shared" ref="H23:H24" si="2">(C23*92/100)*4</f>
        <v>3849.28</v>
      </c>
      <c r="I23" s="161">
        <f t="shared" ref="I23:I24" si="3">(C23*8/100)*7</f>
        <v>585.76</v>
      </c>
      <c r="J23" s="161">
        <f t="shared" ref="J23:J24" si="4">(C23*8/100)*6</f>
        <v>502.08</v>
      </c>
      <c r="K23" s="162" t="s">
        <v>307</v>
      </c>
      <c r="L23" s="131" t="s">
        <v>143</v>
      </c>
      <c r="M23" s="131" t="s">
        <v>308</v>
      </c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</row>
    <row r="24" ht="51.75" customHeight="1">
      <c r="A24" s="108" t="s">
        <v>34</v>
      </c>
      <c r="B24" s="131" t="s">
        <v>148</v>
      </c>
      <c r="C24" s="131">
        <v>578.0</v>
      </c>
      <c r="D24" s="157" t="s">
        <v>309</v>
      </c>
      <c r="E24" s="131" t="s">
        <v>310</v>
      </c>
      <c r="F24" s="157" t="s">
        <v>148</v>
      </c>
      <c r="G24" s="163">
        <f t="shared" si="1"/>
        <v>1595.28</v>
      </c>
      <c r="H24" s="163">
        <f t="shared" si="2"/>
        <v>2127.04</v>
      </c>
      <c r="I24" s="163">
        <f t="shared" si="3"/>
        <v>323.68</v>
      </c>
      <c r="J24" s="163">
        <f t="shared" si="4"/>
        <v>277.44</v>
      </c>
      <c r="K24" s="164" t="s">
        <v>309</v>
      </c>
      <c r="L24" s="157" t="s">
        <v>148</v>
      </c>
      <c r="M24" s="131" t="s">
        <v>308</v>
      </c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</row>
    <row r="25" ht="28.5" customHeight="1">
      <c r="A25" s="108" t="s">
        <v>34</v>
      </c>
      <c r="B25" s="165" t="s">
        <v>136</v>
      </c>
      <c r="C25" s="158">
        <v>0.0</v>
      </c>
      <c r="D25" s="158">
        <v>0.0</v>
      </c>
      <c r="E25" s="157">
        <v>0.0</v>
      </c>
      <c r="F25" s="157">
        <v>0.0</v>
      </c>
      <c r="G25" s="157">
        <v>0.0</v>
      </c>
      <c r="H25" s="157">
        <v>0.0</v>
      </c>
      <c r="I25" s="157">
        <v>0.0</v>
      </c>
      <c r="J25" s="157">
        <v>0.0</v>
      </c>
      <c r="K25" s="157">
        <v>0.0</v>
      </c>
      <c r="L25" s="157" t="s">
        <v>241</v>
      </c>
      <c r="M25" s="165" t="s">
        <v>304</v>
      </c>
    </row>
    <row r="26" ht="28.5" customHeight="1">
      <c r="A26" s="108" t="s">
        <v>34</v>
      </c>
      <c r="B26" s="165" t="s">
        <v>152</v>
      </c>
      <c r="C26" s="158">
        <v>0.0</v>
      </c>
      <c r="D26" s="158">
        <v>0.0</v>
      </c>
      <c r="E26" s="157">
        <v>0.0</v>
      </c>
      <c r="F26" s="157">
        <v>0.0</v>
      </c>
      <c r="G26" s="157">
        <v>0.0</v>
      </c>
      <c r="H26" s="157">
        <v>0.0</v>
      </c>
      <c r="I26" s="157">
        <v>0.0</v>
      </c>
      <c r="J26" s="157">
        <v>0.0</v>
      </c>
      <c r="K26" s="157">
        <v>0.0</v>
      </c>
      <c r="L26" s="157" t="s">
        <v>241</v>
      </c>
      <c r="M26" s="165" t="s">
        <v>304</v>
      </c>
    </row>
    <row r="27" ht="28.5" customHeight="1">
      <c r="A27" s="108" t="s">
        <v>34</v>
      </c>
      <c r="B27" s="165" t="s">
        <v>156</v>
      </c>
      <c r="C27" s="158">
        <v>0.0</v>
      </c>
      <c r="D27" s="158">
        <v>0.0</v>
      </c>
      <c r="E27" s="157">
        <v>0.0</v>
      </c>
      <c r="F27" s="157">
        <v>0.0</v>
      </c>
      <c r="G27" s="157">
        <v>0.0</v>
      </c>
      <c r="H27" s="157">
        <v>0.0</v>
      </c>
      <c r="I27" s="157">
        <v>0.0</v>
      </c>
      <c r="J27" s="157">
        <v>0.0</v>
      </c>
      <c r="K27" s="157">
        <v>0.0</v>
      </c>
      <c r="L27" s="157" t="s">
        <v>241</v>
      </c>
      <c r="M27" s="165" t="s">
        <v>304</v>
      </c>
    </row>
    <row r="28" ht="28.5" customHeight="1">
      <c r="A28" s="108" t="s">
        <v>34</v>
      </c>
      <c r="B28" s="157" t="s">
        <v>158</v>
      </c>
      <c r="C28" s="165">
        <v>112.0</v>
      </c>
      <c r="D28" s="165">
        <v>7449763.0</v>
      </c>
      <c r="E28" s="165" t="s">
        <v>248</v>
      </c>
      <c r="F28" s="157" t="s">
        <v>158</v>
      </c>
      <c r="G28" s="166">
        <f t="shared" ref="G28:G29" si="5">(C28*92/100)*3</f>
        <v>309.12</v>
      </c>
      <c r="H28" s="166">
        <f t="shared" ref="H28:H29" si="6">(C28*92/100)*4</f>
        <v>412.16</v>
      </c>
      <c r="I28" s="166">
        <f t="shared" ref="I28:I29" si="7">(C28*8/100)*7</f>
        <v>62.72</v>
      </c>
      <c r="J28" s="166">
        <f t="shared" ref="J28:J29" si="8">(C28*8/100)*6</f>
        <v>53.76</v>
      </c>
      <c r="K28" s="165" t="s">
        <v>244</v>
      </c>
      <c r="L28" s="165" t="s">
        <v>241</v>
      </c>
      <c r="M28" s="165" t="s">
        <v>308</v>
      </c>
    </row>
    <row r="29" ht="42.75" customHeight="1">
      <c r="A29" s="108" t="s">
        <v>34</v>
      </c>
      <c r="B29" s="165" t="s">
        <v>311</v>
      </c>
      <c r="C29" s="165">
        <v>311.0</v>
      </c>
      <c r="D29" s="167" t="s">
        <v>162</v>
      </c>
      <c r="E29" s="165" t="s">
        <v>242</v>
      </c>
      <c r="F29" s="165" t="s">
        <v>161</v>
      </c>
      <c r="G29" s="166">
        <f t="shared" si="5"/>
        <v>858.36</v>
      </c>
      <c r="H29" s="166">
        <f t="shared" si="6"/>
        <v>1144.48</v>
      </c>
      <c r="I29" s="166">
        <f t="shared" si="7"/>
        <v>174.16</v>
      </c>
      <c r="J29" s="166">
        <f t="shared" si="8"/>
        <v>149.28</v>
      </c>
      <c r="K29" s="155" t="s">
        <v>163</v>
      </c>
      <c r="L29" s="165" t="s">
        <v>161</v>
      </c>
      <c r="M29" s="165" t="s">
        <v>304</v>
      </c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A9:G9"/>
    <mergeCell ref="A10:G10"/>
    <mergeCell ref="A16:M17"/>
    <mergeCell ref="A1:C1"/>
    <mergeCell ref="A3:N3"/>
    <mergeCell ref="A4:G4"/>
    <mergeCell ref="A5:G5"/>
    <mergeCell ref="A6:G6"/>
    <mergeCell ref="A7:G7"/>
    <mergeCell ref="A8:G8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57"/>
    <col customWidth="1" min="2" max="2" width="17.57"/>
    <col customWidth="1" min="3" max="3" width="26.86"/>
    <col customWidth="1" min="4" max="4" width="17.57"/>
    <col customWidth="1" min="5" max="5" width="12.0"/>
    <col customWidth="1" min="6" max="6" width="13.57"/>
    <col customWidth="1" min="7" max="8" width="8.0"/>
    <col customWidth="1" min="9" max="9" width="27.43"/>
    <col customWidth="1" min="10" max="10" width="13.57"/>
    <col customWidth="1" min="11" max="11" width="10.0"/>
    <col customWidth="1" min="12" max="12" width="9.57"/>
    <col customWidth="1" min="13" max="13" width="10.14"/>
    <col customWidth="1" min="14" max="14" width="10.0"/>
    <col customWidth="1" min="15" max="26" width="8.0"/>
  </cols>
  <sheetData>
    <row r="1" ht="21.0" customHeight="1">
      <c r="A1" s="68" t="s">
        <v>103</v>
      </c>
      <c r="B1" s="4"/>
      <c r="C1" s="5"/>
      <c r="F1" s="168"/>
    </row>
    <row r="2" ht="14.25" customHeight="1"/>
    <row r="3" ht="14.25" customHeight="1">
      <c r="A3" s="169" t="s">
        <v>312</v>
      </c>
    </row>
    <row r="4" ht="15.0" customHeight="1">
      <c r="A4" s="169"/>
    </row>
    <row r="5" ht="15.0" customHeight="1">
      <c r="A5" s="170" t="s">
        <v>313</v>
      </c>
      <c r="B5" s="71"/>
      <c r="C5" s="71"/>
      <c r="D5" s="71"/>
      <c r="E5" s="71"/>
      <c r="F5" s="71"/>
      <c r="G5" s="71"/>
      <c r="H5" s="72"/>
    </row>
    <row r="6" ht="14.25" customHeight="1">
      <c r="A6" s="76" t="s">
        <v>314</v>
      </c>
      <c r="B6" s="13"/>
      <c r="C6" s="13"/>
      <c r="D6" s="13"/>
      <c r="E6" s="13"/>
      <c r="F6" s="13"/>
      <c r="G6" s="13"/>
      <c r="H6" s="14"/>
    </row>
    <row r="7" ht="15.0" customHeight="1">
      <c r="A7" s="171" t="s">
        <v>315</v>
      </c>
      <c r="B7" s="172"/>
      <c r="C7" s="172"/>
      <c r="D7" s="172"/>
      <c r="E7" s="172"/>
      <c r="F7" s="172"/>
      <c r="G7" s="172"/>
      <c r="H7" s="173"/>
    </row>
    <row r="8" ht="14.25" customHeight="1">
      <c r="A8" s="169"/>
    </row>
    <row r="9" ht="15.0" customHeight="1"/>
    <row r="10" ht="21.0" customHeight="1">
      <c r="F10" s="174" t="s">
        <v>316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5"/>
    </row>
    <row r="11" ht="15.0" customHeight="1"/>
    <row r="12" ht="89.25" customHeight="1">
      <c r="A12" s="175" t="s">
        <v>1</v>
      </c>
      <c r="B12" s="176" t="s">
        <v>261</v>
      </c>
      <c r="C12" s="176" t="s">
        <v>317</v>
      </c>
      <c r="D12" s="176" t="s">
        <v>318</v>
      </c>
      <c r="E12" s="176" t="s">
        <v>236</v>
      </c>
      <c r="F12" s="177" t="s">
        <v>319</v>
      </c>
      <c r="G12" s="176" t="s">
        <v>320</v>
      </c>
      <c r="H12" s="176" t="s">
        <v>321</v>
      </c>
      <c r="I12" s="176" t="s">
        <v>322</v>
      </c>
      <c r="J12" s="176" t="s">
        <v>323</v>
      </c>
      <c r="K12" s="176" t="s">
        <v>324</v>
      </c>
      <c r="L12" s="176" t="s">
        <v>325</v>
      </c>
      <c r="M12" s="176" t="s">
        <v>326</v>
      </c>
      <c r="N12" s="176" t="s">
        <v>327</v>
      </c>
      <c r="O12" s="178" t="s">
        <v>328</v>
      </c>
      <c r="P12" s="178" t="s">
        <v>329</v>
      </c>
      <c r="Q12" s="178" t="s">
        <v>330</v>
      </c>
      <c r="R12" s="178" t="s">
        <v>331</v>
      </c>
      <c r="S12" s="178" t="s">
        <v>332</v>
      </c>
      <c r="T12" s="178" t="s">
        <v>333</v>
      </c>
      <c r="U12" s="178" t="s">
        <v>334</v>
      </c>
      <c r="V12" s="179" t="s">
        <v>335</v>
      </c>
      <c r="W12" s="112"/>
      <c r="X12" s="112"/>
      <c r="Y12" s="112"/>
      <c r="Z12" s="112"/>
    </row>
    <row r="13" ht="30.0" customHeight="1">
      <c r="A13" s="180" t="s">
        <v>34</v>
      </c>
      <c r="B13" s="95" t="s">
        <v>32</v>
      </c>
      <c r="C13" s="181" t="s">
        <v>131</v>
      </c>
      <c r="D13" s="157" t="s">
        <v>129</v>
      </c>
      <c r="E13" s="157" t="s">
        <v>248</v>
      </c>
      <c r="F13" s="182">
        <v>13.0</v>
      </c>
      <c r="G13" s="157">
        <v>0.0</v>
      </c>
      <c r="H13" s="157">
        <v>0.0</v>
      </c>
      <c r="I13" s="183" t="s">
        <v>336</v>
      </c>
      <c r="J13" s="157">
        <v>0.0</v>
      </c>
      <c r="K13" s="157">
        <v>0.0</v>
      </c>
      <c r="L13" s="157">
        <v>0.0</v>
      </c>
      <c r="M13" s="157">
        <v>0.0</v>
      </c>
      <c r="N13" s="157">
        <v>0.0</v>
      </c>
      <c r="O13" s="157">
        <v>0.0</v>
      </c>
      <c r="P13" s="157">
        <v>0.0</v>
      </c>
      <c r="Q13" s="157">
        <v>0.0</v>
      </c>
      <c r="R13" s="157">
        <v>0.0</v>
      </c>
      <c r="S13" s="157">
        <v>0.0</v>
      </c>
      <c r="T13" s="157">
        <v>0.0</v>
      </c>
      <c r="U13" s="157">
        <v>0.0</v>
      </c>
      <c r="V13" s="157">
        <v>0.0</v>
      </c>
      <c r="W13" s="112"/>
      <c r="X13" s="112"/>
      <c r="Y13" s="112"/>
      <c r="Z13" s="112"/>
    </row>
    <row r="14" ht="30.0" customHeight="1">
      <c r="A14" s="184" t="s">
        <v>34</v>
      </c>
      <c r="B14" s="95" t="s">
        <v>32</v>
      </c>
      <c r="C14" s="157" t="s">
        <v>241</v>
      </c>
      <c r="D14" s="157" t="s">
        <v>132</v>
      </c>
      <c r="E14" s="157" t="s">
        <v>241</v>
      </c>
      <c r="F14" s="185">
        <v>0.0</v>
      </c>
      <c r="G14" s="157">
        <v>0.0</v>
      </c>
      <c r="H14" s="157">
        <v>0.0</v>
      </c>
      <c r="I14" s="183" t="s">
        <v>241</v>
      </c>
      <c r="J14" s="157">
        <v>0.0</v>
      </c>
      <c r="K14" s="157">
        <v>0.0</v>
      </c>
      <c r="L14" s="157">
        <v>0.0</v>
      </c>
      <c r="M14" s="157">
        <v>0.0</v>
      </c>
      <c r="N14" s="157">
        <v>0.0</v>
      </c>
      <c r="O14" s="157">
        <v>0.0</v>
      </c>
      <c r="P14" s="157">
        <v>0.0</v>
      </c>
      <c r="Q14" s="157">
        <v>0.0</v>
      </c>
      <c r="R14" s="157">
        <v>0.0</v>
      </c>
      <c r="S14" s="157">
        <v>0.0</v>
      </c>
      <c r="T14" s="157">
        <v>0.0</v>
      </c>
      <c r="U14" s="157">
        <v>0.0</v>
      </c>
      <c r="V14" s="157">
        <v>0.0</v>
      </c>
      <c r="W14" s="112"/>
      <c r="X14" s="112"/>
      <c r="Y14" s="112"/>
      <c r="Z14" s="112"/>
    </row>
    <row r="15" ht="42.0" customHeight="1">
      <c r="A15" s="186" t="s">
        <v>34</v>
      </c>
      <c r="B15" s="104" t="s">
        <v>32</v>
      </c>
      <c r="C15" s="187" t="s">
        <v>139</v>
      </c>
      <c r="D15" s="188" t="s">
        <v>337</v>
      </c>
      <c r="E15" s="157" t="s">
        <v>310</v>
      </c>
      <c r="F15" s="189">
        <v>29.0</v>
      </c>
      <c r="G15" s="188">
        <v>0.0</v>
      </c>
      <c r="H15" s="188">
        <v>0.0</v>
      </c>
      <c r="I15" s="183" t="s">
        <v>336</v>
      </c>
      <c r="J15" s="188">
        <v>10.0</v>
      </c>
      <c r="K15" s="188">
        <v>10.0</v>
      </c>
      <c r="L15" s="188">
        <v>0.0</v>
      </c>
      <c r="M15" s="188">
        <v>17.0</v>
      </c>
      <c r="N15" s="188">
        <v>0.0</v>
      </c>
      <c r="O15" s="188">
        <v>0.0</v>
      </c>
      <c r="P15" s="188">
        <v>0.0</v>
      </c>
      <c r="Q15" s="188">
        <v>0.0</v>
      </c>
      <c r="R15" s="188">
        <v>0.0</v>
      </c>
      <c r="S15" s="188">
        <v>0.0</v>
      </c>
      <c r="T15" s="188">
        <v>0.0</v>
      </c>
      <c r="U15" s="188">
        <v>0.0</v>
      </c>
      <c r="V15" s="188">
        <v>0.0</v>
      </c>
      <c r="W15" s="112"/>
      <c r="X15" s="112"/>
      <c r="Y15" s="112"/>
      <c r="Z15" s="112"/>
    </row>
    <row r="16" ht="37.5" customHeight="1">
      <c r="A16" s="108" t="s">
        <v>34</v>
      </c>
      <c r="B16" s="108" t="s">
        <v>32</v>
      </c>
      <c r="C16" s="162" t="s">
        <v>142</v>
      </c>
      <c r="D16" s="157" t="s">
        <v>140</v>
      </c>
      <c r="E16" s="157" t="s">
        <v>248</v>
      </c>
      <c r="F16" s="182">
        <v>6.0</v>
      </c>
      <c r="G16" s="157">
        <v>0.0</v>
      </c>
      <c r="H16" s="157">
        <v>0.0</v>
      </c>
      <c r="I16" s="157" t="s">
        <v>336</v>
      </c>
      <c r="J16" s="157">
        <v>0.0</v>
      </c>
      <c r="K16" s="157">
        <v>0.0</v>
      </c>
      <c r="L16" s="157">
        <v>0.0</v>
      </c>
      <c r="M16" s="157">
        <v>0.0</v>
      </c>
      <c r="N16" s="157">
        <v>0.0</v>
      </c>
      <c r="O16" s="157">
        <v>0.0</v>
      </c>
      <c r="P16" s="157">
        <v>0.0</v>
      </c>
      <c r="Q16" s="157">
        <v>0.0</v>
      </c>
      <c r="R16" s="157">
        <v>0.0</v>
      </c>
      <c r="S16" s="157">
        <v>0.0</v>
      </c>
      <c r="T16" s="157">
        <v>0.0</v>
      </c>
      <c r="U16" s="157">
        <v>0.0</v>
      </c>
      <c r="V16" s="157">
        <v>0.0</v>
      </c>
      <c r="W16" s="112"/>
      <c r="X16" s="112"/>
      <c r="Y16" s="112"/>
      <c r="Z16" s="112"/>
    </row>
    <row r="17" ht="39.75" customHeight="1">
      <c r="A17" s="114" t="s">
        <v>34</v>
      </c>
      <c r="B17" s="108" t="s">
        <v>32</v>
      </c>
      <c r="C17" s="164" t="s">
        <v>145</v>
      </c>
      <c r="D17" s="157" t="s">
        <v>143</v>
      </c>
      <c r="E17" s="157" t="s">
        <v>248</v>
      </c>
      <c r="F17" s="190">
        <v>27.0</v>
      </c>
      <c r="G17" s="183">
        <v>0.0</v>
      </c>
      <c r="H17" s="183">
        <v>0.0</v>
      </c>
      <c r="I17" s="157" t="s">
        <v>336</v>
      </c>
      <c r="J17" s="183">
        <v>19.0</v>
      </c>
      <c r="K17" s="183">
        <v>5.0</v>
      </c>
      <c r="L17" s="183">
        <v>0.0</v>
      </c>
      <c r="M17" s="183">
        <v>10.0</v>
      </c>
      <c r="N17" s="157">
        <v>0.0</v>
      </c>
      <c r="O17" s="157">
        <v>0.0</v>
      </c>
      <c r="P17" s="157">
        <v>0.0</v>
      </c>
      <c r="Q17" s="157">
        <v>0.0</v>
      </c>
      <c r="R17" s="157">
        <v>0.0</v>
      </c>
      <c r="S17" s="157">
        <v>0.0</v>
      </c>
      <c r="T17" s="157">
        <v>0.0</v>
      </c>
      <c r="U17" s="157">
        <v>0.0</v>
      </c>
      <c r="V17" s="182">
        <v>1.0</v>
      </c>
      <c r="W17" s="112"/>
      <c r="X17" s="112"/>
      <c r="Y17" s="112"/>
      <c r="Z17" s="112"/>
    </row>
    <row r="18" ht="43.5" customHeight="1">
      <c r="A18" s="108" t="s">
        <v>34</v>
      </c>
      <c r="B18" s="108" t="s">
        <v>32</v>
      </c>
      <c r="C18" s="164" t="s">
        <v>146</v>
      </c>
      <c r="D18" s="157" t="s">
        <v>143</v>
      </c>
      <c r="E18" s="157" t="s">
        <v>248</v>
      </c>
      <c r="F18" s="190">
        <v>58.0</v>
      </c>
      <c r="G18" s="183">
        <v>0.0</v>
      </c>
      <c r="H18" s="183">
        <v>0.0</v>
      </c>
      <c r="I18" s="157" t="s">
        <v>336</v>
      </c>
      <c r="J18" s="183">
        <v>6.0</v>
      </c>
      <c r="K18" s="183">
        <v>16.0</v>
      </c>
      <c r="L18" s="183">
        <v>0.0</v>
      </c>
      <c r="M18" s="183">
        <v>15.0</v>
      </c>
      <c r="N18" s="157">
        <v>0.0</v>
      </c>
      <c r="O18" s="157">
        <v>0.0</v>
      </c>
      <c r="P18" s="157">
        <v>0.0</v>
      </c>
      <c r="Q18" s="157">
        <v>0.0</v>
      </c>
      <c r="R18" s="157">
        <v>0.0</v>
      </c>
      <c r="S18" s="157">
        <v>0.0</v>
      </c>
      <c r="T18" s="157">
        <v>0.0</v>
      </c>
      <c r="U18" s="157">
        <v>0.0</v>
      </c>
      <c r="V18" s="157">
        <v>0.0</v>
      </c>
      <c r="W18" s="112"/>
      <c r="X18" s="112"/>
      <c r="Y18" s="112"/>
      <c r="Z18" s="112"/>
    </row>
    <row r="19" ht="42.0" customHeight="1">
      <c r="A19" s="108" t="s">
        <v>34</v>
      </c>
      <c r="B19" s="108" t="s">
        <v>32</v>
      </c>
      <c r="C19" s="164" t="s">
        <v>147</v>
      </c>
      <c r="D19" s="157" t="s">
        <v>143</v>
      </c>
      <c r="E19" s="157" t="s">
        <v>310</v>
      </c>
      <c r="F19" s="190">
        <v>45.0</v>
      </c>
      <c r="G19" s="183">
        <v>0.0</v>
      </c>
      <c r="H19" s="183">
        <v>0.0</v>
      </c>
      <c r="I19" s="157" t="s">
        <v>336</v>
      </c>
      <c r="J19" s="183">
        <v>28.0</v>
      </c>
      <c r="K19" s="183">
        <v>12.0</v>
      </c>
      <c r="L19" s="183">
        <v>0.0</v>
      </c>
      <c r="M19" s="183">
        <v>10.0</v>
      </c>
      <c r="N19" s="183">
        <v>2.0</v>
      </c>
      <c r="O19" s="183">
        <v>0.0</v>
      </c>
      <c r="P19" s="183">
        <v>0.0</v>
      </c>
      <c r="Q19" s="183">
        <v>0.0</v>
      </c>
      <c r="R19" s="183">
        <v>0.0</v>
      </c>
      <c r="S19" s="183">
        <v>0.0</v>
      </c>
      <c r="T19" s="183">
        <v>0.0</v>
      </c>
      <c r="U19" s="183">
        <v>0.0</v>
      </c>
      <c r="V19" s="191">
        <v>0.0</v>
      </c>
      <c r="W19" s="112"/>
      <c r="X19" s="112"/>
      <c r="Y19" s="112"/>
      <c r="Z19" s="112"/>
    </row>
    <row r="20" ht="43.5" customHeight="1">
      <c r="A20" s="108" t="s">
        <v>34</v>
      </c>
      <c r="B20" s="108" t="s">
        <v>32</v>
      </c>
      <c r="C20" s="164" t="s">
        <v>309</v>
      </c>
      <c r="D20" s="157" t="s">
        <v>148</v>
      </c>
      <c r="E20" s="157" t="s">
        <v>310</v>
      </c>
      <c r="F20" s="190">
        <v>40.0</v>
      </c>
      <c r="G20" s="183">
        <v>0.0</v>
      </c>
      <c r="H20" s="183">
        <v>0.0</v>
      </c>
      <c r="I20" s="157" t="s">
        <v>336</v>
      </c>
      <c r="J20" s="183">
        <v>10.0</v>
      </c>
      <c r="K20" s="183">
        <v>10.0</v>
      </c>
      <c r="L20" s="183">
        <v>0.0</v>
      </c>
      <c r="M20" s="183">
        <v>14.0</v>
      </c>
      <c r="N20" s="183">
        <v>0.0</v>
      </c>
      <c r="O20" s="183">
        <v>1.0</v>
      </c>
      <c r="P20" s="183">
        <v>0.0</v>
      </c>
      <c r="Q20" s="183">
        <v>0.0</v>
      </c>
      <c r="R20" s="183">
        <v>6.0</v>
      </c>
      <c r="S20" s="183">
        <v>0.0</v>
      </c>
      <c r="T20" s="183">
        <v>0.0</v>
      </c>
      <c r="U20" s="183">
        <v>0.0</v>
      </c>
      <c r="V20" s="191">
        <v>0.0</v>
      </c>
      <c r="W20" s="112"/>
      <c r="X20" s="112"/>
      <c r="Y20" s="112"/>
      <c r="Z20" s="112"/>
    </row>
    <row r="21" ht="41.25" customHeight="1">
      <c r="A21" s="108" t="s">
        <v>34</v>
      </c>
      <c r="B21" s="108" t="s">
        <v>32</v>
      </c>
      <c r="C21" s="164" t="s">
        <v>135</v>
      </c>
      <c r="D21" s="157" t="s">
        <v>136</v>
      </c>
      <c r="E21" s="157" t="s">
        <v>248</v>
      </c>
      <c r="F21" s="192">
        <v>58.0</v>
      </c>
      <c r="G21" s="183">
        <v>0.0</v>
      </c>
      <c r="H21" s="183">
        <v>5.0</v>
      </c>
      <c r="I21" s="157" t="s">
        <v>336</v>
      </c>
      <c r="J21" s="183">
        <v>8.0</v>
      </c>
      <c r="K21" s="183">
        <v>9.0</v>
      </c>
      <c r="L21" s="183">
        <v>0.0</v>
      </c>
      <c r="M21" s="183">
        <v>15.0</v>
      </c>
      <c r="N21" s="183">
        <v>2.0</v>
      </c>
      <c r="O21" s="183">
        <v>0.0</v>
      </c>
      <c r="P21" s="183">
        <v>0.0</v>
      </c>
      <c r="Q21" s="183">
        <v>0.0</v>
      </c>
      <c r="R21" s="183">
        <v>0.0</v>
      </c>
      <c r="S21" s="183">
        <v>0.0</v>
      </c>
      <c r="T21" s="183">
        <v>0.0</v>
      </c>
      <c r="U21" s="183">
        <v>0.0</v>
      </c>
      <c r="V21" s="193">
        <v>1.0</v>
      </c>
      <c r="W21" s="112"/>
      <c r="X21" s="112"/>
      <c r="Y21" s="112"/>
      <c r="Z21" s="112"/>
    </row>
    <row r="22" ht="21.75" customHeight="1">
      <c r="A22" s="108" t="s">
        <v>34</v>
      </c>
      <c r="B22" s="108" t="s">
        <v>32</v>
      </c>
      <c r="C22" s="194" t="s">
        <v>241</v>
      </c>
      <c r="D22" s="194" t="s">
        <v>152</v>
      </c>
      <c r="E22" s="194" t="s">
        <v>241</v>
      </c>
      <c r="F22" s="195" t="s">
        <v>241</v>
      </c>
      <c r="G22" s="196">
        <v>0.0</v>
      </c>
      <c r="H22" s="196">
        <v>0.0</v>
      </c>
      <c r="I22" s="196" t="s">
        <v>241</v>
      </c>
      <c r="J22" s="196">
        <v>0.0</v>
      </c>
      <c r="K22" s="196">
        <v>0.0</v>
      </c>
      <c r="L22" s="196">
        <v>0.0</v>
      </c>
      <c r="M22" s="196">
        <v>0.0</v>
      </c>
      <c r="N22" s="196">
        <v>0.0</v>
      </c>
      <c r="O22" s="196">
        <v>0.0</v>
      </c>
      <c r="P22" s="196">
        <v>0.0</v>
      </c>
      <c r="Q22" s="196">
        <v>0.0</v>
      </c>
      <c r="R22" s="197">
        <v>0.0</v>
      </c>
      <c r="S22" s="198">
        <v>0.0</v>
      </c>
      <c r="T22" s="198">
        <v>0.0</v>
      </c>
      <c r="U22" s="198">
        <v>0.0</v>
      </c>
      <c r="V22" s="199">
        <v>0.0</v>
      </c>
      <c r="W22" s="112"/>
      <c r="X22" s="112"/>
      <c r="Y22" s="112"/>
      <c r="Z22" s="112"/>
    </row>
    <row r="23" ht="21.75" customHeight="1">
      <c r="A23" s="108" t="s">
        <v>34</v>
      </c>
      <c r="B23" s="108" t="s">
        <v>32</v>
      </c>
      <c r="C23" s="157" t="s">
        <v>241</v>
      </c>
      <c r="D23" s="188" t="s">
        <v>156</v>
      </c>
      <c r="E23" s="188" t="s">
        <v>241</v>
      </c>
      <c r="F23" s="200" t="s">
        <v>241</v>
      </c>
      <c r="G23" s="157">
        <v>0.0</v>
      </c>
      <c r="H23" s="157">
        <v>0.0</v>
      </c>
      <c r="I23" s="157" t="s">
        <v>241</v>
      </c>
      <c r="J23" s="157">
        <v>0.0</v>
      </c>
      <c r="K23" s="157">
        <v>0.0</v>
      </c>
      <c r="L23" s="157">
        <v>0.0</v>
      </c>
      <c r="M23" s="157">
        <v>0.0</v>
      </c>
      <c r="N23" s="157">
        <v>0.0</v>
      </c>
      <c r="O23" s="157">
        <v>0.0</v>
      </c>
      <c r="P23" s="157">
        <v>0.0</v>
      </c>
      <c r="Q23" s="157">
        <v>0.0</v>
      </c>
      <c r="R23" s="157">
        <v>0.0</v>
      </c>
      <c r="S23" s="157">
        <v>0.0</v>
      </c>
      <c r="T23" s="157">
        <v>0.0</v>
      </c>
      <c r="U23" s="157">
        <v>0.0</v>
      </c>
      <c r="V23" s="157">
        <v>0.0</v>
      </c>
      <c r="W23" s="112"/>
      <c r="X23" s="112"/>
      <c r="Y23" s="112"/>
      <c r="Z23" s="112"/>
    </row>
    <row r="24" ht="57.75" customHeight="1">
      <c r="A24" s="108" t="s">
        <v>34</v>
      </c>
      <c r="B24" s="108" t="s">
        <v>32</v>
      </c>
      <c r="C24" s="201" t="s">
        <v>160</v>
      </c>
      <c r="D24" s="188" t="s">
        <v>158</v>
      </c>
      <c r="E24" s="188" t="s">
        <v>242</v>
      </c>
      <c r="F24" s="202">
        <v>16.0</v>
      </c>
      <c r="G24" s="203">
        <v>0.0</v>
      </c>
      <c r="H24" s="203">
        <v>0.0</v>
      </c>
      <c r="I24" s="157" t="s">
        <v>336</v>
      </c>
      <c r="J24" s="203">
        <v>6.0</v>
      </c>
      <c r="K24" s="196">
        <v>0.0</v>
      </c>
      <c r="L24" s="196">
        <v>0.0</v>
      </c>
      <c r="M24" s="196">
        <v>0.0</v>
      </c>
      <c r="N24" s="183">
        <v>0.0</v>
      </c>
      <c r="O24" s="183">
        <v>0.0</v>
      </c>
      <c r="P24" s="183">
        <v>0.0</v>
      </c>
      <c r="Q24" s="183">
        <v>0.0</v>
      </c>
      <c r="R24" s="183">
        <v>0.0</v>
      </c>
      <c r="S24" s="183">
        <v>0.0</v>
      </c>
      <c r="T24" s="191">
        <v>0.0</v>
      </c>
      <c r="U24" s="191">
        <v>0.0</v>
      </c>
      <c r="V24" s="204">
        <v>0.0</v>
      </c>
      <c r="W24" s="112"/>
      <c r="X24" s="112"/>
      <c r="Y24" s="112"/>
      <c r="Z24" s="112"/>
    </row>
    <row r="25" ht="44.25" customHeight="1">
      <c r="A25" s="108" t="s">
        <v>34</v>
      </c>
      <c r="B25" s="108" t="s">
        <v>32</v>
      </c>
      <c r="C25" s="201" t="s">
        <v>163</v>
      </c>
      <c r="D25" s="205" t="s">
        <v>161</v>
      </c>
      <c r="E25" s="205" t="s">
        <v>242</v>
      </c>
      <c r="F25" s="190">
        <v>33.0</v>
      </c>
      <c r="G25" s="183">
        <v>0.0</v>
      </c>
      <c r="H25" s="183">
        <v>0.0</v>
      </c>
      <c r="I25" s="157" t="s">
        <v>336</v>
      </c>
      <c r="J25" s="183">
        <v>10.0</v>
      </c>
      <c r="K25" s="183">
        <v>11.0</v>
      </c>
      <c r="L25" s="183">
        <v>0.0</v>
      </c>
      <c r="M25" s="183">
        <v>11.0</v>
      </c>
      <c r="N25" s="196">
        <v>0.0</v>
      </c>
      <c r="O25" s="196">
        <v>0.0</v>
      </c>
      <c r="P25" s="196">
        <v>0.0</v>
      </c>
      <c r="Q25" s="196">
        <v>0.0</v>
      </c>
      <c r="R25" s="196">
        <v>0.0</v>
      </c>
      <c r="S25" s="196">
        <v>0.0</v>
      </c>
      <c r="T25" s="191">
        <v>0.0</v>
      </c>
      <c r="U25" s="191">
        <v>0.0</v>
      </c>
      <c r="V25" s="204">
        <v>0.0</v>
      </c>
      <c r="W25" s="112"/>
      <c r="X25" s="112"/>
      <c r="Y25" s="112"/>
      <c r="Z25" s="112"/>
    </row>
    <row r="26" ht="21.75" customHeight="1"/>
    <row r="27" ht="14.25" customHeight="1">
      <c r="A27" s="206"/>
      <c r="B27" s="206"/>
      <c r="C27" s="206"/>
      <c r="D27" s="206"/>
      <c r="E27" s="206"/>
      <c r="F27" s="207">
        <f>SUBTOTAL(109,'tabela 4  leitos existentes'!$F$13:$F$25)</f>
        <v>325</v>
      </c>
      <c r="G27" s="208"/>
      <c r="H27" s="207">
        <f>SUBTOTAL(109,'tabela 4  leitos existentes'!$H$13:$H$25)</f>
        <v>5</v>
      </c>
      <c r="I27" s="207"/>
      <c r="J27" s="209">
        <v>87.0</v>
      </c>
      <c r="K27" s="209">
        <f>SUBTOTAL(109,'tabela 4  leitos existentes'!$K$13:$K$25)</f>
        <v>73</v>
      </c>
      <c r="L27" s="209">
        <f>SUBTOTAL(109,'tabela 4  leitos existentes'!$L$13:$L$25)</f>
        <v>0</v>
      </c>
      <c r="M27" s="209">
        <f>SUBTOTAL(109,'tabela 4  leitos existentes'!$M$13:$M$25)</f>
        <v>92</v>
      </c>
      <c r="N27" s="209">
        <v>4.0</v>
      </c>
      <c r="O27" s="208"/>
      <c r="P27" s="208"/>
      <c r="Q27" s="208"/>
      <c r="R27" s="208"/>
      <c r="S27" s="208"/>
      <c r="T27" s="208"/>
      <c r="U27" s="208"/>
      <c r="V27" s="208"/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C1"/>
    <mergeCell ref="A5:H5"/>
    <mergeCell ref="A6:H6"/>
    <mergeCell ref="A7:H7"/>
    <mergeCell ref="F10:V10"/>
  </mergeCells>
  <printOptions/>
  <pageMargins bottom="0.75" footer="0.0" header="0.0" left="0.7" right="0.7" top="0.75"/>
  <pageSetup orientation="landscape"/>
  <drawing r:id="rId2"/>
  <legacyDrawing r:id="rId3"/>
</worksheet>
</file>