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s de opções" sheetId="1" r:id="rId4"/>
    <sheet state="visible" name="Tabela 1 APS - Descr." sheetId="2" r:id="rId5"/>
    <sheet state="visible" name="Tabela 1 APS - Dados" sheetId="3" r:id="rId6"/>
    <sheet state="visible" name="Tabela 1 APS - Referência AAE" sheetId="4" r:id="rId7"/>
    <sheet state="visible" name="Tabela 1 APS - Referência Bx. R" sheetId="5" r:id="rId8"/>
    <sheet state="visible" name="tabela 2 AGAR" sheetId="6" r:id="rId9"/>
    <sheet state="visible" name="tabela 3 ANEO" sheetId="7" r:id="rId10"/>
    <sheet state="visible" name="totais TABELA 4" sheetId="8" r:id="rId11"/>
    <sheet state="visible" name="tabela 4  leitos existentes" sheetId="9" r:id="rId12"/>
    <sheet state="visible" name="tabela 5 necessidade" sheetId="10" r:id="rId13"/>
    <sheet state="visible" name="tabela 6 rede de serviços final" sheetId="11" r:id="rId14"/>
  </sheets>
  <definedNames/>
  <calcPr/>
  <pivotCaches>
    <pivotCache cacheId="0" r:id="rId15"/>
  </pivotCaches>
</workbook>
</file>

<file path=xl/sharedStrings.xml><?xml version="1.0" encoding="utf-8"?>
<sst xmlns="http://schemas.openxmlformats.org/spreadsheetml/2006/main" count="3674" uniqueCount="493">
  <si>
    <t>RRAS</t>
  </si>
  <si>
    <t>DRS</t>
  </si>
  <si>
    <t>Região de Saúde</t>
  </si>
  <si>
    <t>STATUS</t>
  </si>
  <si>
    <t>HABILITAÇÃO MAB</t>
  </si>
  <si>
    <t>RRAS 01</t>
  </si>
  <si>
    <t>Aracatuba</t>
  </si>
  <si>
    <t>Adamantina</t>
  </si>
  <si>
    <t>Existente</t>
  </si>
  <si>
    <t>MAB I</t>
  </si>
  <si>
    <t>RRAS 02</t>
  </si>
  <si>
    <t>Araraquara</t>
  </si>
  <si>
    <t>Alta Anhanguera</t>
  </si>
  <si>
    <t>Novo</t>
  </si>
  <si>
    <t>MAB II</t>
  </si>
  <si>
    <t>RRAS 03</t>
  </si>
  <si>
    <t>Baixada Santista</t>
  </si>
  <si>
    <t>Alta Mogiana</t>
  </si>
  <si>
    <t>Não existe</t>
  </si>
  <si>
    <t>MAB III</t>
  </si>
  <si>
    <t>RRAS 04</t>
  </si>
  <si>
    <t>Barretos</t>
  </si>
  <si>
    <t>Alta Paulista</t>
  </si>
  <si>
    <t>SEM HABILITAÇÃO</t>
  </si>
  <si>
    <t>RRAS 05</t>
  </si>
  <si>
    <t>Bauru</t>
  </si>
  <si>
    <t>Alta Sorocabana</t>
  </si>
  <si>
    <t>RRAS 06</t>
  </si>
  <si>
    <t>Campinas</t>
  </si>
  <si>
    <t>Alto Capivari</t>
  </si>
  <si>
    <t>RRAS 07</t>
  </si>
  <si>
    <t>Franca</t>
  </si>
  <si>
    <t>Alto do Tiete</t>
  </si>
  <si>
    <t>RRAS 08</t>
  </si>
  <si>
    <t>Grande Sao Paulo</t>
  </si>
  <si>
    <t>Alto Vale do Paraiba</t>
  </si>
  <si>
    <t>RRAS 09</t>
  </si>
  <si>
    <t>Marilia</t>
  </si>
  <si>
    <t>Aquifero Guarani</t>
  </si>
  <si>
    <t>RRAS 10</t>
  </si>
  <si>
    <t>Piracicaba</t>
  </si>
  <si>
    <t>Araras</t>
  </si>
  <si>
    <t>RRAS 11</t>
  </si>
  <si>
    <t>Presidente Prudente</t>
  </si>
  <si>
    <t>Assis</t>
  </si>
  <si>
    <t>RRAS 12</t>
  </si>
  <si>
    <t>Registro</t>
  </si>
  <si>
    <t>Baixa Mogiana</t>
  </si>
  <si>
    <t>RRAS 13</t>
  </si>
  <si>
    <t>Ribeirao Preto</t>
  </si>
  <si>
    <t>RRAS 14</t>
  </si>
  <si>
    <t>Sao Joao da Boa Vista</t>
  </si>
  <si>
    <t>RRAS 15</t>
  </si>
  <si>
    <t>Sao Jose do Rio Preto</t>
  </si>
  <si>
    <t>Braganca</t>
  </si>
  <si>
    <t>RRAS 16</t>
  </si>
  <si>
    <t>Sorocaba</t>
  </si>
  <si>
    <t>Catanduva</t>
  </si>
  <si>
    <t>RRAS 17</t>
  </si>
  <si>
    <t>Taubate</t>
  </si>
  <si>
    <t>Central do DRS II</t>
  </si>
  <si>
    <t>Central do DRS III</t>
  </si>
  <si>
    <t>Centro Oeste do DRS III</t>
  </si>
  <si>
    <t>Circ. da Fe-V. Historico</t>
  </si>
  <si>
    <t>Circuito das Aguas</t>
  </si>
  <si>
    <t>Consorcio do DRS II</t>
  </si>
  <si>
    <t>Coracao do DRS III</t>
  </si>
  <si>
    <t>Extremo Oeste Paulista</t>
  </si>
  <si>
    <t>Fernandopolis</t>
  </si>
  <si>
    <t>Franco da Rocha</t>
  </si>
  <si>
    <t>Grande ABC</t>
  </si>
  <si>
    <t>Horizonte Verde</t>
  </si>
  <si>
    <t>Itapetininga</t>
  </si>
  <si>
    <t>Itapeva</t>
  </si>
  <si>
    <t>Jales</t>
  </si>
  <si>
    <t>Jaú</t>
  </si>
  <si>
    <t>Jose Bonifacio</t>
  </si>
  <si>
    <t>Jundiai</t>
  </si>
  <si>
    <t>Lagos do DRS II</t>
  </si>
  <si>
    <t>Limeira</t>
  </si>
  <si>
    <t>Lins</t>
  </si>
  <si>
    <t>Litoral Norte</t>
  </si>
  <si>
    <t>Mananciais</t>
  </si>
  <si>
    <t>Mantiqueira</t>
  </si>
  <si>
    <t>Norte - Barretos</t>
  </si>
  <si>
    <t>Norte do DRS III</t>
  </si>
  <si>
    <t>Ourinhos</t>
  </si>
  <si>
    <t>Polo Cuesta</t>
  </si>
  <si>
    <t>Pontal do Paranapanema</t>
  </si>
  <si>
    <t>Reg. Metrop. Campinas</t>
  </si>
  <si>
    <t>Rio Claro</t>
  </si>
  <si>
    <t>Rio Pardo</t>
  </si>
  <si>
    <t>Rota dos Bandeirantes</t>
  </si>
  <si>
    <t>Santa Fe do Sul</t>
  </si>
  <si>
    <t>Sao Paulo</t>
  </si>
  <si>
    <t>Sul - Barretos</t>
  </si>
  <si>
    <t>Tres Colinas</t>
  </si>
  <si>
    <t>Tupa</t>
  </si>
  <si>
    <t>V. Paraiba - R. Serrana</t>
  </si>
  <si>
    <t>Vale das Cachoeiras</t>
  </si>
  <si>
    <t>Vale do Jurumirim</t>
  </si>
  <si>
    <t>Vale do Ribeira</t>
  </si>
  <si>
    <t>Votuporanga</t>
  </si>
  <si>
    <t>RRAS:</t>
  </si>
  <si>
    <r>
      <rPr>
        <rFont val="Arial"/>
        <color theme="1"/>
        <sz val="12.0"/>
      </rPr>
      <t xml:space="preserve">A </t>
    </r>
    <r>
      <rPr>
        <rFont val="Arial"/>
        <b/>
        <color theme="1"/>
        <sz val="12.0"/>
      </rPr>
      <t>tabela 1</t>
    </r>
    <r>
      <rPr>
        <rFont val="Arial"/>
        <color theme="1"/>
        <sz val="12.0"/>
      </rPr>
      <t xml:space="preserve"> se refere a capacidade do municipio/territorio para atendimento a gestante de baixo risco e apontamento da pactuação do serviço que realiza o Pré-Natal de Alto Risco (AGAR), a entrada deve ser coerente com as referencias e Região de Saúde.</t>
    </r>
  </si>
  <si>
    <r>
      <rPr>
        <rFont val="Arial"/>
        <b/>
        <color theme="1"/>
        <sz val="12.0"/>
      </rPr>
      <t>NASCIDOS VIVOS:</t>
    </r>
    <r>
      <rPr>
        <rFont val="Arial"/>
        <color theme="1"/>
        <sz val="12.0"/>
      </rPr>
      <t xml:space="preserve"> PARA ATUAL PLANO: CONSIDERAR ANO 2023</t>
    </r>
  </si>
  <si>
    <t>ESTIMATIVA DE GESTANTES SUSDEPENDENTE (CÁLCULO) = NV + 10% - % Cobertura Saude Suplementar (por municipio)-fonte: https://tabnet.saude.sp.gov.br/tabcgi.exe?tabnet/ind47a_matriz.def</t>
  </si>
  <si>
    <t>COBERTURA ANS - REFERENCIA 2023 (Fonte/Tabnet:https://tabnet.saude.sp.gov.br/tabcgi.exe?tabnet/ind47a_matriz.def)</t>
  </si>
  <si>
    <r>
      <rPr>
        <rFont val="Arial"/>
        <color rgb="FF0563C1"/>
        <sz val="12.0"/>
        <u/>
      </rPr>
      <t xml:space="preserve">Nº de UBS - Referência 2024. (Fonte: </t>
    </r>
    <r>
      <rPr>
        <rFont val="Arial"/>
        <color rgb="FF1155CC"/>
        <sz val="12.0"/>
        <u/>
      </rPr>
      <t>https://cnes2.datasus.gov.br/Mod_Ind_Unidade.asp?VEstado=35&amp;VMun=351380&amp;VComp=00&amp;VUni=02)</t>
    </r>
  </si>
  <si>
    <r>
      <rPr>
        <rFont val="Arial"/>
        <color rgb="FF0563C1"/>
        <sz val="12.0"/>
        <u/>
      </rPr>
      <t xml:space="preserve">COBERTURA DA ESF/MUNICÍPIO - Referência 2020 (Fonte: </t>
    </r>
    <r>
      <rPr>
        <rFont val="Arial"/>
        <color rgb="FF1155CC"/>
        <sz val="12.0"/>
        <u/>
      </rPr>
      <t>https://tabnet.saude.sp.gov.br/tabcgi.exe?tabnet/ind33a_matriz.def)</t>
    </r>
  </si>
  <si>
    <r>
      <rPr>
        <rFont val="Arial"/>
        <color rgb="FF0563C1"/>
        <sz val="12.0"/>
        <u/>
      </rPr>
      <t xml:space="preserve">COBERTURA DA AB/MUNICÍPIO - Referência 2020 (Fonte: </t>
    </r>
    <r>
      <rPr>
        <rFont val="Arial"/>
        <color rgb="FF1155CC"/>
        <sz val="12.0"/>
        <u/>
      </rPr>
      <t>https://tabnet.saude.sp.gov.br/tabcgi.exe?tabnet/ind33a_matriz.def)</t>
    </r>
  </si>
  <si>
    <t>GLOSSÁRIO</t>
  </si>
  <si>
    <r>
      <rPr>
        <rFont val="Arial"/>
        <b/>
        <color theme="1"/>
        <sz val="12.0"/>
      </rPr>
      <t>AAE</t>
    </r>
    <r>
      <rPr>
        <rFont val="Arial"/>
        <color theme="1"/>
        <sz val="12.0"/>
      </rPr>
      <t xml:space="preserve"> -Atenção Ambulatorial Especializada</t>
    </r>
  </si>
  <si>
    <r>
      <rPr>
        <rFont val="Arial"/>
        <b/>
        <color theme="1"/>
        <sz val="12.0"/>
      </rPr>
      <t>APS</t>
    </r>
    <r>
      <rPr>
        <rFont val="Arial"/>
        <color theme="1"/>
        <sz val="12.0"/>
      </rPr>
      <t xml:space="preserve"> - ATENÇÃO PRIMÁRIA À SAÚDE</t>
    </r>
  </si>
  <si>
    <r>
      <rPr>
        <rFont val="Arial"/>
        <b/>
        <color theme="1"/>
        <sz val="12.0"/>
      </rPr>
      <t>ESF</t>
    </r>
    <r>
      <rPr>
        <rFont val="Arial"/>
        <color theme="1"/>
        <sz val="12.0"/>
      </rPr>
      <t xml:space="preserve"> - ESTRATÉGIA SAÚDE DA FAMILIA</t>
    </r>
  </si>
  <si>
    <r>
      <rPr>
        <rFont val="Arial"/>
        <b/>
        <color theme="1"/>
        <sz val="12.0"/>
      </rPr>
      <t>UBS</t>
    </r>
    <r>
      <rPr>
        <rFont val="Arial"/>
        <color theme="1"/>
        <sz val="12.0"/>
      </rPr>
      <t xml:space="preserve"> - UNIDADE BÁSICA DE SAÚDE</t>
    </r>
  </si>
  <si>
    <r>
      <rPr>
        <rFont val="Arial"/>
        <b/>
        <color theme="1"/>
        <sz val="12.0"/>
      </rPr>
      <t>ANS</t>
    </r>
    <r>
      <rPr>
        <rFont val="Arial"/>
        <color theme="1"/>
        <sz val="12.0"/>
      </rPr>
      <t xml:space="preserve"> - AGENCIA NACIONAL DE SAUDE SUPLEMENTAR</t>
    </r>
  </si>
  <si>
    <t>Tabela: 1	    Cobertura de Acesso e capacidade instalada na Atenção Primária à Saúde (APS) para a gestação de baixo risco.</t>
  </si>
  <si>
    <t>RS</t>
  </si>
  <si>
    <t>MUNICIPIO</t>
  </si>
  <si>
    <t>NASCIDOS VIVOS MUNICIPIO (MÉDIA)</t>
  </si>
  <si>
    <t>COBERTURA ANS %</t>
  </si>
  <si>
    <t>Nº DE UBS</t>
  </si>
  <si>
    <t>COBERTURA DA ESF/MUNICÍPIO %</t>
  </si>
  <si>
    <t>COBERTURA DA APS/MUNICIPIO</t>
  </si>
  <si>
    <t>TOTAL DE GESTANTES SUSDEPENDENTES ESTIMADAS/ANO</t>
  </si>
  <si>
    <t>TOTAL DE NASCIDOS VIVOS SUSDEPENDENTES ESTIMADOS/ANO</t>
  </si>
  <si>
    <t>CNES/ESTABELECIMENTO PARA REFERENCIA PARA AAE (AGAR)</t>
  </si>
  <si>
    <t>CNES/ESTABELECIMENTO DA REFERENCIA PARA PARTO (BX RISCO)</t>
  </si>
  <si>
    <t>BAURU</t>
  </si>
  <si>
    <t xml:space="preserve">  AGUDOS</t>
  </si>
  <si>
    <t>7637160 / Casa da Mulher</t>
  </si>
  <si>
    <t>2774720 / HOSPITAL DE AGUDOS</t>
  </si>
  <si>
    <t>AGUDOS</t>
  </si>
  <si>
    <t xml:space="preserve">  AREALVA</t>
  </si>
  <si>
    <t>2791668 / SANTA CASA DE AREALVA</t>
  </si>
  <si>
    <t>AREALVA</t>
  </si>
  <si>
    <t xml:space="preserve">  AVAI</t>
  </si>
  <si>
    <t>2790580 / MATERNIDADE SANTA ISABEL</t>
  </si>
  <si>
    <t xml:space="preserve">  BALBINOS</t>
  </si>
  <si>
    <t xml:space="preserve">  BAURU</t>
  </si>
  <si>
    <t xml:space="preserve">  BOREBI</t>
  </si>
  <si>
    <t xml:space="preserve">  CABRALIA PAULISTA</t>
  </si>
  <si>
    <t>2790637 / HOSPITAL SANTA LUZIA DUARTINA</t>
  </si>
  <si>
    <t>DUARTINA</t>
  </si>
  <si>
    <t xml:space="preserve">  DUARTINA</t>
  </si>
  <si>
    <t xml:space="preserve">  IACANGA</t>
  </si>
  <si>
    <t>2791714 / SANTA CASA DE IACANGA</t>
  </si>
  <si>
    <t xml:space="preserve"> IACANGA</t>
  </si>
  <si>
    <t xml:space="preserve">  LENCOIS PAULISTA</t>
  </si>
  <si>
    <t>2077582 / HOSPITAL NOSSA SENHORA DA PIEDADE</t>
  </si>
  <si>
    <t xml:space="preserve">  LUCIANOPOLIS</t>
  </si>
  <si>
    <t xml:space="preserve">  MACATUBA</t>
  </si>
  <si>
    <t>2082942 SANTA CASA DE MACATUBA</t>
  </si>
  <si>
    <t>MACATUBA</t>
  </si>
  <si>
    <t xml:space="preserve">  PAULISTANIA</t>
  </si>
  <si>
    <t xml:space="preserve">  PEDERNEIRAS</t>
  </si>
  <si>
    <t>2791749 / SANTA CASA DE PEDERNEIRAS</t>
  </si>
  <si>
    <t>PEDERNEIRAS</t>
  </si>
  <si>
    <t xml:space="preserve">  PIRAJUI</t>
  </si>
  <si>
    <t>2080370 / SANTA CASA DE PIRAJUI</t>
  </si>
  <si>
    <t>PIRAJUI</t>
  </si>
  <si>
    <t xml:space="preserve">  PIRATININGA</t>
  </si>
  <si>
    <t xml:space="preserve">  PRESIDENTE ALVES</t>
  </si>
  <si>
    <t xml:space="preserve">  REGINOPOLIS</t>
  </si>
  <si>
    <t>JAU</t>
  </si>
  <si>
    <t xml:space="preserve">  BARIRI</t>
  </si>
  <si>
    <t>9113606 / Gestar</t>
  </si>
  <si>
    <t>2791676 / ORGANIZACAO SOCIAL VITALE SAUDE</t>
  </si>
  <si>
    <t xml:space="preserve">  BARRA BONITA</t>
  </si>
  <si>
    <t>2082632 / HOSPITAL E MATERNIDADE SAO JOSE BARRA BONITA</t>
  </si>
  <si>
    <t xml:space="preserve">  BOCAINA</t>
  </si>
  <si>
    <t>2791722 / SANTA CASA DE JAU</t>
  </si>
  <si>
    <t xml:space="preserve">  BORACEIA</t>
  </si>
  <si>
    <t xml:space="preserve">  BROTAS</t>
  </si>
  <si>
    <t>2081784 / HOSPITAL SANTA THEREZINHA BROTAS</t>
  </si>
  <si>
    <t>BROTAS</t>
  </si>
  <si>
    <t xml:space="preserve">  DOIS CORREGOS</t>
  </si>
  <si>
    <t>2791692 / SANTA CASA DE DOIS CORREGOS</t>
  </si>
  <si>
    <t>DOIS CORREGOS</t>
  </si>
  <si>
    <t xml:space="preserve">  IGARACU DO TIETE</t>
  </si>
  <si>
    <t xml:space="preserve">  ITAJU</t>
  </si>
  <si>
    <t xml:space="preserve">  ITAPUI</t>
  </si>
  <si>
    <t xml:space="preserve">  JAU</t>
  </si>
  <si>
    <t xml:space="preserve">  MINEIROS DO TIETE</t>
  </si>
  <si>
    <t xml:space="preserve">  TORRINHA</t>
  </si>
  <si>
    <t>LINS</t>
  </si>
  <si>
    <t xml:space="preserve">  CAFELANDIA</t>
  </si>
  <si>
    <t>2039613 / UBS Caic</t>
  </si>
  <si>
    <t>2791684 / SANTA CASA DE CAFELANDIA</t>
  </si>
  <si>
    <t>CAFELANDIA</t>
  </si>
  <si>
    <t xml:space="preserve">  GETULINA</t>
  </si>
  <si>
    <t>2758245 / SANTA CASA DE LINS</t>
  </si>
  <si>
    <t xml:space="preserve">  GUAICARA</t>
  </si>
  <si>
    <t xml:space="preserve">  LINS</t>
  </si>
  <si>
    <t xml:space="preserve">  PONGAI</t>
  </si>
  <si>
    <t xml:space="preserve">  PROMISSAO</t>
  </si>
  <si>
    <t xml:space="preserve">  SABINO</t>
  </si>
  <si>
    <t xml:space="preserve">  URU</t>
  </si>
  <si>
    <t>POLO CUESTA</t>
  </si>
  <si>
    <t xml:space="preserve">  ANHEMBI</t>
  </si>
  <si>
    <t xml:space="preserve"> 2748223 / HC Botucatu</t>
  </si>
  <si>
    <t>BOTUCATU</t>
  </si>
  <si>
    <t>2748223 / HOSPITAL DAS CLINICAS DE BOTUCATU</t>
  </si>
  <si>
    <t xml:space="preserve">  AREIOPOLIS</t>
  </si>
  <si>
    <t>2080443 / HOSPITAL DA CASA PIA SAO VICENTE DE PAULA</t>
  </si>
  <si>
    <t xml:space="preserve">  SAO MANUEL</t>
  </si>
  <si>
    <t xml:space="preserve">  BOFETE</t>
  </si>
  <si>
    <t xml:space="preserve">  BOTUCATU</t>
  </si>
  <si>
    <t xml:space="preserve">  CONCHAS</t>
  </si>
  <si>
    <t>2079976 / SANTA CASA DE LARANJAL PAULISTA</t>
  </si>
  <si>
    <t>LARANJAL PAULISTA</t>
  </si>
  <si>
    <t xml:space="preserve">  ITATINGA</t>
  </si>
  <si>
    <t xml:space="preserve">  LARANJAL PAULISTA</t>
  </si>
  <si>
    <t xml:space="preserve">  PARDINHO</t>
  </si>
  <si>
    <t xml:space="preserve">  PEREIRAS</t>
  </si>
  <si>
    <t xml:space="preserve">  PORANGABA</t>
  </si>
  <si>
    <t xml:space="preserve">  PRATANIA</t>
  </si>
  <si>
    <t xml:space="preserve">  TORRE DE PEDRA</t>
  </si>
  <si>
    <t>VALE DO JURUMIRIM</t>
  </si>
  <si>
    <t xml:space="preserve">  AGUAS DE SANTA BARBARA</t>
  </si>
  <si>
    <t>  2748223 / HC Botucatu e 2831503 AME Vale do Jurumirim</t>
  </si>
  <si>
    <t>BOTUCATU E AVARÉ</t>
  </si>
  <si>
    <t>2090333 / SANTA CASA DE CERQUEIRA CESAR</t>
  </si>
  <si>
    <t>CERQUEIRA CESAR</t>
  </si>
  <si>
    <t xml:space="preserve">  ARANDU</t>
  </si>
  <si>
    <t>2083604 / SANTA CASA DE AVARE</t>
  </si>
  <si>
    <t>AVARE</t>
  </si>
  <si>
    <t xml:space="preserve">  AVARE</t>
  </si>
  <si>
    <t xml:space="preserve">  BARAO DE ANTONINA</t>
  </si>
  <si>
    <t xml:space="preserve">  2748223 / HC Botucatu </t>
  </si>
  <si>
    <t>2751674 / HOSPITAL E MATERNIDADE NOSSA SENHORA DAS GRACAS DE ITAPORANGA</t>
  </si>
  <si>
    <t>ITAPORANGA</t>
  </si>
  <si>
    <t xml:space="preserve">  CERQUEIRA CESAR</t>
  </si>
  <si>
    <t xml:space="preserve">  CORONEL MACEDO</t>
  </si>
  <si>
    <t xml:space="preserve">  FARTURA</t>
  </si>
  <si>
    <t>2092638 / SANTA CASA DE FARTURA</t>
  </si>
  <si>
    <t>FARTURA</t>
  </si>
  <si>
    <t xml:space="preserve">  IARAS</t>
  </si>
  <si>
    <t xml:space="preserve">  ITAI</t>
  </si>
  <si>
    <t>2093227 / SANTA CASA DE ITAI</t>
  </si>
  <si>
    <t>ITAI</t>
  </si>
  <si>
    <t xml:space="preserve">  ITAPORANGA</t>
  </si>
  <si>
    <t xml:space="preserve">  MANDURI</t>
  </si>
  <si>
    <t xml:space="preserve">  PARANAPANEMA</t>
  </si>
  <si>
    <t>6603378 / HOSPITAL MUNICIPAL LEONARDUS VAN MELLIS</t>
  </si>
  <si>
    <t xml:space="preserve">  PIRAJU</t>
  </si>
  <si>
    <t>2081350 / HOSPITAL DE PIRAJU</t>
  </si>
  <si>
    <t>PIRAJU</t>
  </si>
  <si>
    <t xml:space="preserve">  SARUTAIA</t>
  </si>
  <si>
    <t xml:space="preserve">  TAGUAI</t>
  </si>
  <si>
    <t>2082934 / SANTA CASA DE MISERICORDIA DE TAGUAI</t>
  </si>
  <si>
    <t>TAGUAI</t>
  </si>
  <si>
    <t xml:space="preserve">  TAQUARITUBA</t>
  </si>
  <si>
    <t>2079879 / SANTA CASA DE TAQUARITUBA</t>
  </si>
  <si>
    <t>TAQUARITUBA</t>
  </si>
  <si>
    <t xml:space="preserve">  TEJUPA</t>
  </si>
  <si>
    <t>REGIÃO DE SAÚDE</t>
  </si>
  <si>
    <t>MUNICÍPIO DA RRAS</t>
  </si>
  <si>
    <t>NASCIDOS VIVOS MUNICÍPIO</t>
  </si>
  <si>
    <t>COBERTURA ANS (%)</t>
  </si>
  <si>
    <t>COBERTURA DA ESF (%)</t>
  </si>
  <si>
    <t>COBERTURA DA AB (%)</t>
  </si>
  <si>
    <t>GESTANTES SUSDEPENDENTES ESTIMADAS/ANO</t>
  </si>
  <si>
    <t>NASCIDOS VIVOS SUSDEPENDENTES ESTIMADOS/ANO</t>
  </si>
  <si>
    <t>Agudos</t>
  </si>
  <si>
    <t>Arealva</t>
  </si>
  <si>
    <t>Avaí</t>
  </si>
  <si>
    <t>Balbinos</t>
  </si>
  <si>
    <t>Borebi</t>
  </si>
  <si>
    <t>Cabrália Paulista</t>
  </si>
  <si>
    <t>Duartina</t>
  </si>
  <si>
    <t>Iacanga</t>
  </si>
  <si>
    <t>Lençóis Paulista</t>
  </si>
  <si>
    <t>Lucianópolis</t>
  </si>
  <si>
    <t>Macatuba</t>
  </si>
  <si>
    <t>Paulistânia</t>
  </si>
  <si>
    <t>Pederneiras</t>
  </si>
  <si>
    <t>Pirajuí</t>
  </si>
  <si>
    <t>Piratininga</t>
  </si>
  <si>
    <t>Presidente Alves</t>
  </si>
  <si>
    <t>Reginópolis</t>
  </si>
  <si>
    <t>Bariri</t>
  </si>
  <si>
    <t>Barra Bonita</t>
  </si>
  <si>
    <t>Bocaina</t>
  </si>
  <si>
    <t>Boracéia</t>
  </si>
  <si>
    <t>Brotas</t>
  </si>
  <si>
    <t>Dois Córregos</t>
  </si>
  <si>
    <t>Igaraçu do Tietê</t>
  </si>
  <si>
    <t>Itaju</t>
  </si>
  <si>
    <t>Itapuí</t>
  </si>
  <si>
    <t>Mineiros do Tietê</t>
  </si>
  <si>
    <t>Torrinha</t>
  </si>
  <si>
    <t>Cafelândia</t>
  </si>
  <si>
    <t>Getulina</t>
  </si>
  <si>
    <t>Guaiçara</t>
  </si>
  <si>
    <t>Pongai</t>
  </si>
  <si>
    <t>Promissão</t>
  </si>
  <si>
    <t>Sabino</t>
  </si>
  <si>
    <t>Uru</t>
  </si>
  <si>
    <t>Anhembi</t>
  </si>
  <si>
    <t>Areiópolis</t>
  </si>
  <si>
    <t>Bofete</t>
  </si>
  <si>
    <t>Botucatu</t>
  </si>
  <si>
    <t>Conchas</t>
  </si>
  <si>
    <t>Itatinga</t>
  </si>
  <si>
    <t>Laranjal Paulista</t>
  </si>
  <si>
    <t>Pardinho</t>
  </si>
  <si>
    <t>Pereiras</t>
  </si>
  <si>
    <t>Porangaba</t>
  </si>
  <si>
    <t>Pratânia</t>
  </si>
  <si>
    <t>São Manuel</t>
  </si>
  <si>
    <t>Torre de Pedra</t>
  </si>
  <si>
    <t>Águas de Santa Bárbara</t>
  </si>
  <si>
    <t>Arandu</t>
  </si>
  <si>
    <t>Avaré</t>
  </si>
  <si>
    <t>Barão de Antonina</t>
  </si>
  <si>
    <t>Cerqueira César</t>
  </si>
  <si>
    <t>Coronel Macedo</t>
  </si>
  <si>
    <t>Fartura</t>
  </si>
  <si>
    <t>Iaras</t>
  </si>
  <si>
    <t>Itaí</t>
  </si>
  <si>
    <t>Itaporanga</t>
  </si>
  <si>
    <t>Manduri</t>
  </si>
  <si>
    <t>Paranapanema</t>
  </si>
  <si>
    <t>Piraju</t>
  </si>
  <si>
    <t>Sarutaia</t>
  </si>
  <si>
    <t>Taguaí</t>
  </si>
  <si>
    <t>Taquarituba</t>
  </si>
  <si>
    <t>Tejupá</t>
  </si>
  <si>
    <t>CNES</t>
  </si>
  <si>
    <t>NOME DO ESTABELECIMENTO</t>
  </si>
  <si>
    <t>MUNICÍPIO DO ESTABELECIMENTO</t>
  </si>
  <si>
    <t>Casa da Mulher</t>
  </si>
  <si>
    <t>Ambulatório de Gestação de Alto Risco Gestar</t>
  </si>
  <si>
    <t>UBS Caic</t>
  </si>
  <si>
    <t>HC da FM de Botucatu</t>
  </si>
  <si>
    <t>  2748223</t>
  </si>
  <si>
    <t>Botucatu / Avaré</t>
  </si>
  <si>
    <t>AME Vale do Jurumirim</t>
  </si>
  <si>
    <t>Hospital de Agudos</t>
  </si>
  <si>
    <t>Santa Casa de Arealva</t>
  </si>
  <si>
    <t>Maternidade Santa Isabel</t>
  </si>
  <si>
    <t>Hospital Santa Luzia Duartina</t>
  </si>
  <si>
    <t>Santa Casa de Iacanga</t>
  </si>
  <si>
    <t>Hospital Nossa Senhora da Piedade</t>
  </si>
  <si>
    <t>Santa Casas de Macatuba</t>
  </si>
  <si>
    <t>Santa Casa de Pederneiras</t>
  </si>
  <si>
    <t>Santa Casa de Misericórdia de Pirajuí</t>
  </si>
  <si>
    <t>Organização Social Vitale Saúde</t>
  </si>
  <si>
    <t>Hospital e Maternidade São José</t>
  </si>
  <si>
    <t>Santa Casa de Jaú</t>
  </si>
  <si>
    <t>Hospital Santa Therezinha</t>
  </si>
  <si>
    <t>Santa Casa de Dois Córregos</t>
  </si>
  <si>
    <t>Santa Casa de Cafelândia</t>
  </si>
  <si>
    <t>Santa Casa de Lins</t>
  </si>
  <si>
    <t>Hospital da Casa Pia São Vicente de Paula</t>
  </si>
  <si>
    <t>Santa Casa de Laranjal Paulista</t>
  </si>
  <si>
    <t>Santa Casa de Cerqueira César</t>
  </si>
  <si>
    <t>Santa Casa de Avaré</t>
  </si>
  <si>
    <t>Hospital e Maternidade Nossa Senhora das Graças</t>
  </si>
  <si>
    <t>Santa Casa de Fartura</t>
  </si>
  <si>
    <t>Irmandade da Santa Casa de Misericórdia de Itaí</t>
  </si>
  <si>
    <t>Hospital Municipal Leonardus Van Mellis</t>
  </si>
  <si>
    <t>Hospital de Piraju</t>
  </si>
  <si>
    <t>Santa Casa de Misericórdia de Taguaí</t>
  </si>
  <si>
    <t>Santa Casa de Misericórdia de Taquarituba</t>
  </si>
  <si>
    <t>CAPACIDADE OPERACIONAL PRÉ-NATAL DE ALTO RISCO</t>
  </si>
  <si>
    <t>TOTAL DE GESTANTES SUSDEPENDENTES ESTIMADAS/ANO = VIDE TABELA 1</t>
  </si>
  <si>
    <t>TOTAL DE GESTANTES DE ALTO RISCO SUSDEPENDENTES ESTIMADAS/ANO = 15% DAS GESTANTES SUSDEPENDENTES ESTIMADAS</t>
  </si>
  <si>
    <t>PREVISÃO DE NÚMERO DE CONSULTA DE PRÉ-NATAL  ALTO RISCO/ANO = Nº DE GESTANTES DE ALTO RISCO ESTIMADAS X 12 CONSULTAS</t>
  </si>
  <si>
    <t>OBSERVAR QUE O RESULTADO OBTIDO É O TOTAL DE CONSULTAS NECESSÁRIAS PARA A RRAS/REGIÃO/MUNICIPIO/ANO . O ESTABELECIMENTO DEVERÁ PREVER SE HÁ NECESSIDADE DE CONTRATAÇÃO DE RH E SERVIÇOS PARA O ATENDIMENTO DE 100% DAS CONSULTAS ESTIMADAS</t>
  </si>
  <si>
    <t>PARA ESTIMATIVA DE CAPACIDADE DE CONSULTAS DO AAE(AGAR)/ANO  CONSIDERAR DE 3 A 4 CONSULTAS /HORA/PROFISSIONAL, ESSA INFORMAÇÃO DEVE SER OBTIDA JUNTO AO SERVIÇO DE ALTO RISCO.</t>
  </si>
  <si>
    <t>NÃO ESQUECER DE COLOCAR O NOME DO ESTABELECIMENTO E CNES</t>
  </si>
  <si>
    <t>tabela: 2     Cobertura de Acesso e capacidade instalada na Atenção Ambulatorial Especializada (AAE) - PRÉ-NATAL DE ALTO RISCO (AGAR)</t>
  </si>
  <si>
    <t>TOTAL DE GESTANTES SUSDEPENDENTES ESTIMADAS/ANO
(trazer da tabela1 APS)</t>
  </si>
  <si>
    <t>TOTAL DE GESTANTES DE ALTO RISCO SUSDEPENDENTES ESTIMADAS/ANO</t>
  </si>
  <si>
    <t>PREVISÃO DE NÚMERO DE CONSULTA DE ALTO RISCO PARA MUNICIPIO/ANO</t>
  </si>
  <si>
    <t>ESTIMATIVA DE CAPACIDADE PARA CONSULTAS DO AAE/ANO</t>
  </si>
  <si>
    <t>GESTÃO</t>
  </si>
  <si>
    <t>INDICADO PARA HABILITAÇÃO TIPO I OU TIPO II</t>
  </si>
  <si>
    <t>CONSULTA REGULADA (S) OU (N)</t>
  </si>
  <si>
    <t>CNES/ESTABELECIMENTO DA REFERENCIA PARA PARTO DE ALTO RISCO</t>
  </si>
  <si>
    <t>MUNICIPAL</t>
  </si>
  <si>
    <t>II</t>
  </si>
  <si>
    <t>S</t>
  </si>
  <si>
    <t>???</t>
  </si>
  <si>
    <t>N</t>
  </si>
  <si>
    <t>ESTADUAL</t>
  </si>
  <si>
    <t>5040 HC BTU / 15360 AME</t>
  </si>
  <si>
    <t>2748223 / HOSPITAL DAS CLINICAS DE BOTUCATU E 2083604 / SANTA CASA DE AVARE</t>
  </si>
  <si>
    <t>CAPACIDADE OPERACIONAL ALTO RISCO - ANEO</t>
  </si>
  <si>
    <r>
      <rPr>
        <rFont val="Calibri"/>
        <b/>
        <color theme="1"/>
        <sz val="11.0"/>
      </rPr>
      <t>UNEO</t>
    </r>
    <r>
      <rPr>
        <rFont val="Calibri"/>
        <color theme="1"/>
        <sz val="11.0"/>
      </rPr>
      <t xml:space="preserve"> = UNIDADE NEONATAL</t>
    </r>
  </si>
  <si>
    <t>(1) ESTIMATIVA DE RECEM NASCIDO DE ALTO RISCO /ANEO: CONSIDERAR AS SAIDAS DA DA UNEO NO ANO ANTERIOR</t>
  </si>
  <si>
    <t>(2) ESTIMATIVA PARA CONSULTAS MÉDICAS  2.500g = 92% DOS RN DE ALTO RISCO ESTIMADOS X 3 CONSULTAS</t>
  </si>
  <si>
    <t>(3) ESTIMATIVA PARA CONSULTAS DE ENFERMAGEM  2.500g = 92% DOS RN DE ALTO RISCO ESTIMADOS X 4 CONSULTAS</t>
  </si>
  <si>
    <t>(4) ESTIMATIVA PARA CONSULTAS MÉDICA  PESO &lt; 2.500G = 8% DOS RN DE ALTO RISCO ESTIMADOS X 7 CONSULTAS</t>
  </si>
  <si>
    <t>(5) ESTIMATIVA PARA CONSULTAS DE ENFERMAGEM  PESO &lt; 2.500GDOS 8% RN DE ALTO RISCO ESTIMADOS X 6 CONSULTAS</t>
  </si>
  <si>
    <t>Tabela 3 : Cobertura de Acesso e capacidade instalada na Atenção Ambulatorial Especializada (AAE) - ANEO</t>
  </si>
  <si>
    <t>ESTIMATIVA DE RECEM NASCIDO DE ALTO RISCO /ANEO (1)</t>
  </si>
  <si>
    <t>CNES/ESTABELECIMENTO PARA REFERENCIA PARA AAE (ANEO)</t>
  </si>
  <si>
    <t>ESTIMATIVA PARA CONSULTAS MÉDICA DO ANEO &gt; 2.500G (2)</t>
  </si>
  <si>
    <t>ESTIMATIVA PARA CONSULTAS ENFERMAGEM DO ANEO &gt; 2.500G (3)</t>
  </si>
  <si>
    <t>ESTIMATIVA PARA CONSULTAS MÉDICA DO ANEO PESO &lt; 2.500G (4)</t>
  </si>
  <si>
    <t>ESTIMATIVA PARA CONSULTAS DE ENFERMAGEM DO ANEO &lt; 2.500G (5)</t>
  </si>
  <si>
    <t>CNES/ESTABELECIMENTO DE REFERENCIA HOSPITALAR PARA O AAE (ANEO)</t>
  </si>
  <si>
    <t>CONSULTA REGULADA 
(S) OU (N)</t>
  </si>
  <si>
    <t>s</t>
  </si>
  <si>
    <t xml:space="preserve">REGIÃO DE SAUDE </t>
  </si>
  <si>
    <t>Soma de OBSTETRICOS</t>
  </si>
  <si>
    <t>Soma de GAR I</t>
  </si>
  <si>
    <t>Soma de GAR II</t>
  </si>
  <si>
    <t>Soma de SERVIÇO DE ATENDIMENTO SECUNDÁRIO OU TERCIÁRIO A GESTAÇÃO DE ALTO RISCO</t>
  </si>
  <si>
    <t>Soma de UTI ADULTO</t>
  </si>
  <si>
    <t>Soma de UTIN II</t>
  </si>
  <si>
    <t>Soma de UTIN III</t>
  </si>
  <si>
    <t>Soma de UCINCO</t>
  </si>
  <si>
    <t>Soma de UCINCA</t>
  </si>
  <si>
    <t>Soma de BLH</t>
  </si>
  <si>
    <t>BAURU Total</t>
  </si>
  <si>
    <t>Grand Total</t>
  </si>
  <si>
    <t>TABELA 4 :  LEITOS OBSTETRICOS E NEONATAIS EXISTENTES NA REDE</t>
  </si>
  <si>
    <t>OS ESTABELECIMENTOS CLASSIFICADOS COMO SERVIÇO DE ATENDIMENTO SECUNDÁRIO OU TERCIÁRIO A GESTAÇÃO DE ALTO RISCO DEVEM SER APONTADOS</t>
  </si>
  <si>
    <t>INSERIR SOMENTE OS LEITOS HABILITADOS, OS EXISTENTES DEVEM FAZER PARTE DA TABELA LEITOS A SEREM HABILITADOS</t>
  </si>
  <si>
    <t>OS LEITOS GAR FAZEM PARTE DOS LEITOS OBSTETRICOS, APONTAR O NÚMERO DE LEITOS HABILITADOS.</t>
  </si>
  <si>
    <t>NUMERO DE LEITOS  EXISTENTES DA REDE MATERNA E INFANTIL</t>
  </si>
  <si>
    <t>CNES/ESTABELECIMENTO</t>
  </si>
  <si>
    <t>OBSTETRICOS</t>
  </si>
  <si>
    <t>GAR I</t>
  </si>
  <si>
    <t>GAR II</t>
  </si>
  <si>
    <t>SERVIÇO DE ATENDIMENTO SECUNDÁRIO OU TERCIÁRIO A GESTAÇÃO DE ALTO RISCO</t>
  </si>
  <si>
    <t>UTI ADULTO</t>
  </si>
  <si>
    <t>UTIN II</t>
  </si>
  <si>
    <t>UTIN III</t>
  </si>
  <si>
    <t>UCINCO</t>
  </si>
  <si>
    <t>UCINCA</t>
  </si>
  <si>
    <t>CPN I
3 LEITOS</t>
  </si>
  <si>
    <t>CPN I
5 LEITOS</t>
  </si>
  <si>
    <t>CPN II
3 LEITOS</t>
  </si>
  <si>
    <t>CPN II
5 LEITOS</t>
  </si>
  <si>
    <t>CGBP
10 LEITOS</t>
  </si>
  <si>
    <t>CGBP
15 LEITOS</t>
  </si>
  <si>
    <t>CGBP
20 LEITOS</t>
  </si>
  <si>
    <t>BLH</t>
  </si>
  <si>
    <t>IACANGA</t>
  </si>
  <si>
    <t>LENCOIS PAULISTA</t>
  </si>
  <si>
    <t>2082942 / SANTA CASA DE MACATUBA</t>
  </si>
  <si>
    <t>BARIRI</t>
  </si>
  <si>
    <t>BARRA BONITA</t>
  </si>
  <si>
    <t>2791730 / SANTA CASA DE MISERICORDIA DE BOCAINA</t>
  </si>
  <si>
    <t xml:space="preserve"> BOCAINA</t>
  </si>
  <si>
    <t>2080605 / HOSPITAL PADRE NICANOR MERINO TORRINHA</t>
  </si>
  <si>
    <t>TORRINHA</t>
  </si>
  <si>
    <t>2791706 / SANTA CASA DE GETULINA</t>
  </si>
  <si>
    <t>GETULINA</t>
  </si>
  <si>
    <t>SÃO MANUEL</t>
  </si>
  <si>
    <t>AVARÉ</t>
  </si>
  <si>
    <t>PARANAPANEMA</t>
  </si>
  <si>
    <t>NUMERO DE LEITOS  NECESSÁRIOS PARA A  REDE MATERNA E INFANTIL</t>
  </si>
  <si>
    <t>NASCIDOS VIVOS SUSDEPENDENTES
(trazer da tabela1 APS)</t>
  </si>
  <si>
    <t xml:space="preserve">GAR </t>
  </si>
  <si>
    <t xml:space="preserve">UTIN </t>
  </si>
  <si>
    <t>CPN I</t>
  </si>
  <si>
    <t>CPN II</t>
  </si>
  <si>
    <t>CGBP</t>
  </si>
  <si>
    <t>3 LEITOS</t>
  </si>
  <si>
    <t>5 LEITOS</t>
  </si>
  <si>
    <t>10 LEITOS</t>
  </si>
  <si>
    <t>15 LEITOS</t>
  </si>
  <si>
    <t>20 LEITOS</t>
  </si>
  <si>
    <t>TOTAL DA RRAS</t>
  </si>
  <si>
    <t>NUMERO DE LEITOS  EXISTENTES NA  REDE MATERNA E INFANTIL (trazer da aba "totais TABELA 4")</t>
  </si>
  <si>
    <t>TOTAL DE LEITOS EXISTENTES</t>
  </si>
  <si>
    <t>ANÁLISE DA SUFICIÊNCIA DE LEITOS  PARA A  REDE MATERNA E INFANTIL</t>
  </si>
  <si>
    <t xml:space="preserve">TOTAL DE LEITOS NECESSÁRIOS </t>
  </si>
  <si>
    <t>nº de CPN</t>
  </si>
  <si>
    <t>(1) Nº ANUAL DE PARTOS: Considerar para este plano a média de produção de partos dos anos de 2019/2020 e 2021</t>
  </si>
  <si>
    <t>(2) OBSTETRICOS : Somente assinalar com S(Sim) ou N(Não) o tipo de habilitação da maternidade, lembrar que serviços que tem leitos de alto risco não são elegíveis para receber o custeio global (MAB)</t>
  </si>
  <si>
    <t>(3) CGBP: Assinalar com Existente (E) ou Novo (N)</t>
  </si>
  <si>
    <t>(4) BLH ( banco de Leite Humano): Assinalar com Existente (E) ou Novo (N)</t>
  </si>
  <si>
    <t>LEITOS EXISTENTES: Leitos que já estão habilitados</t>
  </si>
  <si>
    <t>LEITOS NOVOS: Leitos a serem habilitados de acordo com a necessidade da Região</t>
  </si>
  <si>
    <t>TOTAL: Leitos totais por componente por maternidade</t>
  </si>
  <si>
    <t>Tabela 6: Serviços que compõe a RRAS, número de leitos existentes e novos.</t>
  </si>
  <si>
    <t xml:space="preserve">NUMERO DE LEITOS  </t>
  </si>
  <si>
    <t>Nº ANUAL DE PARTOS (1)</t>
  </si>
  <si>
    <t>OBSTETRICOS (2)</t>
  </si>
  <si>
    <t>UTIN</t>
  </si>
  <si>
    <t xml:space="preserve">20 LEITOS </t>
  </si>
  <si>
    <t xml:space="preserve">EXISTENTE </t>
  </si>
  <si>
    <t>NOVO</t>
  </si>
  <si>
    <t>TOTAL</t>
  </si>
  <si>
    <t>EXISTENTE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</si>
</sst>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Calibri"/>
      <scheme val="minor"/>
    </font>
    <font>
      <color theme="1"/>
      <name val="Calibri"/>
    </font>
    <font>
      <sz val="10.0"/>
      <color theme="1"/>
      <name val="Calibri"/>
    </font>
    <font>
      <b/>
      <sz val="12.0"/>
      <color theme="1"/>
      <name val="Arial"/>
    </font>
    <font>
      <sz val="12.0"/>
      <color theme="1"/>
      <name val="Arial"/>
    </font>
    <font/>
    <font>
      <u/>
      <sz val="12.0"/>
      <color rgb="FF0563C1"/>
      <name val="Arial"/>
    </font>
    <font>
      <u/>
      <sz val="12.0"/>
      <color rgb="FF0563C1"/>
      <name val="Arial"/>
    </font>
    <font>
      <sz val="11.0"/>
      <color theme="1"/>
      <name val="Calibri"/>
    </font>
    <font>
      <b/>
      <sz val="16.0"/>
      <color theme="1"/>
      <name val="Calibri"/>
    </font>
    <font>
      <b/>
      <sz val="11.0"/>
      <color theme="1"/>
      <name val="Calibri"/>
    </font>
    <font>
      <b/>
      <sz val="14.0"/>
      <color theme="1"/>
      <name val="Calibri"/>
    </font>
    <font>
      <sz val="9.0"/>
      <color theme="1"/>
      <name val="Calibri"/>
    </font>
    <font>
      <b/>
      <sz val="12.0"/>
      <color theme="1"/>
      <name val="Calibri"/>
    </font>
    <font>
      <color theme="1"/>
      <name val="Calibri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</fills>
  <borders count="51">
    <border/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9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shrinkToFit="0" vertical="center" wrapText="1"/>
    </xf>
    <xf borderId="2" fillId="0" fontId="3" numFmtId="0" xfId="0" applyBorder="1" applyFont="1"/>
    <xf borderId="3" fillId="2" fontId="3" numFmtId="0" xfId="0" applyBorder="1" applyFill="1" applyFont="1"/>
    <xf borderId="0" fillId="0" fontId="4" numFmtId="0" xfId="0" applyFont="1"/>
    <xf borderId="4" fillId="3" fontId="4" numFmtId="0" xfId="0" applyAlignment="1" applyBorder="1" applyFill="1" applyFont="1">
      <alignment shrinkToFit="0" vertical="top" wrapText="1"/>
    </xf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9" fillId="3" fontId="4" numFmtId="0" xfId="0" applyAlignment="1" applyBorder="1" applyFont="1">
      <alignment vertical="bottom"/>
    </xf>
    <xf borderId="10" fillId="0" fontId="5" numFmtId="0" xfId="0" applyBorder="1" applyFont="1"/>
    <xf borderId="11" fillId="0" fontId="5" numFmtId="0" xfId="0" applyBorder="1" applyFont="1"/>
    <xf borderId="0" fillId="0" fontId="4" numFmtId="1" xfId="0" applyFont="1" applyNumberFormat="1"/>
    <xf borderId="12" fillId="3" fontId="6" numFmtId="0" xfId="0" applyAlignment="1" applyBorder="1" applyFont="1">
      <alignment vertical="bottom"/>
    </xf>
    <xf borderId="13" fillId="3" fontId="4" numFmtId="0" xfId="0" applyAlignment="1" applyBorder="1" applyFont="1">
      <alignment vertical="bottom"/>
    </xf>
    <xf borderId="14" fillId="3" fontId="4" numFmtId="0" xfId="0" applyAlignment="1" applyBorder="1" applyFont="1">
      <alignment vertical="bottom"/>
    </xf>
    <xf borderId="7" fillId="3" fontId="7" numFmtId="0" xfId="0" applyAlignment="1" applyBorder="1" applyFont="1">
      <alignment vertical="bottom"/>
    </xf>
    <xf borderId="7" fillId="3" fontId="4" numFmtId="0" xfId="0" applyAlignment="1" applyBorder="1" applyFont="1">
      <alignment vertical="bottom"/>
    </xf>
    <xf borderId="7" fillId="0" fontId="3" numFmtId="0" xfId="0" applyAlignment="1" applyBorder="1" applyFont="1">
      <alignment vertical="bottom"/>
    </xf>
    <xf borderId="15" fillId="3" fontId="4" numFmtId="0" xfId="0" applyAlignment="1" applyBorder="1" applyFont="1">
      <alignment vertical="bottom"/>
    </xf>
    <xf borderId="16" fillId="0" fontId="5" numFmtId="0" xfId="0" applyBorder="1" applyFont="1"/>
    <xf borderId="17" fillId="0" fontId="5" numFmtId="0" xfId="0" applyBorder="1" applyFont="1"/>
    <xf borderId="5" fillId="0" fontId="3" numFmtId="0" xfId="0" applyAlignment="1" applyBorder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18" fillId="0" fontId="4" numFmtId="0" xfId="0" applyAlignment="1" applyBorder="1" applyFont="1">
      <alignment horizontal="center" shrinkToFit="0" vertical="center" wrapText="1"/>
    </xf>
    <xf borderId="19" fillId="0" fontId="4" numFmtId="0" xfId="0" applyAlignment="1" applyBorder="1" applyFont="1">
      <alignment horizontal="center" shrinkToFit="0" vertical="center" wrapText="1"/>
    </xf>
    <xf borderId="20" fillId="0" fontId="4" numFmtId="0" xfId="0" applyAlignment="1" applyBorder="1" applyFont="1">
      <alignment horizontal="center" shrinkToFit="0" vertical="center" wrapText="1"/>
    </xf>
    <xf borderId="21" fillId="0" fontId="4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22" fillId="4" fontId="4" numFmtId="0" xfId="0" applyAlignment="1" applyBorder="1" applyFill="1" applyFont="1">
      <alignment horizontal="center" shrinkToFit="0" vertical="center" wrapText="1"/>
    </xf>
    <xf borderId="22" fillId="4" fontId="4" numFmtId="2" xfId="0" applyAlignment="1" applyBorder="1" applyFont="1" applyNumberFormat="1">
      <alignment horizontal="center" shrinkToFit="0" vertical="center" wrapText="1"/>
    </xf>
    <xf borderId="22" fillId="5" fontId="4" numFmtId="0" xfId="0" applyAlignment="1" applyBorder="1" applyFill="1" applyFont="1">
      <alignment horizontal="center" shrinkToFit="0" vertical="center" wrapText="1"/>
    </xf>
    <xf borderId="22" fillId="4" fontId="4" numFmtId="3" xfId="0" applyAlignment="1" applyBorder="1" applyFont="1" applyNumberFormat="1">
      <alignment horizontal="center" shrinkToFit="0" vertical="center" wrapText="1"/>
    </xf>
    <xf borderId="23" fillId="0" fontId="3" numFmtId="0" xfId="0" applyAlignment="1" applyBorder="1" applyFont="1">
      <alignment horizontal="center" shrinkToFit="0" vertical="center" wrapText="1"/>
    </xf>
    <xf borderId="23" fillId="0" fontId="3" numFmtId="2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24" fillId="0" fontId="4" numFmtId="0" xfId="0" applyAlignment="1" applyBorder="1" applyFont="1">
      <alignment horizontal="center" shrinkToFit="0" vertical="center" wrapText="1"/>
    </xf>
    <xf borderId="24" fillId="0" fontId="4" numFmtId="2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8" numFmtId="0" xfId="0" applyAlignment="1" applyFont="1">
      <alignment vertical="bottom"/>
    </xf>
    <xf borderId="0" fillId="0" fontId="8" numFmtId="2" xfId="0" applyAlignment="1" applyFont="1" applyNumberFormat="1">
      <alignment vertical="bottom"/>
    </xf>
    <xf borderId="0" fillId="0" fontId="8" numFmtId="0" xfId="0" applyFont="1"/>
    <xf borderId="0" fillId="0" fontId="4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2" fillId="0" fontId="9" numFmtId="0" xfId="0" applyAlignment="1" applyBorder="1" applyFont="1">
      <alignment horizontal="center" vertical="center"/>
    </xf>
    <xf borderId="3" fillId="6" fontId="9" numFmtId="49" xfId="0" applyAlignment="1" applyBorder="1" applyFill="1" applyFont="1" applyNumberFormat="1">
      <alignment horizontal="center" vertical="center"/>
    </xf>
    <xf borderId="25" fillId="0" fontId="10" numFmtId="0" xfId="0" applyAlignment="1" applyBorder="1" applyFont="1">
      <alignment horizontal="center" vertical="center"/>
    </xf>
    <xf borderId="18" fillId="0" fontId="5" numFmtId="0" xfId="0" applyBorder="1" applyFont="1"/>
    <xf borderId="26" fillId="0" fontId="5" numFmtId="0" xfId="0" applyBorder="1" applyFont="1"/>
    <xf borderId="4" fillId="0" fontId="2" numFmtId="0" xfId="0" applyAlignment="1" applyBorder="1" applyFont="1">
      <alignment horizontal="center" shrinkToFit="0" vertical="center" wrapText="1"/>
    </xf>
    <xf borderId="7" fillId="0" fontId="8" numFmtId="0" xfId="0" applyAlignment="1" applyBorder="1" applyFont="1">
      <alignment horizontal="center" vertical="center"/>
    </xf>
    <xf borderId="8" fillId="0" fontId="8" numFmtId="0" xfId="0" applyAlignment="1" applyBorder="1" applyFont="1">
      <alignment horizontal="center" vertical="center"/>
    </xf>
    <xf borderId="7" fillId="0" fontId="8" numFmtId="0" xfId="0" applyAlignment="1" applyBorder="1" applyFont="1">
      <alignment horizontal="center" shrinkToFit="0" vertical="center" wrapText="1"/>
    </xf>
    <xf borderId="27" fillId="0" fontId="8" numFmtId="0" xfId="0" applyAlignment="1" applyBorder="1" applyFont="1">
      <alignment horizontal="center" vertical="center"/>
    </xf>
    <xf borderId="28" fillId="0" fontId="8" numFmtId="0" xfId="0" applyAlignment="1" applyBorder="1" applyFont="1">
      <alignment horizontal="center" vertical="center"/>
    </xf>
    <xf borderId="29" fillId="0" fontId="8" numFmtId="0" xfId="0" applyAlignment="1" applyBorder="1" applyFont="1">
      <alignment horizontal="center" vertical="center"/>
    </xf>
    <xf borderId="4" fillId="0" fontId="11" numFmtId="0" xfId="0" applyAlignment="1" applyBorder="1" applyFont="1">
      <alignment horizontal="center" vertical="center"/>
    </xf>
    <xf borderId="27" fillId="0" fontId="5" numFmtId="0" xfId="0" applyBorder="1" applyFont="1"/>
    <xf borderId="28" fillId="0" fontId="5" numFmtId="0" xfId="0" applyBorder="1" applyFont="1"/>
    <xf borderId="29" fillId="0" fontId="5" numFmtId="0" xfId="0" applyBorder="1" applyFont="1"/>
    <xf borderId="24" fillId="0" fontId="8" numFmtId="0" xfId="0" applyAlignment="1" applyBorder="1" applyFont="1">
      <alignment horizontal="center" shrinkToFit="0" vertical="center" wrapText="1"/>
    </xf>
    <xf borderId="30" fillId="0" fontId="2" numFmtId="0" xfId="0" applyAlignment="1" applyBorder="1" applyFont="1">
      <alignment horizontal="center" shrinkToFit="0" vertical="center" wrapText="1"/>
    </xf>
    <xf borderId="24" fillId="0" fontId="12" numFmtId="0" xfId="0" applyAlignment="1" applyBorder="1" applyFont="1">
      <alignment horizontal="center" shrinkToFit="0" vertical="center" wrapText="1"/>
    </xf>
    <xf borderId="24" fillId="0" fontId="2" numFmtId="0" xfId="0" applyAlignment="1" applyBorder="1" applyFont="1">
      <alignment horizontal="center" shrinkToFit="0" vertical="center" wrapText="1"/>
    </xf>
    <xf borderId="24" fillId="0" fontId="8" numFmtId="0" xfId="0" applyAlignment="1" applyBorder="1" applyFont="1">
      <alignment horizontal="center" vertical="center"/>
    </xf>
    <xf borderId="22" fillId="4" fontId="8" numFmtId="0" xfId="0" applyAlignment="1" applyBorder="1" applyFont="1">
      <alignment horizontal="center" shrinkToFit="0" vertical="center" wrapText="1"/>
    </xf>
    <xf borderId="23" fillId="4" fontId="8" numFmtId="0" xfId="0" applyAlignment="1" applyBorder="1" applyFont="1">
      <alignment horizontal="center" vertical="center"/>
    </xf>
    <xf borderId="23" fillId="5" fontId="8" numFmtId="0" xfId="0" applyAlignment="1" applyBorder="1" applyFont="1">
      <alignment horizontal="center" vertical="center"/>
    </xf>
    <xf borderId="22" fillId="4" fontId="8" numFmtId="0" xfId="0" applyAlignment="1" applyBorder="1" applyFont="1">
      <alignment horizontal="center" vertical="center"/>
    </xf>
    <xf borderId="2" fillId="0" fontId="9" numFmtId="0" xfId="0" applyBorder="1" applyFont="1"/>
    <xf borderId="3" fillId="6" fontId="9" numFmtId="0" xfId="0" applyBorder="1" applyFont="1"/>
    <xf borderId="25" fillId="0" fontId="10" numFmtId="0" xfId="0" applyAlignment="1" applyBorder="1" applyFont="1">
      <alignment horizontal="center"/>
    </xf>
    <xf borderId="4" fillId="0" fontId="8" numFmtId="0" xfId="0" applyBorder="1" applyFont="1"/>
    <xf borderId="5" fillId="0" fontId="8" numFmtId="0" xfId="0" applyBorder="1" applyFont="1"/>
    <xf borderId="0" fillId="0" fontId="10" numFmtId="0" xfId="0" applyAlignment="1" applyFont="1">
      <alignment horizontal="center"/>
    </xf>
    <xf borderId="7" fillId="0" fontId="8" numFmtId="0" xfId="0" applyBorder="1" applyFont="1"/>
    <xf borderId="8" fillId="0" fontId="8" numFmtId="0" xfId="0" applyBorder="1" applyFont="1"/>
    <xf borderId="7" fillId="0" fontId="8" numFmtId="0" xfId="0" applyAlignment="1" applyBorder="1" applyFont="1">
      <alignment horizontal="left"/>
    </xf>
    <xf borderId="7" fillId="0" fontId="8" numFmtId="0" xfId="0" applyAlignment="1" applyBorder="1" applyFont="1">
      <alignment vertical="center"/>
    </xf>
    <xf borderId="0" fillId="0" fontId="8" numFmtId="0" xfId="0" applyAlignment="1" applyFont="1">
      <alignment shrinkToFit="0" vertical="center" wrapText="1"/>
    </xf>
    <xf borderId="8" fillId="0" fontId="8" numFmtId="0" xfId="0" applyAlignment="1" applyBorder="1" applyFont="1">
      <alignment shrinkToFit="0" vertical="center" wrapText="1"/>
    </xf>
    <xf borderId="27" fillId="0" fontId="8" numFmtId="0" xfId="0" applyAlignment="1" applyBorder="1" applyFont="1">
      <alignment horizontal="left" shrinkToFit="0" vertical="center" wrapText="1"/>
    </xf>
    <xf borderId="4" fillId="0" fontId="13" numFmtId="0" xfId="0" applyAlignment="1" applyBorder="1" applyFont="1">
      <alignment horizontal="left" shrinkToFit="0" vertical="center" wrapText="1"/>
    </xf>
    <xf borderId="24" fillId="0" fontId="8" numFmtId="0" xfId="0" applyBorder="1" applyFont="1"/>
    <xf borderId="22" fillId="5" fontId="8" numFmtId="0" xfId="0" applyBorder="1" applyFont="1"/>
    <xf borderId="0" fillId="0" fontId="14" numFmtId="0" xfId="0" applyFont="1"/>
    <xf borderId="0" fillId="0" fontId="8" numFmtId="0" xfId="0" applyAlignment="1" applyFont="1">
      <alignment shrinkToFit="0" wrapText="1"/>
    </xf>
    <xf borderId="0" fillId="0" fontId="14" numFmtId="3" xfId="0" applyFont="1" applyNumberFormat="1"/>
    <xf borderId="0" fillId="0" fontId="8" numFmtId="0" xfId="0" applyAlignment="1" applyFont="1">
      <alignment horizontal="center"/>
    </xf>
    <xf borderId="0" fillId="0" fontId="10" numFmtId="0" xfId="0" applyFont="1"/>
    <xf borderId="31" fillId="7" fontId="8" numFmtId="0" xfId="0" applyAlignment="1" applyBorder="1" applyFill="1" applyFont="1">
      <alignment horizontal="left" shrinkToFit="0" vertical="top" wrapText="1"/>
    </xf>
    <xf borderId="32" fillId="0" fontId="5" numFmtId="0" xfId="0" applyBorder="1" applyFont="1"/>
    <xf borderId="33" fillId="0" fontId="5" numFmtId="0" xfId="0" applyBorder="1" applyFont="1"/>
    <xf borderId="9" fillId="7" fontId="8" numFmtId="0" xfId="0" applyAlignment="1" applyBorder="1" applyFont="1">
      <alignment horizontal="left"/>
    </xf>
    <xf borderId="15" fillId="7" fontId="8" numFmtId="0" xfId="0" applyAlignment="1" applyBorder="1" applyFont="1">
      <alignment horizontal="left"/>
    </xf>
    <xf borderId="25" fillId="0" fontId="9" numFmtId="0" xfId="0" applyAlignment="1" applyBorder="1" applyFont="1">
      <alignment horizontal="center" vertical="center"/>
    </xf>
    <xf borderId="34" fillId="0" fontId="8" numFmtId="0" xfId="0" applyAlignment="1" applyBorder="1" applyFont="1">
      <alignment shrinkToFit="0" vertical="top" wrapText="1"/>
    </xf>
    <xf borderId="23" fillId="0" fontId="8" numFmtId="0" xfId="0" applyAlignment="1" applyBorder="1" applyFont="1">
      <alignment shrinkToFit="0" vertical="top" wrapText="1"/>
    </xf>
    <xf borderId="24" fillId="0" fontId="2" numFmtId="0" xfId="0" applyAlignment="1" applyBorder="1" applyFont="1">
      <alignment horizontal="center" shrinkToFit="0" vertical="top" wrapText="1"/>
    </xf>
    <xf borderId="24" fillId="0" fontId="8" numFmtId="0" xfId="0" applyAlignment="1" applyBorder="1" applyFont="1">
      <alignment horizontal="center" shrinkToFit="0" vertical="top" wrapText="1"/>
    </xf>
    <xf borderId="35" fillId="0" fontId="8" numFmtId="0" xfId="0" applyAlignment="1" applyBorder="1" applyFont="1">
      <alignment horizontal="center" shrinkToFit="0" vertical="top" wrapText="1"/>
    </xf>
    <xf borderId="36" fillId="0" fontId="8" numFmtId="0" xfId="0" applyAlignment="1" applyBorder="1" applyFont="1">
      <alignment horizontal="center" shrinkToFit="0" vertical="top" wrapText="1"/>
    </xf>
    <xf borderId="22" fillId="4" fontId="8" numFmtId="0" xfId="0" applyAlignment="1" applyBorder="1" applyFont="1">
      <alignment horizontal="center" shrinkToFit="0" vertical="center" wrapText="1"/>
    </xf>
    <xf borderId="23" fillId="0" fontId="2" numFmtId="3" xfId="0" applyAlignment="1" applyBorder="1" applyFont="1" applyNumberFormat="1">
      <alignment horizontal="center" shrinkToFit="0" vertical="top" wrapText="1"/>
    </xf>
    <xf borderId="23" fillId="0" fontId="8" numFmtId="3" xfId="0" applyAlignment="1" applyBorder="1" applyFont="1" applyNumberFormat="1">
      <alignment horizontal="center" shrinkToFit="0" vertical="top" wrapText="1"/>
    </xf>
    <xf borderId="23" fillId="0" fontId="8" numFmtId="0" xfId="0" applyAlignment="1" applyBorder="1" applyFont="1">
      <alignment shrinkToFit="0" wrapText="1"/>
    </xf>
    <xf borderId="23" fillId="0" fontId="2" numFmtId="3" xfId="0" applyAlignment="1" applyBorder="1" applyFont="1" applyNumberFormat="1">
      <alignment horizontal="center" shrinkToFit="0" wrapText="1"/>
    </xf>
    <xf borderId="23" fillId="0" fontId="8" numFmtId="3" xfId="0" applyAlignment="1" applyBorder="1" applyFont="1" applyNumberFormat="1">
      <alignment horizontal="center" shrinkToFit="0" wrapText="1"/>
    </xf>
    <xf borderId="37" fillId="0" fontId="8" numFmtId="0" xfId="0" applyAlignment="1" applyBorder="1" applyFont="1">
      <alignment shrinkToFit="0" wrapText="1"/>
    </xf>
    <xf borderId="37" fillId="0" fontId="2" numFmtId="3" xfId="0" applyAlignment="1" applyBorder="1" applyFont="1" applyNumberFormat="1">
      <alignment horizontal="center" shrinkToFit="0" wrapText="1"/>
    </xf>
    <xf borderId="23" fillId="0" fontId="8" numFmtId="0" xfId="0" applyBorder="1" applyFont="1"/>
    <xf borderId="23" fillId="0" fontId="8" numFmtId="3" xfId="0" applyAlignment="1" applyBorder="1" applyFont="1" applyNumberFormat="1">
      <alignment horizontal="center"/>
    </xf>
    <xf borderId="23" fillId="6" fontId="8" numFmtId="0" xfId="0" applyBorder="1" applyFont="1"/>
    <xf borderId="23" fillId="6" fontId="8" numFmtId="3" xfId="0" applyAlignment="1" applyBorder="1" applyFont="1" applyNumberFormat="1">
      <alignment horizontal="center"/>
    </xf>
    <xf borderId="23" fillId="6" fontId="8" numFmtId="3" xfId="0" applyBorder="1" applyFont="1" applyNumberFormat="1"/>
    <xf borderId="13" fillId="6" fontId="8" numFmtId="0" xfId="0" applyBorder="1" applyFont="1"/>
    <xf borderId="38" fillId="0" fontId="8" numFmtId="0" xfId="0" applyAlignment="1" applyBorder="1" applyFont="1">
      <alignment horizontal="center" shrinkToFit="0" vertical="center" wrapText="1"/>
    </xf>
    <xf borderId="37" fillId="0" fontId="8" numFmtId="0" xfId="0" applyAlignment="1" applyBorder="1" applyFont="1">
      <alignment horizontal="center" shrinkToFit="0" vertical="center" wrapText="1"/>
    </xf>
    <xf borderId="37" fillId="0" fontId="2" numFmtId="0" xfId="0" applyAlignment="1" applyBorder="1" applyFont="1">
      <alignment horizontal="center" shrinkToFit="0" vertical="center" wrapText="1"/>
    </xf>
    <xf borderId="39" fillId="0" fontId="2" numFmtId="0" xfId="0" applyAlignment="1" applyBorder="1" applyFont="1">
      <alignment horizontal="center" shrinkToFit="0" vertical="top" wrapText="1"/>
    </xf>
    <xf borderId="39" fillId="0" fontId="8" numFmtId="0" xfId="0" applyAlignment="1" applyBorder="1" applyFont="1">
      <alignment horizontal="center" shrinkToFit="0" vertical="top" wrapText="1"/>
    </xf>
    <xf borderId="35" fillId="0" fontId="8" numFmtId="0" xfId="0" applyAlignment="1" applyBorder="1" applyFont="1">
      <alignment horizontal="center" shrinkToFit="0" vertical="top" wrapText="1"/>
    </xf>
    <xf borderId="1" fillId="0" fontId="5" numFmtId="0" xfId="0" applyBorder="1" applyFont="1"/>
    <xf borderId="40" fillId="0" fontId="5" numFmtId="0" xfId="0" applyBorder="1" applyFont="1"/>
    <xf borderId="24" fillId="0" fontId="5" numFmtId="0" xfId="0" applyBorder="1" applyFont="1"/>
    <xf borderId="23" fillId="0" fontId="8" numFmtId="0" xfId="0" applyAlignment="1" applyBorder="1" applyFont="1">
      <alignment horizontal="center" shrinkToFit="0" vertical="top" wrapText="1"/>
    </xf>
    <xf borderId="36" fillId="0" fontId="8" numFmtId="0" xfId="0" applyAlignment="1" applyBorder="1" applyFont="1">
      <alignment horizontal="center" shrinkToFit="0" vertical="top" wrapText="1"/>
    </xf>
    <xf borderId="23" fillId="4" fontId="8" numFmtId="3" xfId="0" applyAlignment="1" applyBorder="1" applyFont="1" applyNumberFormat="1">
      <alignment shrinkToFit="0" wrapText="1"/>
    </xf>
    <xf borderId="23" fillId="6" fontId="2" numFmtId="1" xfId="0" applyAlignment="1" applyBorder="1" applyFont="1" applyNumberFormat="1">
      <alignment horizontal="center" shrinkToFit="0" vertical="top" wrapText="1"/>
    </xf>
    <xf borderId="23" fillId="6" fontId="8" numFmtId="1" xfId="0" applyAlignment="1" applyBorder="1" applyFont="1" applyNumberFormat="1">
      <alignment horizontal="center" shrinkToFit="0" vertical="top" wrapText="1"/>
    </xf>
    <xf borderId="23" fillId="4" fontId="8" numFmtId="0" xfId="0" applyAlignment="1" applyBorder="1" applyFont="1">
      <alignment horizontal="center" shrinkToFit="0" wrapText="1"/>
    </xf>
    <xf borderId="23" fillId="4" fontId="8" numFmtId="0" xfId="0" applyBorder="1" applyFont="1"/>
    <xf borderId="23" fillId="4" fontId="8" numFmtId="3" xfId="0" applyBorder="1" applyFont="1" applyNumberFormat="1"/>
    <xf borderId="41" fillId="4" fontId="8" numFmtId="3" xfId="0" applyBorder="1" applyFont="1" applyNumberFormat="1"/>
    <xf borderId="41" fillId="6" fontId="2" numFmtId="1" xfId="0" applyAlignment="1" applyBorder="1" applyFont="1" applyNumberFormat="1">
      <alignment horizontal="center" shrinkToFit="0" vertical="top" wrapText="1"/>
    </xf>
    <xf borderId="41" fillId="6" fontId="8" numFmtId="1" xfId="0" applyAlignment="1" applyBorder="1" applyFont="1" applyNumberFormat="1">
      <alignment horizontal="center" shrinkToFit="0" vertical="top" wrapText="1"/>
    </xf>
    <xf borderId="41" fillId="4" fontId="8" numFmtId="0" xfId="0" applyBorder="1" applyFont="1"/>
    <xf borderId="25" fillId="8" fontId="10" numFmtId="0" xfId="0" applyAlignment="1" applyBorder="1" applyFill="1" applyFont="1">
      <alignment horizontal="center" shrinkToFit="0" wrapText="1"/>
    </xf>
    <xf borderId="21" fillId="8" fontId="8" numFmtId="1" xfId="0" applyAlignment="1" applyBorder="1" applyFont="1" applyNumberFormat="1">
      <alignment horizontal="center"/>
    </xf>
    <xf borderId="21" fillId="8" fontId="8" numFmtId="0" xfId="0" applyBorder="1" applyFont="1"/>
    <xf borderId="3" fillId="8" fontId="8" numFmtId="0" xfId="0" applyBorder="1" applyFont="1"/>
    <xf borderId="0" fillId="0" fontId="8" numFmtId="1" xfId="0" applyFont="1" applyNumberFormat="1"/>
    <xf borderId="37" fillId="0" fontId="8" numFmtId="0" xfId="0" applyAlignment="1" applyBorder="1" applyFont="1">
      <alignment horizontal="center" shrinkToFit="0" vertical="top" wrapText="1"/>
    </xf>
    <xf borderId="42" fillId="6" fontId="8" numFmtId="49" xfId="0" applyAlignment="1" applyBorder="1" applyFont="1" applyNumberFormat="1">
      <alignment shrinkToFit="0" wrapText="1"/>
    </xf>
    <xf borderId="23" fillId="6" fontId="8" numFmtId="49" xfId="0" applyAlignment="1" applyBorder="1" applyFont="1" applyNumberFormat="1">
      <alignment shrinkToFit="0" wrapText="1"/>
    </xf>
    <xf borderId="23" fillId="6" fontId="8" numFmtId="3" xfId="0" applyAlignment="1" applyBorder="1" applyFont="1" applyNumberFormat="1">
      <alignment shrinkToFit="0" wrapText="1"/>
    </xf>
    <xf borderId="23" fillId="4" fontId="2" numFmtId="1" xfId="0" applyAlignment="1" applyBorder="1" applyFont="1" applyNumberFormat="1">
      <alignment horizontal="center" shrinkToFit="0" vertical="top" wrapText="1"/>
    </xf>
    <xf borderId="23" fillId="4" fontId="8" numFmtId="1" xfId="0" applyAlignment="1" applyBorder="1" applyFont="1" applyNumberFormat="1">
      <alignment horizontal="center" shrinkToFit="0" vertical="top" wrapText="1"/>
    </xf>
    <xf borderId="23" fillId="4" fontId="8" numFmtId="0" xfId="0" applyAlignment="1" applyBorder="1" applyFont="1">
      <alignment horizontal="center" shrinkToFit="0" vertical="top" wrapText="1"/>
    </xf>
    <xf borderId="43" fillId="4" fontId="8" numFmtId="0" xfId="0" applyAlignment="1" applyBorder="1" applyFont="1">
      <alignment horizontal="center" shrinkToFit="0" wrapText="1"/>
    </xf>
    <xf borderId="41" fillId="4" fontId="8" numFmtId="0" xfId="0" applyAlignment="1" applyBorder="1" applyFont="1">
      <alignment horizontal="center" shrinkToFit="0" wrapText="1"/>
    </xf>
    <xf borderId="44" fillId="4" fontId="8" numFmtId="0" xfId="0" applyAlignment="1" applyBorder="1" applyFont="1">
      <alignment horizontal="center" shrinkToFit="0" wrapText="1"/>
    </xf>
    <xf borderId="41" fillId="4" fontId="2" numFmtId="1" xfId="0" applyAlignment="1" applyBorder="1" applyFont="1" applyNumberFormat="1">
      <alignment horizontal="center" shrinkToFit="0" vertical="top" wrapText="1"/>
    </xf>
    <xf borderId="41" fillId="4" fontId="8" numFmtId="1" xfId="0" applyAlignment="1" applyBorder="1" applyFont="1" applyNumberFormat="1">
      <alignment horizontal="center" shrinkToFit="0" vertical="top" wrapText="1"/>
    </xf>
    <xf borderId="41" fillId="4" fontId="8" numFmtId="0" xfId="0" applyAlignment="1" applyBorder="1" applyFont="1">
      <alignment horizontal="center" shrinkToFit="0" vertical="top" wrapText="1"/>
    </xf>
    <xf borderId="44" fillId="4" fontId="8" numFmtId="0" xfId="0" applyBorder="1" applyFont="1"/>
    <xf borderId="45" fillId="8" fontId="10" numFmtId="0" xfId="0" applyAlignment="1" applyBorder="1" applyFont="1">
      <alignment horizontal="center"/>
    </xf>
    <xf borderId="23" fillId="8" fontId="8" numFmtId="1" xfId="0" applyBorder="1" applyFont="1" applyNumberFormat="1"/>
    <xf borderId="23" fillId="6" fontId="8" numFmtId="0" xfId="0" applyAlignment="1" applyBorder="1" applyFont="1">
      <alignment shrinkToFit="0" wrapText="1"/>
    </xf>
    <xf borderId="41" fillId="6" fontId="8" numFmtId="0" xfId="0" applyAlignment="1" applyBorder="1" applyFont="1">
      <alignment shrinkToFit="0" wrapText="1"/>
    </xf>
    <xf borderId="41" fillId="6" fontId="8" numFmtId="3" xfId="0" applyAlignment="1" applyBorder="1" applyFont="1" applyNumberFormat="1">
      <alignment shrinkToFit="0" wrapText="1"/>
    </xf>
    <xf borderId="25" fillId="8" fontId="10" numFmtId="0" xfId="0" applyAlignment="1" applyBorder="1" applyFont="1">
      <alignment horizontal="center"/>
    </xf>
    <xf borderId="0" fillId="0" fontId="8" numFmtId="0" xfId="0" applyAlignment="1" applyFont="1">
      <alignment horizontal="center" shrinkToFit="0" wrapText="1"/>
    </xf>
    <xf borderId="23" fillId="0" fontId="8" numFmtId="0" xfId="0" applyBorder="1" applyFont="1"/>
    <xf borderId="23" fillId="0" fontId="8" numFmtId="0" xfId="0" applyAlignment="1" applyBorder="1" applyFont="1">
      <alignment horizontal="center"/>
    </xf>
    <xf borderId="46" fillId="0" fontId="8" numFmtId="0" xfId="0" applyAlignment="1" applyBorder="1" applyFont="1">
      <alignment horizontal="left" shrinkToFit="0" vertical="top" wrapText="1"/>
    </xf>
    <xf borderId="46" fillId="0" fontId="5" numFmtId="0" xfId="0" applyBorder="1" applyFont="1"/>
    <xf borderId="38" fillId="0" fontId="5" numFmtId="0" xfId="0" applyBorder="1" applyFont="1"/>
    <xf borderId="47" fillId="0" fontId="5" numFmtId="0" xfId="0" applyBorder="1" applyFont="1"/>
    <xf borderId="3" fillId="2" fontId="9" numFmtId="0" xfId="0" applyBorder="1" applyFont="1"/>
    <xf borderId="0" fillId="0" fontId="8" numFmtId="0" xfId="0" applyAlignment="1" applyFont="1">
      <alignment horizontal="left"/>
    </xf>
    <xf borderId="0" fillId="0" fontId="8" numFmtId="0" xfId="0" applyAlignment="1" applyFont="1">
      <alignment horizontal="left" shrinkToFit="0" wrapText="1"/>
    </xf>
    <xf borderId="0" fillId="0" fontId="8" numFmtId="0" xfId="0" applyAlignment="1" applyFont="1">
      <alignment horizontal="left" shrinkToFit="0" vertical="top" wrapText="1"/>
    </xf>
    <xf borderId="18" fillId="0" fontId="9" numFmtId="0" xfId="0" applyAlignment="1" applyBorder="1" applyFont="1">
      <alignment horizontal="center" vertical="center"/>
    </xf>
    <xf borderId="5" fillId="0" fontId="9" numFmtId="0" xfId="0" applyAlignment="1" applyBorder="1" applyFont="1">
      <alignment horizontal="center" vertical="center"/>
    </xf>
    <xf borderId="0" fillId="0" fontId="2" numFmtId="0" xfId="0" applyAlignment="1" applyFont="1">
      <alignment horizontal="center" shrinkToFit="0" vertical="top" wrapText="1"/>
    </xf>
    <xf borderId="48" fillId="0" fontId="8" numFmtId="0" xfId="0" applyAlignment="1" applyBorder="1" applyFont="1">
      <alignment horizontal="center" shrinkToFit="0" vertical="top" wrapText="1"/>
    </xf>
    <xf borderId="34" fillId="0" fontId="5" numFmtId="0" xfId="0" applyBorder="1" applyFont="1"/>
    <xf borderId="49" fillId="0" fontId="5" numFmtId="0" xfId="0" applyBorder="1" applyFont="1"/>
    <xf borderId="50" fillId="0" fontId="5" numFmtId="0" xfId="0" applyBorder="1" applyFont="1"/>
    <xf borderId="40" fillId="0" fontId="2" numFmtId="0" xfId="0" applyAlignment="1" applyBorder="1" applyFont="1">
      <alignment horizontal="center" shrinkToFit="0" vertical="top" wrapText="1"/>
    </xf>
    <xf borderId="35" fillId="0" fontId="5" numFmtId="0" xfId="0" applyBorder="1" applyFont="1"/>
    <xf borderId="34" fillId="0" fontId="2" numFmtId="0" xfId="0" applyAlignment="1" applyBorder="1" applyFont="1">
      <alignment horizontal="center" shrinkToFit="0" vertical="center" wrapText="1"/>
    </xf>
    <xf borderId="23" fillId="0" fontId="2" numFmtId="0" xfId="0" applyAlignment="1" applyBorder="1" applyFont="1">
      <alignment horizontal="center" shrinkToFit="0" vertical="top" wrapText="1"/>
    </xf>
    <xf borderId="23" fillId="2" fontId="8" numFmtId="0" xfId="0" applyAlignment="1" applyBorder="1" applyFont="1">
      <alignment horizontal="center" shrinkToFit="0" vertical="center" wrapText="1"/>
    </xf>
    <xf borderId="43" fillId="2" fontId="8" numFmtId="0" xfId="0" applyAlignment="1" applyBorder="1" applyFont="1">
      <alignment horizontal="center" shrinkToFit="0" vertical="center" wrapText="1"/>
    </xf>
    <xf borderId="42" fillId="2" fontId="2" numFmtId="0" xfId="0" applyAlignment="1" applyBorder="1" applyFont="1">
      <alignment horizontal="center" shrinkToFit="0" vertical="top" wrapText="1"/>
    </xf>
    <xf borderId="23" fillId="2" fontId="2" numFmtId="0" xfId="0" applyAlignment="1" applyBorder="1" applyFont="1">
      <alignment horizontal="center" shrinkToFit="0" vertical="top" wrapText="1"/>
    </xf>
    <xf borderId="23" fillId="2" fontId="8" numFmtId="0" xfId="0" applyAlignment="1" applyBorder="1" applyFont="1">
      <alignment horizontal="center" shrinkToFit="0" vertical="top" wrapText="1"/>
    </xf>
    <xf borderId="23" fillId="6" fontId="8" numFmtId="0" xfId="0" applyAlignment="1" applyBorder="1" applyFont="1">
      <alignment horizontal="center" shrinkToFit="0" vertical="top" wrapText="1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  <tableStyles count="6">
    <tableStyle count="3" pivot="0" name="listas de opções-style">
      <tableStyleElement dxfId="1" type="headerRow"/>
      <tableStyleElement dxfId="2" type="firstRowStripe"/>
      <tableStyleElement dxfId="3" type="secondRowStripe"/>
    </tableStyle>
    <tableStyle count="3" pivot="0" name="listas de opções-style 2">
      <tableStyleElement dxfId="1" type="headerRow"/>
      <tableStyleElement dxfId="2" type="firstRowStripe"/>
      <tableStyleElement dxfId="3" type="secondRowStripe"/>
    </tableStyle>
    <tableStyle count="3" pivot="0" name="listas de opções-style 3">
      <tableStyleElement dxfId="1" type="headerRow"/>
      <tableStyleElement dxfId="2" type="firstRowStripe"/>
      <tableStyleElement dxfId="3" type="secondRowStripe"/>
    </tableStyle>
    <tableStyle count="3" pivot="0" name="listas de opções-style 4">
      <tableStyleElement dxfId="1" type="headerRow"/>
      <tableStyleElement dxfId="2" type="firstRowStripe"/>
      <tableStyleElement dxfId="3" type="secondRowStripe"/>
    </tableStyle>
    <tableStyle count="3" pivot="0" name="listas de opções-style 5">
      <tableStyleElement dxfId="1" type="headerRow"/>
      <tableStyleElement dxfId="2" type="firstRowStripe"/>
      <tableStyleElement dxfId="3" type="secondRowStripe"/>
    </tableStyle>
    <tableStyle count="3" pivot="0" name="tabela 4  leitos existentes-style">
      <tableStyleElement dxfId="4" type="headerRow"/>
      <tableStyleElement dxfId="5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2:V43" sheet="tabela 4  leitos existentes"/>
  </cacheSource>
  <cacheFields>
    <cacheField name="DRS" numFmtId="0">
      <sharedItems>
        <s v="BAURU"/>
      </sharedItems>
    </cacheField>
    <cacheField name="REGIÃO DE SAUDE " numFmtId="0">
      <sharedItems>
        <s v="BAURU"/>
        <s v="JAU"/>
        <s v="LINS"/>
        <s v="POLO CUESTA"/>
        <s v="VALE DO JURUMIRIM"/>
      </sharedItems>
    </cacheField>
    <cacheField name="CNES/ESTABELECIMENTO" numFmtId="0">
      <sharedItems>
        <s v="2774720 / HOSPITAL DE AGUDOS"/>
        <s v="2791668 / SANTA CASA DE AREALVA"/>
        <s v="2790580 / MATERNIDADE SANTA ISABEL"/>
        <s v="2790637 / HOSPITAL SANTA LUZIA DUARTINA"/>
        <s v="2791714 / SANTA CASA DE IACANGA"/>
        <s v="2077582 / HOSPITAL NOSSA SENHORA DA PIEDADE"/>
        <s v="2082942 / SANTA CASA DE MACATUBA"/>
        <s v="2791749 / SANTA CASA DE PEDERNEIRAS"/>
        <s v="2080370 / SANTA CASA DE PIRAJUI"/>
        <s v="2791676 / ORGANIZACAO SOCIAL VITALE SAUDE"/>
        <s v="2082632 / HOSPITAL E MATERNIDADE SAO JOSE BARRA BONITA"/>
        <s v="2791730 / SANTA CASA DE MISERICORDIA DE BOCAINA"/>
        <s v="2081784 / HOSPITAL SANTA THEREZINHA BROTAS"/>
        <s v="2791692 / SANTA CASA DE DOIS CORREGOS"/>
        <s v="2791722 / SANTA CASA DE JAU"/>
        <s v="2080605 / HOSPITAL PADRE NICANOR MERINO TORRINHA"/>
        <s v="2791684 / SANTA CASA DE CAFELANDIA"/>
        <s v="2791706 / SANTA CASA DE GETULINA"/>
        <s v="2758245 / SANTA CASA DE LINS"/>
        <s v="2748223 / HOSPITAL DAS CLINICAS DE BOTUCATU"/>
        <s v="2079976 / SANTA CASA DE LARANJAL PAULISTA"/>
        <s v="2080443 / HOSPITAL DA CASA PIA SAO VICENTE DE PAULA"/>
        <s v="2083604 / SANTA CASA DE AVARE"/>
        <s v="2090333 / SANTA CASA DE CERQUEIRA CESAR"/>
        <s v="2092638 / SANTA CASA DE FARTURA"/>
        <s v="2093227 / SANTA CASA DE ITAI"/>
        <s v="2751674 / HOSPITAL E MATERNIDADE NOSSA SENHORA DAS GRACAS DE ITAPORANGA"/>
        <s v="6603378 / HOSPITAL MUNICIPAL LEONARDUS VAN MELLIS"/>
        <s v="2081350 / HOSPITAL DE PIRAJU"/>
        <s v="2082934 / SANTA CASA DE MISERICORDIA DE TAGUAI"/>
        <s v="2079879 / SANTA CASA DE TAQUARITUBA"/>
      </sharedItems>
    </cacheField>
    <cacheField name="MUNICIPIO" numFmtId="0">
      <sharedItems>
        <s v="AGUDOS"/>
        <s v="AREALVA"/>
        <s v="BAURU"/>
        <s v="DUARTINA"/>
        <s v="IACANGA"/>
        <s v="LENCOIS PAULISTA"/>
        <s v="MACATUBA"/>
        <s v="PEDERNEIRAS"/>
        <s v="PIRAJUI"/>
        <s v="BARIRI"/>
        <s v="BARRA BONITA"/>
        <s v=" BOCAINA"/>
        <s v="BROTAS"/>
        <s v="DOIS CORREGOS"/>
        <s v="JAU"/>
        <s v="TORRINHA"/>
        <s v="CAFELANDIA"/>
        <s v="GETULINA"/>
        <s v="LINS"/>
        <s v="BOTUCATU"/>
        <s v="LARANJAL PAULISTA"/>
        <s v="SÃO MANUEL"/>
        <s v="AVARÉ"/>
        <s v="CERQUEIRA CESAR"/>
        <s v="FARTURA"/>
        <s v="ITAI"/>
        <s v="ITAPORANGA"/>
        <s v="PARANAPANEMA"/>
        <s v="PIRAJU"/>
        <s v="TAGUAI"/>
        <s v="TAQUARITUBA"/>
      </sharedItems>
    </cacheField>
    <cacheField name="GESTÃO" numFmtId="0">
      <sharedItems>
        <s v="MUNICIPAL"/>
        <s v="ESTADUAL"/>
      </sharedItems>
    </cacheField>
    <cacheField name="OBSTETRICOS" numFmtId="3">
      <sharedItems containsSemiMixedTypes="0" containsString="0" containsNumber="1" containsInteger="1">
        <n v="5.0"/>
        <n v="3.0"/>
        <n v="44.0"/>
        <n v="11.0"/>
        <n v="12.0"/>
        <n v="4.0"/>
        <n v="18.0"/>
        <n v="8.0"/>
        <n v="6.0"/>
        <n v="24.0"/>
        <n v="1.0"/>
        <n v="13.0"/>
        <n v="29.0"/>
        <n v="10.0"/>
        <n v="16.0"/>
        <n v="2.0"/>
      </sharedItems>
    </cacheField>
    <cacheField name="GAR I" numFmtId="3">
      <sharedItems containsSemiMixedTypes="0" containsString="0" containsNumber="1" containsInteger="1">
        <n v="0.0"/>
      </sharedItems>
    </cacheField>
    <cacheField name="GAR II" numFmtId="3">
      <sharedItems containsSemiMixedTypes="0" containsString="0" containsNumber="1" containsInteger="1">
        <n v="0.0"/>
        <n v="7.0"/>
        <n v="10.0"/>
      </sharedItems>
    </cacheField>
    <cacheField name="SERVIÇO DE ATENDIMENTO SECUNDÁRIO OU TERCIÁRIO A GESTAÇÃO DE ALTO RISCO" numFmtId="3">
      <sharedItems containsSemiMixedTypes="0" containsString="0" containsNumber="1" containsInteger="1">
        <n v="0.0"/>
      </sharedItems>
    </cacheField>
    <cacheField name="UTI ADULTO" numFmtId="3">
      <sharedItems containsSemiMixedTypes="0" containsString="0" containsNumber="1" containsInteger="1">
        <n v="0.0"/>
        <n v="3.0"/>
        <n v="2.0"/>
        <n v="4.0"/>
      </sharedItems>
    </cacheField>
    <cacheField name="UTIN II" numFmtId="3">
      <sharedItems containsSemiMixedTypes="0" containsString="0" containsNumber="1" containsInteger="1">
        <n v="0.0"/>
        <n v="10.0"/>
        <n v="5.0"/>
        <n v="6.0"/>
      </sharedItems>
    </cacheField>
    <cacheField name="UTIN III" numFmtId="3">
      <sharedItems containsSemiMixedTypes="0" containsString="0" containsNumber="1" containsInteger="1">
        <n v="0.0"/>
        <n v="17.0"/>
      </sharedItems>
    </cacheField>
    <cacheField name="UCINCO" numFmtId="3">
      <sharedItems containsSemiMixedTypes="0" containsString="0" containsNumber="1" containsInteger="1">
        <n v="0.0"/>
        <n v="10.0"/>
        <n v="15.0"/>
      </sharedItems>
    </cacheField>
    <cacheField name="UCINCA" numFmtId="3">
      <sharedItems containsSemiMixedTypes="0" containsString="0" containsNumber="1" containsInteger="1">
        <n v="0.0"/>
        <n v="2.0"/>
        <n v="5.0"/>
      </sharedItems>
    </cacheField>
    <cacheField name="CPN I&#10;3 LEITOS" numFmtId="3">
      <sharedItems containsSemiMixedTypes="0" containsString="0" containsNumber="1" containsInteger="1">
        <n v="0.0"/>
      </sharedItems>
    </cacheField>
    <cacheField name="CPN I&#10;5 LEITOS" numFmtId="3">
      <sharedItems containsSemiMixedTypes="0" containsString="0" containsNumber="1" containsInteger="1">
        <n v="0.0"/>
      </sharedItems>
    </cacheField>
    <cacheField name="CPN II&#10;3 LEITOS" numFmtId="3">
      <sharedItems containsSemiMixedTypes="0" containsString="0" containsNumber="1" containsInteger="1">
        <n v="0.0"/>
      </sharedItems>
    </cacheField>
    <cacheField name="CPN II&#10;5 LEITOS" numFmtId="3">
      <sharedItems containsSemiMixedTypes="0" containsString="0" containsNumber="1" containsInteger="1">
        <n v="0.0"/>
      </sharedItems>
    </cacheField>
    <cacheField name="CGBP&#10;10 LEITOS" numFmtId="3">
      <sharedItems containsSemiMixedTypes="0" containsString="0" containsNumber="1" containsInteger="1">
        <n v="0.0"/>
      </sharedItems>
    </cacheField>
    <cacheField name="CGBP&#10;15 LEITOS" numFmtId="3">
      <sharedItems containsSemiMixedTypes="0" containsString="0" containsNumber="1" containsInteger="1">
        <n v="0.0"/>
      </sharedItems>
    </cacheField>
    <cacheField name="CGBP&#10;20 LEITOS" numFmtId="3">
      <sharedItems containsSemiMixedTypes="0" containsString="0" containsNumber="1" containsInteger="1">
        <n v="0.0"/>
      </sharedItems>
    </cacheField>
    <cacheField name="BLH" numFmtId="3">
      <sharedItems containsSemiMixedTypes="0" containsString="0" containsNumber="1" containsInteger="1">
        <n v="0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otais TABELA 4" cacheId="0" dataCaption="" compact="0" compactData="0">
  <location ref="A3:L10" firstHeaderRow="0" firstDataRow="3" firstDataCol="0"/>
  <pivotFields>
    <pivotField name="DRS" axis="axisRow" compact="0" outline="0" multipleItemSelectionAllowed="1" showAll="0" sortType="ascending">
      <items>
        <item x="0"/>
        <item t="default"/>
      </items>
    </pivotField>
    <pivotField name="REGIÃO DE SAUDE " axis="axisRow" compact="0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CNES/ESTABELECIMEN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MUNICIP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GESTÃO" compact="0" outline="0" multipleItemSelectionAllowed="1" showAll="0">
      <items>
        <item x="0"/>
        <item x="1"/>
        <item t="default"/>
      </items>
    </pivotField>
    <pivotField name="OBSTETRICO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GAR I" dataField="1" compact="0" numFmtId="3" outline="0" multipleItemSelectionAllowed="1" showAll="0">
      <items>
        <item x="0"/>
        <item t="default"/>
      </items>
    </pivotField>
    <pivotField name="GAR II" dataField="1" compact="0" numFmtId="3" outline="0" multipleItemSelectionAllowed="1" showAll="0">
      <items>
        <item x="0"/>
        <item x="1"/>
        <item x="2"/>
        <item t="default"/>
      </items>
    </pivotField>
    <pivotField name="SERVIÇO DE ATENDIMENTO SECUNDÁRIO OU TERCIÁRIO A GESTAÇÃO DE ALTO RISCO" dataField="1" compact="0" numFmtId="3" outline="0" multipleItemSelectionAllowed="1" showAll="0">
      <items>
        <item x="0"/>
        <item t="default"/>
      </items>
    </pivotField>
    <pivotField name="UTI ADULTO" dataField="1" compact="0" numFmtId="3" outline="0" multipleItemSelectionAllowed="1" showAll="0">
      <items>
        <item x="0"/>
        <item x="1"/>
        <item x="2"/>
        <item x="3"/>
        <item t="default"/>
      </items>
    </pivotField>
    <pivotField name="UTIN II" dataField="1" compact="0" numFmtId="3" outline="0" multipleItemSelectionAllowed="1" showAll="0">
      <items>
        <item x="0"/>
        <item x="1"/>
        <item x="2"/>
        <item x="3"/>
        <item t="default"/>
      </items>
    </pivotField>
    <pivotField name="UTIN III" dataField="1" compact="0" numFmtId="3" outline="0" multipleItemSelectionAllowed="1" showAll="0">
      <items>
        <item x="0"/>
        <item x="1"/>
        <item t="default"/>
      </items>
    </pivotField>
    <pivotField name="UCINCO" dataField="1" compact="0" numFmtId="3" outline="0" multipleItemSelectionAllowed="1" showAll="0">
      <items>
        <item x="0"/>
        <item x="1"/>
        <item x="2"/>
        <item t="default"/>
      </items>
    </pivotField>
    <pivotField name="UCINCA" dataField="1" compact="0" numFmtId="3" outline="0" multipleItemSelectionAllowed="1" showAll="0">
      <items>
        <item x="0"/>
        <item x="1"/>
        <item x="2"/>
        <item t="default"/>
      </items>
    </pivotField>
    <pivotField name="CPN I&#10;3 LEITOS" compact="0" numFmtId="3" outline="0" multipleItemSelectionAllowed="1" showAll="0">
      <items>
        <item x="0"/>
        <item t="default"/>
      </items>
    </pivotField>
    <pivotField name="CPN I&#10;5 LEITOS" compact="0" numFmtId="3" outline="0" multipleItemSelectionAllowed="1" showAll="0">
      <items>
        <item x="0"/>
        <item t="default"/>
      </items>
    </pivotField>
    <pivotField name="CPN II&#10;3 LEITOS" compact="0" numFmtId="3" outline="0" multipleItemSelectionAllowed="1" showAll="0">
      <items>
        <item x="0"/>
        <item t="default"/>
      </items>
    </pivotField>
    <pivotField name="CPN II&#10;5 LEITOS" compact="0" numFmtId="3" outline="0" multipleItemSelectionAllowed="1" showAll="0">
      <items>
        <item x="0"/>
        <item t="default"/>
      </items>
    </pivotField>
    <pivotField name="CGBP&#10;10 LEITOS" compact="0" numFmtId="3" outline="0" multipleItemSelectionAllowed="1" showAll="0">
      <items>
        <item x="0"/>
        <item t="default"/>
      </items>
    </pivotField>
    <pivotField name="CGBP&#10;15 LEITOS" compact="0" numFmtId="3" outline="0" multipleItemSelectionAllowed="1" showAll="0">
      <items>
        <item x="0"/>
        <item t="default"/>
      </items>
    </pivotField>
    <pivotField name="CGBP&#10;20 LEITOS" compact="0" numFmtId="3" outline="0" multipleItemSelectionAllowed="1" showAll="0">
      <items>
        <item x="0"/>
        <item t="default"/>
      </items>
    </pivotField>
    <pivotField name="BLH" dataField="1" compact="0" numFmtId="3" outline="0" multipleItemSelectionAllowed="1" showAll="0">
      <items>
        <item x="0"/>
        <item x="1"/>
        <item t="default"/>
      </items>
    </pivotField>
  </pivotFields>
  <rowFields>
    <field x="0"/>
    <field x="1"/>
  </rowFields>
  <colFields>
    <field x="-2"/>
  </colFields>
  <dataFields>
    <dataField name="Soma de OBSTETRICOS" fld="5" baseField="0"/>
    <dataField name="Soma de GAR I" fld="6" baseField="0"/>
    <dataField name="Soma de GAR II" fld="7" baseField="0"/>
    <dataField name="Soma de SERVIÇO DE ATENDIMENTO SECUNDÁRIO OU TERCIÁRIO A GESTAÇÃO DE ALTO RISCO" fld="8" baseField="0"/>
    <dataField name="Soma de UTI ADULTO" fld="9" baseField="0"/>
    <dataField name="Soma de UTIN II" fld="10" baseField="0"/>
    <dataField name="Soma de UTIN III" fld="11" baseField="0"/>
    <dataField name="Soma de UCINCO" fld="12" baseField="0"/>
    <dataField name="Soma de UCINCA" fld="13" baseField="0"/>
    <dataField name="Soma de BLH" fld="21" baseField="0"/>
  </dataFields>
</pivotTableDefinition>
</file>

<file path=xl/tables/table1.xml><?xml version="1.0" encoding="utf-8"?>
<table xmlns="http://schemas.openxmlformats.org/spreadsheetml/2006/main" ref="A1:A18" displayName="Table_1" name="Table_1" id="1">
  <tableColumns count="1">
    <tableColumn name="RRAS" id="1"/>
  </tableColumns>
  <tableStyleInfo name="listas de opções-style" showColumnStripes="0" showFirstColumn="1" showLastColumn="1" showRowStripes="1"/>
</table>
</file>

<file path=xl/tables/table2.xml><?xml version="1.0" encoding="utf-8"?>
<table xmlns="http://schemas.openxmlformats.org/spreadsheetml/2006/main" ref="C1:C18" displayName="Table_2" name="Table_2" id="2">
  <tableColumns count="1">
    <tableColumn name="DRS" id="1"/>
  </tableColumns>
  <tableStyleInfo name="listas de opções-style 2" showColumnStripes="0" showFirstColumn="1" showLastColumn="1" showRowStripes="1"/>
</table>
</file>

<file path=xl/tables/table3.xml><?xml version="1.0" encoding="utf-8"?>
<table xmlns="http://schemas.openxmlformats.org/spreadsheetml/2006/main" ref="E1:E64" displayName="Table_3" name="Table_3" id="3">
  <tableColumns count="1">
    <tableColumn name="Região de Saúde" id="1"/>
  </tableColumns>
  <tableStyleInfo name="listas de opções-style 3" showColumnStripes="0" showFirstColumn="1" showLastColumn="1" showRowStripes="1"/>
</table>
</file>

<file path=xl/tables/table4.xml><?xml version="1.0" encoding="utf-8"?>
<table xmlns="http://schemas.openxmlformats.org/spreadsheetml/2006/main" ref="G1:G4" displayName="Table_4" name="Table_4" id="4">
  <tableColumns count="1">
    <tableColumn name="STATUS" id="1"/>
  </tableColumns>
  <tableStyleInfo name="listas de opções-style 4" showColumnStripes="0" showFirstColumn="1" showLastColumn="1" showRowStripes="1"/>
</table>
</file>

<file path=xl/tables/table5.xml><?xml version="1.0" encoding="utf-8"?>
<table xmlns="http://schemas.openxmlformats.org/spreadsheetml/2006/main" ref="I1:I5" displayName="Table_5" name="Table_5" id="5">
  <tableColumns count="1">
    <tableColumn name="HABILITAÇÃO MAB" id="1"/>
  </tableColumns>
  <tableStyleInfo name="listas de opções-style 5" showColumnStripes="0" showFirstColumn="1" showLastColumn="1" showRowStripes="1"/>
</table>
</file>

<file path=xl/tables/table6.xml><?xml version="1.0" encoding="utf-8"?>
<table xmlns="http://schemas.openxmlformats.org/spreadsheetml/2006/main" ref="A12:V43" displayName="Table_6" name="Table_6" id="6">
  <tableColumns count="22">
    <tableColumn name="DRS" id="1"/>
    <tableColumn name="REGIÃO DE SAUDE " id="2"/>
    <tableColumn name="CNES/ESTABELECIMENTO" id="3"/>
    <tableColumn name="MUNICIPIO" id="4"/>
    <tableColumn name="GESTÃO" id="5"/>
    <tableColumn name="OBSTETRICOS" id="6"/>
    <tableColumn name="GAR I" id="7"/>
    <tableColumn name="GAR II" id="8"/>
    <tableColumn name="SERVIÇO DE ATENDIMENTO SECUNDÁRIO OU TERCIÁRIO A GESTAÇÃO DE ALTO RISCO" id="9"/>
    <tableColumn name="UTI ADULTO" id="10"/>
    <tableColumn name="UTIN II" id="11"/>
    <tableColumn name="UTIN III" id="12"/>
    <tableColumn name="UCINCO" id="13"/>
    <tableColumn name="UCINCA" id="14"/>
    <tableColumn name="CPN I_x000a_3 LEITOS" id="15"/>
    <tableColumn name="CPN I_x000a_5 LEITOS" id="16"/>
    <tableColumn name="CPN II_x000a_3 LEITOS" id="17"/>
    <tableColumn name="CPN II_x000a_5 LEITOS" id="18"/>
    <tableColumn name="CGBP_x000a_10 LEITOS" id="19"/>
    <tableColumn name="CGBP_x000a_15 LEITOS" id="20"/>
    <tableColumn name="CGBP_x000a_20 LEITOS" id="21"/>
    <tableColumn name="BLH" id="22"/>
  </tableColumns>
  <tableStyleInfo name="tabela 4  leitos existent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cnes2.datasus.gov.br/Mod_Ind_Unidade.asp?VEstado=35&amp;VMun=351380&amp;VComp=00&amp;VUni=02)" TargetMode="External"/><Relationship Id="rId2" Type="http://schemas.openxmlformats.org/officeDocument/2006/relationships/hyperlink" Target="https://tabnet.saude.sp.gov.br/tabcgi.exe?tabnet/ind33a_matriz.def)" TargetMode="External"/><Relationship Id="rId3" Type="http://schemas.openxmlformats.org/officeDocument/2006/relationships/hyperlink" Target="https://tabnet.saude.sp.gov.br/tabcgi.exe?tabnet/ind33a_matriz.def)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8.71"/>
    <col customWidth="1" min="3" max="3" width="24.0"/>
    <col customWidth="1" min="4" max="4" width="8.71"/>
    <col customWidth="1" min="5" max="5" width="37.0"/>
    <col customWidth="1" min="6" max="6" width="8.71"/>
    <col customWidth="1" min="7" max="7" width="14.0"/>
    <col customWidth="1" min="8" max="8" width="8.71"/>
    <col customWidth="1" min="9" max="9" width="18.57"/>
  </cols>
  <sheetData>
    <row r="1">
      <c r="A1" s="1" t="s">
        <v>0</v>
      </c>
      <c r="C1" s="1" t="s">
        <v>1</v>
      </c>
      <c r="E1" s="1" t="s">
        <v>2</v>
      </c>
      <c r="G1" s="1" t="s">
        <v>3</v>
      </c>
      <c r="I1" s="2" t="s">
        <v>4</v>
      </c>
    </row>
    <row r="2">
      <c r="A2" s="1" t="s">
        <v>5</v>
      </c>
      <c r="C2" s="1" t="s">
        <v>6</v>
      </c>
      <c r="E2" s="1" t="s">
        <v>7</v>
      </c>
      <c r="G2" s="1" t="s">
        <v>8</v>
      </c>
      <c r="I2" s="1" t="s">
        <v>9</v>
      </c>
    </row>
    <row r="3">
      <c r="A3" s="1" t="s">
        <v>10</v>
      </c>
      <c r="C3" s="1" t="s">
        <v>11</v>
      </c>
      <c r="E3" s="1" t="s">
        <v>12</v>
      </c>
      <c r="G3" s="1" t="s">
        <v>13</v>
      </c>
      <c r="I3" s="1" t="s">
        <v>14</v>
      </c>
    </row>
    <row r="4">
      <c r="A4" s="1" t="s">
        <v>15</v>
      </c>
      <c r="C4" s="1" t="s">
        <v>16</v>
      </c>
      <c r="E4" s="1" t="s">
        <v>17</v>
      </c>
      <c r="G4" s="1" t="s">
        <v>18</v>
      </c>
      <c r="I4" s="1" t="s">
        <v>19</v>
      </c>
    </row>
    <row r="5">
      <c r="A5" s="1" t="s">
        <v>20</v>
      </c>
      <c r="C5" s="1" t="s">
        <v>21</v>
      </c>
      <c r="E5" s="1" t="s">
        <v>22</v>
      </c>
      <c r="I5" s="1" t="s">
        <v>23</v>
      </c>
    </row>
    <row r="6">
      <c r="A6" s="1" t="s">
        <v>24</v>
      </c>
      <c r="C6" s="1" t="s">
        <v>25</v>
      </c>
      <c r="E6" s="1" t="s">
        <v>26</v>
      </c>
    </row>
    <row r="7">
      <c r="A7" s="1" t="s">
        <v>27</v>
      </c>
      <c r="C7" s="1" t="s">
        <v>28</v>
      </c>
      <c r="E7" s="1" t="s">
        <v>29</v>
      </c>
    </row>
    <row r="8">
      <c r="A8" s="1" t="s">
        <v>30</v>
      </c>
      <c r="C8" s="1" t="s">
        <v>31</v>
      </c>
      <c r="E8" s="1" t="s">
        <v>32</v>
      </c>
    </row>
    <row r="9">
      <c r="A9" s="1" t="s">
        <v>33</v>
      </c>
      <c r="C9" s="1" t="s">
        <v>34</v>
      </c>
      <c r="E9" s="1" t="s">
        <v>35</v>
      </c>
    </row>
    <row r="10">
      <c r="A10" s="1" t="s">
        <v>36</v>
      </c>
      <c r="C10" s="1" t="s">
        <v>37</v>
      </c>
      <c r="E10" s="1" t="s">
        <v>38</v>
      </c>
    </row>
    <row r="11">
      <c r="A11" s="1" t="s">
        <v>39</v>
      </c>
      <c r="C11" s="1" t="s">
        <v>40</v>
      </c>
      <c r="E11" s="1" t="s">
        <v>41</v>
      </c>
    </row>
    <row r="12">
      <c r="A12" s="1" t="s">
        <v>42</v>
      </c>
      <c r="C12" s="1" t="s">
        <v>43</v>
      </c>
      <c r="E12" s="1" t="s">
        <v>44</v>
      </c>
    </row>
    <row r="13">
      <c r="A13" s="1" t="s">
        <v>45</v>
      </c>
      <c r="C13" s="1" t="s">
        <v>46</v>
      </c>
      <c r="E13" s="1" t="s">
        <v>47</v>
      </c>
    </row>
    <row r="14">
      <c r="A14" s="1" t="s">
        <v>48</v>
      </c>
      <c r="C14" s="1" t="s">
        <v>49</v>
      </c>
      <c r="E14" s="1" t="s">
        <v>16</v>
      </c>
    </row>
    <row r="15">
      <c r="A15" s="1" t="s">
        <v>50</v>
      </c>
      <c r="C15" s="1" t="s">
        <v>51</v>
      </c>
      <c r="E15" s="1" t="s">
        <v>25</v>
      </c>
    </row>
    <row r="16">
      <c r="A16" s="1" t="s">
        <v>52</v>
      </c>
      <c r="C16" s="1" t="s">
        <v>53</v>
      </c>
      <c r="E16" s="1" t="s">
        <v>54</v>
      </c>
    </row>
    <row r="17">
      <c r="A17" s="1" t="s">
        <v>55</v>
      </c>
      <c r="C17" s="1" t="s">
        <v>56</v>
      </c>
      <c r="E17" s="1" t="s">
        <v>57</v>
      </c>
    </row>
    <row r="18">
      <c r="A18" s="1" t="s">
        <v>58</v>
      </c>
      <c r="C18" s="1" t="s">
        <v>59</v>
      </c>
      <c r="E18" s="1" t="s">
        <v>60</v>
      </c>
    </row>
    <row r="19">
      <c r="E19" s="1" t="s">
        <v>61</v>
      </c>
    </row>
    <row r="20">
      <c r="E20" s="1" t="s">
        <v>62</v>
      </c>
    </row>
    <row r="21" ht="15.75" customHeight="1">
      <c r="E21" s="1" t="s">
        <v>63</v>
      </c>
    </row>
    <row r="22" ht="15.75" customHeight="1">
      <c r="E22" s="1" t="s">
        <v>64</v>
      </c>
    </row>
    <row r="23" ht="15.75" customHeight="1">
      <c r="E23" s="1" t="s">
        <v>65</v>
      </c>
    </row>
    <row r="24" ht="15.75" customHeight="1">
      <c r="E24" s="1" t="s">
        <v>66</v>
      </c>
    </row>
    <row r="25" ht="15.75" customHeight="1">
      <c r="E25" s="1" t="s">
        <v>67</v>
      </c>
    </row>
    <row r="26" ht="15.75" customHeight="1">
      <c r="E26" s="1" t="s">
        <v>68</v>
      </c>
    </row>
    <row r="27" ht="15.75" customHeight="1">
      <c r="E27" s="1" t="s">
        <v>69</v>
      </c>
    </row>
    <row r="28" ht="15.75" customHeight="1">
      <c r="E28" s="1" t="s">
        <v>70</v>
      </c>
    </row>
    <row r="29" ht="15.75" customHeight="1">
      <c r="E29" s="1" t="s">
        <v>71</v>
      </c>
    </row>
    <row r="30" ht="15.75" customHeight="1">
      <c r="E30" s="1" t="s">
        <v>72</v>
      </c>
    </row>
    <row r="31" ht="15.75" customHeight="1">
      <c r="E31" s="1" t="s">
        <v>73</v>
      </c>
    </row>
    <row r="32" ht="15.75" customHeight="1">
      <c r="E32" s="1" t="s">
        <v>74</v>
      </c>
    </row>
    <row r="33" ht="15.75" customHeight="1">
      <c r="E33" s="1" t="s">
        <v>75</v>
      </c>
    </row>
    <row r="34" ht="15.75" customHeight="1">
      <c r="E34" s="1" t="s">
        <v>76</v>
      </c>
    </row>
    <row r="35" ht="15.75" customHeight="1">
      <c r="E35" s="1" t="s">
        <v>77</v>
      </c>
    </row>
    <row r="36" ht="15.75" customHeight="1">
      <c r="E36" s="1" t="s">
        <v>78</v>
      </c>
    </row>
    <row r="37" ht="15.75" customHeight="1">
      <c r="E37" s="1" t="s">
        <v>79</v>
      </c>
    </row>
    <row r="38" ht="15.75" customHeight="1">
      <c r="E38" s="1" t="s">
        <v>80</v>
      </c>
    </row>
    <row r="39" ht="15.75" customHeight="1">
      <c r="E39" s="1" t="s">
        <v>81</v>
      </c>
    </row>
    <row r="40" ht="15.75" customHeight="1">
      <c r="E40" s="1" t="s">
        <v>82</v>
      </c>
    </row>
    <row r="41" ht="15.75" customHeight="1">
      <c r="E41" s="1" t="s">
        <v>83</v>
      </c>
    </row>
    <row r="42" ht="15.75" customHeight="1">
      <c r="E42" s="1" t="s">
        <v>37</v>
      </c>
    </row>
    <row r="43" ht="15.75" customHeight="1">
      <c r="E43" s="1" t="s">
        <v>84</v>
      </c>
    </row>
    <row r="44" ht="15.75" customHeight="1">
      <c r="E44" s="1" t="s">
        <v>85</v>
      </c>
    </row>
    <row r="45" ht="15.75" customHeight="1">
      <c r="E45" s="1" t="s">
        <v>86</v>
      </c>
    </row>
    <row r="46" ht="15.75" customHeight="1">
      <c r="E46" s="1" t="s">
        <v>40</v>
      </c>
    </row>
    <row r="47" ht="15.75" customHeight="1">
      <c r="E47" s="1" t="s">
        <v>87</v>
      </c>
    </row>
    <row r="48" ht="15.75" customHeight="1">
      <c r="E48" s="1" t="s">
        <v>88</v>
      </c>
    </row>
    <row r="49" ht="15.75" customHeight="1">
      <c r="E49" s="1" t="s">
        <v>89</v>
      </c>
    </row>
    <row r="50" ht="15.75" customHeight="1">
      <c r="E50" s="1" t="s">
        <v>90</v>
      </c>
    </row>
    <row r="51" ht="15.75" customHeight="1">
      <c r="E51" s="1" t="s">
        <v>91</v>
      </c>
    </row>
    <row r="52" ht="15.75" customHeight="1">
      <c r="E52" s="1" t="s">
        <v>92</v>
      </c>
    </row>
    <row r="53" ht="15.75" customHeight="1">
      <c r="E53" s="1" t="s">
        <v>93</v>
      </c>
    </row>
    <row r="54" ht="15.75" customHeight="1">
      <c r="E54" s="1" t="s">
        <v>53</v>
      </c>
    </row>
    <row r="55" ht="15.75" customHeight="1">
      <c r="E55" s="1" t="s">
        <v>94</v>
      </c>
    </row>
    <row r="56" ht="15.75" customHeight="1">
      <c r="E56" s="1" t="s">
        <v>56</v>
      </c>
    </row>
    <row r="57" ht="15.75" customHeight="1">
      <c r="E57" s="1" t="s">
        <v>95</v>
      </c>
    </row>
    <row r="58" ht="15.75" customHeight="1">
      <c r="E58" s="1" t="s">
        <v>96</v>
      </c>
    </row>
    <row r="59" ht="15.75" customHeight="1">
      <c r="E59" s="1" t="s">
        <v>97</v>
      </c>
    </row>
    <row r="60" ht="15.75" customHeight="1">
      <c r="E60" s="1" t="s">
        <v>98</v>
      </c>
    </row>
    <row r="61" ht="15.75" customHeight="1">
      <c r="E61" s="1" t="s">
        <v>99</v>
      </c>
    </row>
    <row r="62" ht="15.75" customHeight="1">
      <c r="E62" s="1" t="s">
        <v>100</v>
      </c>
    </row>
    <row r="63" ht="15.75" customHeight="1">
      <c r="E63" s="1" t="s">
        <v>101</v>
      </c>
    </row>
    <row r="64" ht="15.75" customHeight="1">
      <c r="E64" s="1" t="s">
        <v>102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  <tableParts count="5"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21.71"/>
    <col customWidth="1" min="3" max="4" width="20.14"/>
    <col customWidth="1" min="5" max="6" width="11.43"/>
    <col customWidth="1" min="7" max="7" width="10.43"/>
    <col customWidth="1" min="8" max="18" width="8.71"/>
  </cols>
  <sheetData>
    <row r="1">
      <c r="A1" s="72" t="s">
        <v>103</v>
      </c>
      <c r="B1" s="73" t="str">
        <f>'Tabela 1 APS - Descr.'!B1</f>
        <v>RRAS 09</v>
      </c>
    </row>
    <row r="3">
      <c r="E3" s="98" t="s">
        <v>458</v>
      </c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1"/>
    </row>
    <row r="4" ht="54.0" customHeight="1">
      <c r="A4" s="119" t="s">
        <v>1</v>
      </c>
      <c r="B4" s="120" t="s">
        <v>408</v>
      </c>
      <c r="C4" s="121" t="s">
        <v>459</v>
      </c>
      <c r="D4" s="121" t="s">
        <v>375</v>
      </c>
      <c r="E4" s="122" t="s">
        <v>427</v>
      </c>
      <c r="F4" s="123" t="s">
        <v>460</v>
      </c>
      <c r="G4" s="123" t="s">
        <v>431</v>
      </c>
      <c r="H4" s="123" t="s">
        <v>461</v>
      </c>
      <c r="I4" s="123" t="s">
        <v>434</v>
      </c>
      <c r="J4" s="123" t="s">
        <v>435</v>
      </c>
      <c r="K4" s="124" t="s">
        <v>462</v>
      </c>
      <c r="L4" s="125"/>
      <c r="M4" s="124" t="s">
        <v>463</v>
      </c>
      <c r="N4" s="125"/>
      <c r="O4" s="124" t="s">
        <v>464</v>
      </c>
      <c r="P4" s="126"/>
      <c r="Q4" s="125"/>
      <c r="R4" s="123" t="s">
        <v>443</v>
      </c>
    </row>
    <row r="5" ht="18.0" customHeight="1">
      <c r="A5" s="125"/>
      <c r="B5" s="127"/>
      <c r="C5" s="127"/>
      <c r="D5" s="127"/>
      <c r="E5" s="127"/>
      <c r="F5" s="127"/>
      <c r="G5" s="127"/>
      <c r="H5" s="127"/>
      <c r="I5" s="127"/>
      <c r="J5" s="127"/>
      <c r="K5" s="128" t="s">
        <v>465</v>
      </c>
      <c r="L5" s="128" t="s">
        <v>466</v>
      </c>
      <c r="M5" s="128" t="s">
        <v>465</v>
      </c>
      <c r="N5" s="129" t="s">
        <v>466</v>
      </c>
      <c r="O5" s="128" t="s">
        <v>467</v>
      </c>
      <c r="P5" s="128" t="s">
        <v>468</v>
      </c>
      <c r="Q5" s="128" t="s">
        <v>469</v>
      </c>
      <c r="R5" s="127"/>
    </row>
    <row r="6">
      <c r="A6" s="68" t="s">
        <v>25</v>
      </c>
      <c r="B6" s="68" t="s">
        <v>129</v>
      </c>
      <c r="C6" s="130">
        <v>4823.214200000001</v>
      </c>
      <c r="D6" s="130">
        <v>5305.535620000001</v>
      </c>
      <c r="E6" s="131">
        <f t="shared" ref="E6:E17" si="1">((D6*2.5)/(365*0.7))*1.21</f>
        <v>62.8150499</v>
      </c>
      <c r="F6" s="132">
        <f t="shared" ref="F6:F17" si="2">E6*15/100</f>
        <v>9.422257486</v>
      </c>
      <c r="G6" s="132">
        <f t="shared" ref="G6:G17" si="3">(E6*6/100)</f>
        <v>3.768902994</v>
      </c>
      <c r="H6" s="132">
        <f t="shared" ref="H6:H17" si="4">C6*2/1000</f>
        <v>9.6464284</v>
      </c>
      <c r="I6" s="132">
        <f t="shared" ref="I6:I17" si="5">C6*2/1000</f>
        <v>9.6464284</v>
      </c>
      <c r="J6" s="132">
        <f t="shared" ref="J6:J17" si="6">C6*1/1000</f>
        <v>4.8232142</v>
      </c>
      <c r="K6" s="133"/>
      <c r="L6" s="133"/>
      <c r="M6" s="133"/>
      <c r="N6" s="133">
        <v>1.0</v>
      </c>
      <c r="O6" s="134"/>
      <c r="P6" s="134"/>
      <c r="Q6" s="134"/>
      <c r="R6" s="134">
        <v>1.0</v>
      </c>
    </row>
    <row r="7">
      <c r="A7" s="68" t="s">
        <v>25</v>
      </c>
      <c r="B7" s="68" t="s">
        <v>165</v>
      </c>
      <c r="C7" s="130">
        <v>3069.2369000000003</v>
      </c>
      <c r="D7" s="130">
        <v>3376.16059</v>
      </c>
      <c r="E7" s="131">
        <f t="shared" si="1"/>
        <v>39.97215571</v>
      </c>
      <c r="F7" s="132">
        <f t="shared" si="2"/>
        <v>5.995823357</v>
      </c>
      <c r="G7" s="132">
        <f t="shared" si="3"/>
        <v>2.398329343</v>
      </c>
      <c r="H7" s="132">
        <f t="shared" si="4"/>
        <v>6.1384738</v>
      </c>
      <c r="I7" s="132">
        <f t="shared" si="5"/>
        <v>6.1384738</v>
      </c>
      <c r="J7" s="132">
        <f t="shared" si="6"/>
        <v>3.0692369</v>
      </c>
      <c r="K7" s="133"/>
      <c r="L7" s="133"/>
      <c r="M7" s="133">
        <v>1.0</v>
      </c>
      <c r="N7" s="133"/>
      <c r="O7" s="134"/>
      <c r="P7" s="134"/>
      <c r="Q7" s="134"/>
      <c r="R7" s="134">
        <v>1.0</v>
      </c>
    </row>
    <row r="8">
      <c r="A8" s="68" t="s">
        <v>25</v>
      </c>
      <c r="B8" s="68" t="s">
        <v>186</v>
      </c>
      <c r="C8" s="130">
        <v>1194.489</v>
      </c>
      <c r="D8" s="130">
        <v>1313.9379</v>
      </c>
      <c r="E8" s="131">
        <f t="shared" si="1"/>
        <v>15.55640762</v>
      </c>
      <c r="F8" s="132">
        <f t="shared" si="2"/>
        <v>2.333461143</v>
      </c>
      <c r="G8" s="132">
        <f t="shared" si="3"/>
        <v>0.9333844573</v>
      </c>
      <c r="H8" s="132">
        <f t="shared" si="4"/>
        <v>2.388978</v>
      </c>
      <c r="I8" s="132">
        <f t="shared" si="5"/>
        <v>2.388978</v>
      </c>
      <c r="J8" s="132">
        <f t="shared" si="6"/>
        <v>1.194489</v>
      </c>
      <c r="K8" s="133">
        <v>1.0</v>
      </c>
      <c r="L8" s="133"/>
      <c r="M8" s="133"/>
      <c r="N8" s="133"/>
      <c r="O8" s="134"/>
      <c r="P8" s="134"/>
      <c r="Q8" s="134"/>
      <c r="R8" s="134">
        <v>1.0</v>
      </c>
    </row>
    <row r="9">
      <c r="A9" s="68" t="s">
        <v>25</v>
      </c>
      <c r="B9" s="68" t="s">
        <v>199</v>
      </c>
      <c r="C9" s="130">
        <v>2770.2971000000007</v>
      </c>
      <c r="D9" s="130">
        <v>3047.32681</v>
      </c>
      <c r="E9" s="131">
        <f t="shared" si="1"/>
        <v>36.0789182</v>
      </c>
      <c r="F9" s="132">
        <f t="shared" si="2"/>
        <v>5.41183773</v>
      </c>
      <c r="G9" s="132">
        <f t="shared" si="3"/>
        <v>2.164735092</v>
      </c>
      <c r="H9" s="132">
        <f t="shared" si="4"/>
        <v>5.5405942</v>
      </c>
      <c r="I9" s="132">
        <f t="shared" si="5"/>
        <v>5.5405942</v>
      </c>
      <c r="J9" s="132">
        <f t="shared" si="6"/>
        <v>2.7702971</v>
      </c>
      <c r="K9" s="133"/>
      <c r="L9" s="133"/>
      <c r="M9" s="133"/>
      <c r="N9" s="133">
        <v>1.0</v>
      </c>
      <c r="O9" s="134"/>
      <c r="P9" s="134"/>
      <c r="Q9" s="134"/>
      <c r="R9" s="134">
        <v>1.0</v>
      </c>
    </row>
    <row r="10">
      <c r="A10" s="68" t="s">
        <v>25</v>
      </c>
      <c r="B10" s="68" t="s">
        <v>219</v>
      </c>
      <c r="C10" s="130">
        <v>3369.9170999999997</v>
      </c>
      <c r="D10" s="130">
        <v>3706.908810000001</v>
      </c>
      <c r="E10" s="131">
        <f t="shared" si="1"/>
        <v>43.8880593</v>
      </c>
      <c r="F10" s="132">
        <f t="shared" si="2"/>
        <v>6.583208894</v>
      </c>
      <c r="G10" s="132">
        <f t="shared" si="3"/>
        <v>2.633283558</v>
      </c>
      <c r="H10" s="132">
        <f t="shared" si="4"/>
        <v>6.7398342</v>
      </c>
      <c r="I10" s="132">
        <f t="shared" si="5"/>
        <v>6.7398342</v>
      </c>
      <c r="J10" s="132">
        <f t="shared" si="6"/>
        <v>3.3699171</v>
      </c>
      <c r="K10" s="133"/>
      <c r="L10" s="133"/>
      <c r="M10" s="133">
        <v>1.0</v>
      </c>
      <c r="N10" s="133"/>
      <c r="O10" s="134"/>
      <c r="P10" s="134"/>
      <c r="Q10" s="134"/>
      <c r="R10" s="134">
        <v>1.0</v>
      </c>
    </row>
    <row r="11">
      <c r="A11" s="68"/>
      <c r="B11" s="68"/>
      <c r="C11" s="130"/>
      <c r="D11" s="130"/>
      <c r="E11" s="131">
        <f t="shared" si="1"/>
        <v>0</v>
      </c>
      <c r="F11" s="132">
        <f t="shared" si="2"/>
        <v>0</v>
      </c>
      <c r="G11" s="132">
        <f t="shared" si="3"/>
        <v>0</v>
      </c>
      <c r="H11" s="132">
        <f t="shared" si="4"/>
        <v>0</v>
      </c>
      <c r="I11" s="132">
        <f t="shared" si="5"/>
        <v>0</v>
      </c>
      <c r="J11" s="132">
        <f t="shared" si="6"/>
        <v>0</v>
      </c>
      <c r="K11" s="133"/>
      <c r="L11" s="133"/>
      <c r="M11" s="133"/>
      <c r="N11" s="133"/>
      <c r="O11" s="134"/>
      <c r="P11" s="134"/>
      <c r="Q11" s="134"/>
      <c r="R11" s="134"/>
    </row>
    <row r="12">
      <c r="A12" s="68"/>
      <c r="B12" s="68"/>
      <c r="C12" s="130"/>
      <c r="D12" s="130"/>
      <c r="E12" s="131">
        <f t="shared" si="1"/>
        <v>0</v>
      </c>
      <c r="F12" s="132">
        <f t="shared" si="2"/>
        <v>0</v>
      </c>
      <c r="G12" s="132">
        <f t="shared" si="3"/>
        <v>0</v>
      </c>
      <c r="H12" s="132">
        <f t="shared" si="4"/>
        <v>0</v>
      </c>
      <c r="I12" s="132">
        <f t="shared" si="5"/>
        <v>0</v>
      </c>
      <c r="J12" s="132">
        <f t="shared" si="6"/>
        <v>0</v>
      </c>
      <c r="K12" s="133"/>
      <c r="L12" s="133"/>
      <c r="M12" s="133"/>
      <c r="N12" s="133"/>
      <c r="O12" s="134"/>
      <c r="P12" s="134"/>
      <c r="Q12" s="134"/>
      <c r="R12" s="134"/>
    </row>
    <row r="13">
      <c r="A13" s="68"/>
      <c r="B13" s="68"/>
      <c r="C13" s="130"/>
      <c r="D13" s="130"/>
      <c r="E13" s="131">
        <f t="shared" si="1"/>
        <v>0</v>
      </c>
      <c r="F13" s="132">
        <f t="shared" si="2"/>
        <v>0</v>
      </c>
      <c r="G13" s="132">
        <f t="shared" si="3"/>
        <v>0</v>
      </c>
      <c r="H13" s="132">
        <f t="shared" si="4"/>
        <v>0</v>
      </c>
      <c r="I13" s="132">
        <f t="shared" si="5"/>
        <v>0</v>
      </c>
      <c r="J13" s="132">
        <f t="shared" si="6"/>
        <v>0</v>
      </c>
      <c r="K13" s="133"/>
      <c r="L13" s="133"/>
      <c r="M13" s="133"/>
      <c r="N13" s="133"/>
      <c r="O13" s="134"/>
      <c r="P13" s="134"/>
      <c r="Q13" s="134"/>
      <c r="R13" s="134"/>
    </row>
    <row r="14">
      <c r="A14" s="68"/>
      <c r="B14" s="68"/>
      <c r="C14" s="130"/>
      <c r="D14" s="130"/>
      <c r="E14" s="131">
        <f t="shared" si="1"/>
        <v>0</v>
      </c>
      <c r="F14" s="132">
        <f t="shared" si="2"/>
        <v>0</v>
      </c>
      <c r="G14" s="132">
        <f t="shared" si="3"/>
        <v>0</v>
      </c>
      <c r="H14" s="132">
        <f t="shared" si="4"/>
        <v>0</v>
      </c>
      <c r="I14" s="132">
        <f t="shared" si="5"/>
        <v>0</v>
      </c>
      <c r="J14" s="132">
        <f t="shared" si="6"/>
        <v>0</v>
      </c>
      <c r="K14" s="133"/>
      <c r="L14" s="133"/>
      <c r="M14" s="133"/>
      <c r="N14" s="133"/>
      <c r="O14" s="134"/>
      <c r="P14" s="134"/>
      <c r="Q14" s="134"/>
      <c r="R14" s="134"/>
    </row>
    <row r="15">
      <c r="A15" s="68"/>
      <c r="B15" s="68"/>
      <c r="C15" s="130"/>
      <c r="D15" s="130"/>
      <c r="E15" s="131">
        <f t="shared" si="1"/>
        <v>0</v>
      </c>
      <c r="F15" s="132">
        <f t="shared" si="2"/>
        <v>0</v>
      </c>
      <c r="G15" s="132">
        <f t="shared" si="3"/>
        <v>0</v>
      </c>
      <c r="H15" s="132">
        <f t="shared" si="4"/>
        <v>0</v>
      </c>
      <c r="I15" s="132">
        <f t="shared" si="5"/>
        <v>0</v>
      </c>
      <c r="J15" s="132">
        <f t="shared" si="6"/>
        <v>0</v>
      </c>
      <c r="K15" s="133"/>
      <c r="L15" s="133"/>
      <c r="M15" s="133"/>
      <c r="N15" s="133"/>
      <c r="O15" s="134"/>
      <c r="P15" s="134"/>
      <c r="Q15" s="134"/>
      <c r="R15" s="134"/>
    </row>
    <row r="16">
      <c r="A16" s="68"/>
      <c r="B16" s="68"/>
      <c r="C16" s="135"/>
      <c r="D16" s="135"/>
      <c r="E16" s="131">
        <f t="shared" si="1"/>
        <v>0</v>
      </c>
      <c r="F16" s="132">
        <f t="shared" si="2"/>
        <v>0</v>
      </c>
      <c r="G16" s="132">
        <f t="shared" si="3"/>
        <v>0</v>
      </c>
      <c r="H16" s="132">
        <f t="shared" si="4"/>
        <v>0</v>
      </c>
      <c r="I16" s="132">
        <f t="shared" si="5"/>
        <v>0</v>
      </c>
      <c r="J16" s="132">
        <f t="shared" si="6"/>
        <v>0</v>
      </c>
      <c r="K16" s="134"/>
      <c r="L16" s="134"/>
      <c r="M16" s="134"/>
      <c r="N16" s="134"/>
      <c r="O16" s="134"/>
      <c r="P16" s="134"/>
      <c r="Q16" s="134"/>
      <c r="R16" s="134"/>
    </row>
    <row r="17">
      <c r="A17" s="68"/>
      <c r="B17" s="68"/>
      <c r="C17" s="136"/>
      <c r="D17" s="136"/>
      <c r="E17" s="137">
        <f t="shared" si="1"/>
        <v>0</v>
      </c>
      <c r="F17" s="138">
        <f t="shared" si="2"/>
        <v>0</v>
      </c>
      <c r="G17" s="138">
        <f t="shared" si="3"/>
        <v>0</v>
      </c>
      <c r="H17" s="138">
        <f t="shared" si="4"/>
        <v>0</v>
      </c>
      <c r="I17" s="138">
        <f t="shared" si="5"/>
        <v>0</v>
      </c>
      <c r="J17" s="138">
        <f t="shared" si="6"/>
        <v>0</v>
      </c>
      <c r="K17" s="139"/>
      <c r="L17" s="139"/>
      <c r="M17" s="139"/>
      <c r="N17" s="139"/>
      <c r="O17" s="139"/>
      <c r="P17" s="139"/>
      <c r="Q17" s="139"/>
      <c r="R17" s="139"/>
    </row>
    <row r="18" ht="15.0" customHeight="1">
      <c r="A18" s="140" t="s">
        <v>470</v>
      </c>
      <c r="B18" s="50"/>
      <c r="C18" s="50"/>
      <c r="D18" s="50"/>
      <c r="E18" s="141">
        <f t="shared" ref="E18:J18" si="7">ROUNDUP(SUM(E6:E16),0)</f>
        <v>199</v>
      </c>
      <c r="F18" s="141">
        <f t="shared" si="7"/>
        <v>30</v>
      </c>
      <c r="G18" s="141">
        <f t="shared" si="7"/>
        <v>12</v>
      </c>
      <c r="H18" s="141">
        <f t="shared" si="7"/>
        <v>31</v>
      </c>
      <c r="I18" s="141">
        <f t="shared" si="7"/>
        <v>31</v>
      </c>
      <c r="J18" s="141">
        <f t="shared" si="7"/>
        <v>16</v>
      </c>
      <c r="K18" s="142"/>
      <c r="L18" s="142"/>
      <c r="M18" s="142"/>
      <c r="N18" s="142"/>
      <c r="O18" s="142"/>
      <c r="P18" s="142"/>
      <c r="Q18" s="142"/>
      <c r="R18" s="143"/>
    </row>
    <row r="19">
      <c r="A19" s="77"/>
      <c r="B19" s="77"/>
      <c r="E19" s="144"/>
      <c r="F19" s="144"/>
      <c r="G19" s="144"/>
      <c r="H19" s="144"/>
      <c r="I19" s="144"/>
      <c r="J19" s="144"/>
    </row>
    <row r="20">
      <c r="A20" s="77"/>
      <c r="B20" s="77"/>
      <c r="E20" s="144"/>
      <c r="F20" s="144"/>
      <c r="G20" s="144"/>
      <c r="H20" s="144"/>
      <c r="I20" s="144"/>
      <c r="J20" s="144"/>
    </row>
    <row r="21" ht="15.75" customHeight="1"/>
    <row r="22" ht="15.75" customHeight="1">
      <c r="E22" s="98" t="s">
        <v>471</v>
      </c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1"/>
    </row>
    <row r="23" ht="55.5" customHeight="1">
      <c r="A23" s="145" t="s">
        <v>1</v>
      </c>
      <c r="B23" s="145" t="s">
        <v>408</v>
      </c>
      <c r="C23" s="121" t="s">
        <v>459</v>
      </c>
      <c r="D23" s="121" t="s">
        <v>375</v>
      </c>
      <c r="E23" s="122" t="s">
        <v>427</v>
      </c>
      <c r="F23" s="123" t="s">
        <v>460</v>
      </c>
      <c r="G23" s="123" t="s">
        <v>431</v>
      </c>
      <c r="H23" s="123" t="s">
        <v>461</v>
      </c>
      <c r="I23" s="123" t="s">
        <v>434</v>
      </c>
      <c r="J23" s="123" t="s">
        <v>435</v>
      </c>
      <c r="K23" s="124" t="s">
        <v>436</v>
      </c>
      <c r="L23" s="125"/>
      <c r="M23" s="124" t="s">
        <v>463</v>
      </c>
      <c r="N23" s="125"/>
      <c r="O23" s="124" t="s">
        <v>464</v>
      </c>
      <c r="P23" s="126"/>
      <c r="Q23" s="125"/>
      <c r="R23" s="123" t="s">
        <v>443</v>
      </c>
    </row>
    <row r="24" ht="17.25" customHeight="1">
      <c r="A24" s="127"/>
      <c r="B24" s="127"/>
      <c r="C24" s="127"/>
      <c r="D24" s="127"/>
      <c r="E24" s="127"/>
      <c r="F24" s="127"/>
      <c r="G24" s="127"/>
      <c r="H24" s="127"/>
      <c r="I24" s="127"/>
      <c r="J24" s="127"/>
      <c r="K24" s="128" t="s">
        <v>465</v>
      </c>
      <c r="L24" s="128" t="s">
        <v>466</v>
      </c>
      <c r="M24" s="128" t="s">
        <v>465</v>
      </c>
      <c r="N24" s="129" t="s">
        <v>466</v>
      </c>
      <c r="O24" s="128" t="s">
        <v>467</v>
      </c>
      <c r="P24" s="128" t="s">
        <v>468</v>
      </c>
      <c r="Q24" s="128" t="s">
        <v>469</v>
      </c>
      <c r="R24" s="127"/>
    </row>
    <row r="25" ht="15.75" customHeight="1">
      <c r="A25" s="146" t="str">
        <f t="shared" ref="A25:D25" si="8">A6</f>
        <v>Bauru</v>
      </c>
      <c r="B25" s="147" t="str">
        <f t="shared" si="8"/>
        <v>BAURU</v>
      </c>
      <c r="C25" s="148">
        <f t="shared" si="8"/>
        <v>4823.2142</v>
      </c>
      <c r="D25" s="148">
        <f t="shared" si="8"/>
        <v>5305.53562</v>
      </c>
      <c r="E25" s="149">
        <v>108.0</v>
      </c>
      <c r="F25" s="150">
        <v>0.0</v>
      </c>
      <c r="G25" s="150">
        <v>0.0</v>
      </c>
      <c r="H25" s="151">
        <v>10.0</v>
      </c>
      <c r="I25" s="151">
        <v>10.0</v>
      </c>
      <c r="J25" s="151">
        <v>2.0</v>
      </c>
      <c r="K25" s="133">
        <v>0.0</v>
      </c>
      <c r="L25" s="133">
        <v>0.0</v>
      </c>
      <c r="M25" s="133">
        <v>0.0</v>
      </c>
      <c r="N25" s="152">
        <v>0.0</v>
      </c>
      <c r="O25" s="134">
        <v>0.0</v>
      </c>
      <c r="P25" s="134">
        <v>0.0</v>
      </c>
      <c r="Q25" s="134">
        <v>0.0</v>
      </c>
      <c r="R25" s="134">
        <v>1.0</v>
      </c>
    </row>
    <row r="26" ht="15.75" customHeight="1">
      <c r="A26" s="146" t="str">
        <f t="shared" ref="A26:D26" si="9">A7</f>
        <v>Bauru</v>
      </c>
      <c r="B26" s="147" t="str">
        <f t="shared" si="9"/>
        <v>JAU</v>
      </c>
      <c r="C26" s="148">
        <f t="shared" si="9"/>
        <v>3069.2369</v>
      </c>
      <c r="D26" s="148">
        <f t="shared" si="9"/>
        <v>3376.16059</v>
      </c>
      <c r="E26" s="149">
        <v>59.0</v>
      </c>
      <c r="F26" s="150">
        <v>7.0</v>
      </c>
      <c r="G26" s="150">
        <v>3.0</v>
      </c>
      <c r="H26" s="151">
        <v>5.0</v>
      </c>
      <c r="I26" s="151">
        <v>0.0</v>
      </c>
      <c r="J26" s="151">
        <v>0.0</v>
      </c>
      <c r="K26" s="133">
        <v>0.0</v>
      </c>
      <c r="L26" s="133">
        <v>0.0</v>
      </c>
      <c r="M26" s="133">
        <v>0.0</v>
      </c>
      <c r="N26" s="152">
        <v>0.0</v>
      </c>
      <c r="O26" s="134">
        <v>0.0</v>
      </c>
      <c r="P26" s="134">
        <v>0.0</v>
      </c>
      <c r="Q26" s="134">
        <v>0.0</v>
      </c>
      <c r="R26" s="134">
        <v>1.0</v>
      </c>
    </row>
    <row r="27" ht="15.75" customHeight="1">
      <c r="A27" s="146" t="str">
        <f t="shared" ref="A27:D27" si="10">A8</f>
        <v>Bauru</v>
      </c>
      <c r="B27" s="147" t="str">
        <f t="shared" si="10"/>
        <v>LINS</v>
      </c>
      <c r="C27" s="148">
        <f t="shared" si="10"/>
        <v>1194.489</v>
      </c>
      <c r="D27" s="148">
        <f t="shared" si="10"/>
        <v>1313.9379</v>
      </c>
      <c r="E27" s="149">
        <v>19.0</v>
      </c>
      <c r="F27" s="150">
        <v>0.0</v>
      </c>
      <c r="G27" s="150">
        <v>2.0</v>
      </c>
      <c r="H27" s="151">
        <v>6.0</v>
      </c>
      <c r="I27" s="151">
        <v>0.0</v>
      </c>
      <c r="J27" s="151">
        <v>0.0</v>
      </c>
      <c r="K27" s="133">
        <v>0.0</v>
      </c>
      <c r="L27" s="133">
        <v>0.0</v>
      </c>
      <c r="M27" s="133">
        <v>0.0</v>
      </c>
      <c r="N27" s="152">
        <v>0.0</v>
      </c>
      <c r="O27" s="134">
        <v>0.0</v>
      </c>
      <c r="P27" s="134">
        <v>0.0</v>
      </c>
      <c r="Q27" s="134">
        <v>0.0</v>
      </c>
      <c r="R27" s="134">
        <v>0.0</v>
      </c>
    </row>
    <row r="28" ht="15.75" customHeight="1">
      <c r="A28" s="146" t="str">
        <f t="shared" ref="A28:D28" si="11">A9</f>
        <v>Bauru</v>
      </c>
      <c r="B28" s="147" t="str">
        <f t="shared" si="11"/>
        <v>POLO CUESTA</v>
      </c>
      <c r="C28" s="148">
        <f t="shared" si="11"/>
        <v>2770.2971</v>
      </c>
      <c r="D28" s="148">
        <f t="shared" si="11"/>
        <v>3047.32681</v>
      </c>
      <c r="E28" s="149">
        <v>44.0</v>
      </c>
      <c r="F28" s="150">
        <v>10.0</v>
      </c>
      <c r="G28" s="150">
        <v>4.0</v>
      </c>
      <c r="H28" s="151">
        <v>17.0</v>
      </c>
      <c r="I28" s="151">
        <v>15.0</v>
      </c>
      <c r="J28" s="151">
        <v>5.0</v>
      </c>
      <c r="K28" s="133">
        <v>0.0</v>
      </c>
      <c r="L28" s="133">
        <v>0.0</v>
      </c>
      <c r="M28" s="133">
        <v>0.0</v>
      </c>
      <c r="N28" s="152">
        <v>0.0</v>
      </c>
      <c r="O28" s="134">
        <v>0.0</v>
      </c>
      <c r="P28" s="134">
        <v>0.0</v>
      </c>
      <c r="Q28" s="134">
        <v>0.0</v>
      </c>
      <c r="R28" s="134">
        <v>1.0</v>
      </c>
    </row>
    <row r="29" ht="15.75" customHeight="1">
      <c r="A29" s="146" t="str">
        <f t="shared" ref="A29:D29" si="12">A10</f>
        <v>Bauru</v>
      </c>
      <c r="B29" s="147" t="str">
        <f t="shared" si="12"/>
        <v>VALE DO JURUMIRIM</v>
      </c>
      <c r="C29" s="148">
        <f t="shared" si="12"/>
        <v>3369.9171</v>
      </c>
      <c r="D29" s="148">
        <f t="shared" si="12"/>
        <v>3706.90881</v>
      </c>
      <c r="E29" s="149">
        <v>60.0</v>
      </c>
      <c r="F29" s="150">
        <v>0.0</v>
      </c>
      <c r="G29" s="150">
        <v>2.0</v>
      </c>
      <c r="H29" s="151">
        <v>0.0</v>
      </c>
      <c r="I29" s="151">
        <v>0.0</v>
      </c>
      <c r="J29" s="151">
        <v>0.0</v>
      </c>
      <c r="K29" s="133">
        <v>0.0</v>
      </c>
      <c r="L29" s="133">
        <v>0.0</v>
      </c>
      <c r="M29" s="133">
        <v>0.0</v>
      </c>
      <c r="N29" s="152">
        <v>0.0</v>
      </c>
      <c r="O29" s="134">
        <v>0.0</v>
      </c>
      <c r="P29" s="134">
        <v>0.0</v>
      </c>
      <c r="Q29" s="134">
        <v>0.0</v>
      </c>
      <c r="R29" s="134">
        <v>0.0</v>
      </c>
    </row>
    <row r="30" ht="15.75" customHeight="1">
      <c r="A30" s="146" t="str">
        <f t="shared" ref="A30:D30" si="13">A11</f>
        <v/>
      </c>
      <c r="B30" s="147" t="str">
        <f t="shared" si="13"/>
        <v/>
      </c>
      <c r="C30" s="148" t="str">
        <f t="shared" si="13"/>
        <v/>
      </c>
      <c r="D30" s="148" t="str">
        <f t="shared" si="13"/>
        <v/>
      </c>
      <c r="E30" s="149"/>
      <c r="F30" s="150"/>
      <c r="G30" s="150"/>
      <c r="H30" s="151"/>
      <c r="I30" s="151"/>
      <c r="J30" s="151"/>
      <c r="K30" s="153"/>
      <c r="L30" s="153"/>
      <c r="M30" s="153"/>
      <c r="N30" s="154"/>
      <c r="O30" s="134"/>
      <c r="P30" s="134"/>
      <c r="Q30" s="134"/>
      <c r="R30" s="134"/>
    </row>
    <row r="31" ht="15.75" customHeight="1">
      <c r="A31" s="146" t="str">
        <f t="shared" ref="A31:D31" si="14">A12</f>
        <v/>
      </c>
      <c r="B31" s="147" t="str">
        <f t="shared" si="14"/>
        <v/>
      </c>
      <c r="C31" s="148" t="str">
        <f t="shared" si="14"/>
        <v/>
      </c>
      <c r="D31" s="148" t="str">
        <f t="shared" si="14"/>
        <v/>
      </c>
      <c r="E31" s="149"/>
      <c r="F31" s="150"/>
      <c r="G31" s="150"/>
      <c r="H31" s="151"/>
      <c r="I31" s="151"/>
      <c r="J31" s="151"/>
      <c r="K31" s="153"/>
      <c r="L31" s="153"/>
      <c r="M31" s="153"/>
      <c r="N31" s="154"/>
      <c r="O31" s="134"/>
      <c r="P31" s="134"/>
      <c r="Q31" s="134"/>
      <c r="R31" s="134"/>
    </row>
    <row r="32" ht="15.75" customHeight="1">
      <c r="A32" s="146" t="str">
        <f t="shared" ref="A32:D32" si="15">A13</f>
        <v/>
      </c>
      <c r="B32" s="147" t="str">
        <f t="shared" si="15"/>
        <v/>
      </c>
      <c r="C32" s="148" t="str">
        <f t="shared" si="15"/>
        <v/>
      </c>
      <c r="D32" s="148" t="str">
        <f t="shared" si="15"/>
        <v/>
      </c>
      <c r="E32" s="149"/>
      <c r="F32" s="150"/>
      <c r="G32" s="150"/>
      <c r="H32" s="151"/>
      <c r="I32" s="151"/>
      <c r="J32" s="151"/>
      <c r="K32" s="153"/>
      <c r="L32" s="153"/>
      <c r="M32" s="153"/>
      <c r="N32" s="154"/>
      <c r="O32" s="134"/>
      <c r="P32" s="134"/>
      <c r="Q32" s="134"/>
      <c r="R32" s="134"/>
    </row>
    <row r="33" ht="15.75" customHeight="1">
      <c r="A33" s="146" t="str">
        <f t="shared" ref="A33:D33" si="16">A14</f>
        <v/>
      </c>
      <c r="B33" s="147" t="str">
        <f t="shared" si="16"/>
        <v/>
      </c>
      <c r="C33" s="148" t="str">
        <f t="shared" si="16"/>
        <v/>
      </c>
      <c r="D33" s="148" t="str">
        <f t="shared" si="16"/>
        <v/>
      </c>
      <c r="E33" s="149"/>
      <c r="F33" s="150"/>
      <c r="G33" s="150"/>
      <c r="H33" s="151"/>
      <c r="I33" s="151"/>
      <c r="J33" s="151"/>
      <c r="K33" s="153"/>
      <c r="L33" s="153"/>
      <c r="M33" s="153"/>
      <c r="N33" s="154"/>
      <c r="O33" s="134"/>
      <c r="P33" s="134"/>
      <c r="Q33" s="134"/>
      <c r="R33" s="134"/>
    </row>
    <row r="34" ht="15.75" customHeight="1">
      <c r="A34" s="146" t="str">
        <f t="shared" ref="A34:D34" si="17">A15</f>
        <v/>
      </c>
      <c r="B34" s="147" t="str">
        <f t="shared" si="17"/>
        <v/>
      </c>
      <c r="C34" s="148" t="str">
        <f t="shared" si="17"/>
        <v/>
      </c>
      <c r="D34" s="148" t="str">
        <f t="shared" si="17"/>
        <v/>
      </c>
      <c r="E34" s="149"/>
      <c r="F34" s="150"/>
      <c r="G34" s="150"/>
      <c r="H34" s="151"/>
      <c r="I34" s="151"/>
      <c r="J34" s="151"/>
      <c r="K34" s="153"/>
      <c r="L34" s="153"/>
      <c r="M34" s="153"/>
      <c r="N34" s="154"/>
      <c r="O34" s="134"/>
      <c r="P34" s="134"/>
      <c r="Q34" s="134"/>
      <c r="R34" s="134"/>
    </row>
    <row r="35" ht="15.75" customHeight="1">
      <c r="A35" s="146" t="str">
        <f t="shared" ref="A35:D35" si="18">A16</f>
        <v/>
      </c>
      <c r="B35" s="147" t="str">
        <f t="shared" si="18"/>
        <v/>
      </c>
      <c r="C35" s="148" t="str">
        <f t="shared" si="18"/>
        <v/>
      </c>
      <c r="D35" s="148" t="str">
        <f t="shared" si="18"/>
        <v/>
      </c>
      <c r="E35" s="149"/>
      <c r="F35" s="150"/>
      <c r="G35" s="150"/>
      <c r="H35" s="151"/>
      <c r="I35" s="151"/>
      <c r="J35" s="151"/>
      <c r="K35" s="153"/>
      <c r="L35" s="153"/>
      <c r="M35" s="153"/>
      <c r="N35" s="154"/>
      <c r="O35" s="134"/>
      <c r="P35" s="134"/>
      <c r="Q35" s="134"/>
      <c r="R35" s="134"/>
    </row>
    <row r="36" ht="15.75" customHeight="1">
      <c r="A36" s="146" t="str">
        <f t="shared" ref="A36:D36" si="19">A17</f>
        <v/>
      </c>
      <c r="B36" s="147" t="str">
        <f t="shared" si="19"/>
        <v/>
      </c>
      <c r="C36" s="148" t="str">
        <f t="shared" si="19"/>
        <v/>
      </c>
      <c r="D36" s="148" t="str">
        <f t="shared" si="19"/>
        <v/>
      </c>
      <c r="E36" s="155"/>
      <c r="F36" s="156"/>
      <c r="G36" s="156"/>
      <c r="H36" s="157"/>
      <c r="I36" s="157"/>
      <c r="J36" s="157"/>
      <c r="K36" s="139"/>
      <c r="L36" s="139"/>
      <c r="M36" s="139"/>
      <c r="N36" s="158"/>
      <c r="O36" s="139"/>
      <c r="P36" s="139"/>
      <c r="Q36" s="139"/>
      <c r="R36" s="139"/>
    </row>
    <row r="37" ht="15.75" customHeight="1">
      <c r="A37" s="159" t="s">
        <v>472</v>
      </c>
      <c r="B37" s="50"/>
      <c r="C37" s="50"/>
      <c r="D37" s="50"/>
      <c r="E37" s="160">
        <f t="shared" ref="E37:R37" si="20">E25+E26+E27+E28+E29</f>
        <v>290</v>
      </c>
      <c r="F37" s="160">
        <f t="shared" si="20"/>
        <v>17</v>
      </c>
      <c r="G37" s="160">
        <f t="shared" si="20"/>
        <v>11</v>
      </c>
      <c r="H37" s="160">
        <f t="shared" si="20"/>
        <v>38</v>
      </c>
      <c r="I37" s="160">
        <f t="shared" si="20"/>
        <v>25</v>
      </c>
      <c r="J37" s="160">
        <f t="shared" si="20"/>
        <v>7</v>
      </c>
      <c r="K37" s="160">
        <f t="shared" si="20"/>
        <v>0</v>
      </c>
      <c r="L37" s="160">
        <f t="shared" si="20"/>
        <v>0</v>
      </c>
      <c r="M37" s="160">
        <f t="shared" si="20"/>
        <v>0</v>
      </c>
      <c r="N37" s="160">
        <f t="shared" si="20"/>
        <v>0</v>
      </c>
      <c r="O37" s="160">
        <f t="shared" si="20"/>
        <v>0</v>
      </c>
      <c r="P37" s="160">
        <f t="shared" si="20"/>
        <v>0</v>
      </c>
      <c r="Q37" s="160">
        <f t="shared" si="20"/>
        <v>0</v>
      </c>
      <c r="R37" s="160">
        <f t="shared" si="20"/>
        <v>3</v>
      </c>
    </row>
    <row r="38" ht="15.75" customHeight="1"/>
    <row r="39" ht="15.75" customHeight="1"/>
    <row r="40" ht="15.75" customHeight="1"/>
    <row r="41" ht="15.75" customHeight="1"/>
    <row r="42" ht="15.75" customHeight="1">
      <c r="E42" s="98" t="s">
        <v>473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1"/>
    </row>
    <row r="43" ht="54.75" customHeight="1">
      <c r="A43" s="120" t="s">
        <v>1</v>
      </c>
      <c r="B43" s="120" t="s">
        <v>408</v>
      </c>
      <c r="C43" s="121" t="s">
        <v>459</v>
      </c>
      <c r="D43" s="121" t="s">
        <v>375</v>
      </c>
      <c r="E43" s="122" t="s">
        <v>427</v>
      </c>
      <c r="F43" s="123" t="s">
        <v>460</v>
      </c>
      <c r="G43" s="123" t="s">
        <v>431</v>
      </c>
      <c r="H43" s="123" t="s">
        <v>461</v>
      </c>
      <c r="I43" s="123" t="s">
        <v>434</v>
      </c>
      <c r="J43" s="123" t="s">
        <v>435</v>
      </c>
      <c r="K43" s="124" t="s">
        <v>462</v>
      </c>
      <c r="L43" s="125"/>
      <c r="M43" s="124" t="s">
        <v>463</v>
      </c>
      <c r="N43" s="125"/>
      <c r="O43" s="124" t="s">
        <v>464</v>
      </c>
      <c r="P43" s="126"/>
      <c r="Q43" s="125"/>
      <c r="R43" s="123" t="s">
        <v>443</v>
      </c>
    </row>
    <row r="44" ht="19.5" customHeight="1">
      <c r="A44" s="127"/>
      <c r="B44" s="127"/>
      <c r="C44" s="127"/>
      <c r="D44" s="127"/>
      <c r="E44" s="127"/>
      <c r="F44" s="127"/>
      <c r="G44" s="127"/>
      <c r="H44" s="127"/>
      <c r="I44" s="127"/>
      <c r="J44" s="127"/>
      <c r="K44" s="128" t="s">
        <v>465</v>
      </c>
      <c r="L44" s="128" t="s">
        <v>466</v>
      </c>
      <c r="M44" s="128" t="s">
        <v>465</v>
      </c>
      <c r="N44" s="129" t="s">
        <v>466</v>
      </c>
      <c r="O44" s="128" t="s">
        <v>467</v>
      </c>
      <c r="P44" s="128" t="s">
        <v>468</v>
      </c>
      <c r="Q44" s="128" t="s">
        <v>469</v>
      </c>
      <c r="R44" s="127"/>
    </row>
    <row r="45" ht="15.75" customHeight="1">
      <c r="A45" s="161" t="str">
        <f t="shared" ref="A45:D45" si="21">A6</f>
        <v>Bauru</v>
      </c>
      <c r="B45" s="161" t="str">
        <f t="shared" si="21"/>
        <v>BAURU</v>
      </c>
      <c r="C45" s="148">
        <f t="shared" si="21"/>
        <v>4823.2142</v>
      </c>
      <c r="D45" s="148">
        <f t="shared" si="21"/>
        <v>5305.53562</v>
      </c>
      <c r="E45" s="131">
        <f t="shared" ref="E45:J45" si="22">E25-E6</f>
        <v>45.1849501</v>
      </c>
      <c r="F45" s="131">
        <f t="shared" si="22"/>
        <v>-9.422257486</v>
      </c>
      <c r="G45" s="131">
        <f t="shared" si="22"/>
        <v>-3.768902994</v>
      </c>
      <c r="H45" s="131">
        <f t="shared" si="22"/>
        <v>0.3535716</v>
      </c>
      <c r="I45" s="131">
        <f t="shared" si="22"/>
        <v>0.3535716</v>
      </c>
      <c r="J45" s="131">
        <f t="shared" si="22"/>
        <v>-2.8232142</v>
      </c>
      <c r="K45" s="133">
        <v>0.0</v>
      </c>
      <c r="L45" s="133">
        <v>0.0</v>
      </c>
      <c r="M45" s="133">
        <v>0.0</v>
      </c>
      <c r="N45" s="152">
        <v>1.0</v>
      </c>
      <c r="O45" s="133">
        <v>0.0</v>
      </c>
      <c r="P45" s="133">
        <v>0.0</v>
      </c>
      <c r="Q45" s="133">
        <v>0.0</v>
      </c>
      <c r="R45" s="134">
        <v>0.0</v>
      </c>
    </row>
    <row r="46" ht="15.75" customHeight="1">
      <c r="A46" s="161" t="str">
        <f t="shared" ref="A46:D46" si="23">A7</f>
        <v>Bauru</v>
      </c>
      <c r="B46" s="161" t="str">
        <f t="shared" si="23"/>
        <v>JAU</v>
      </c>
      <c r="C46" s="148">
        <f t="shared" si="23"/>
        <v>3069.2369</v>
      </c>
      <c r="D46" s="148">
        <f t="shared" si="23"/>
        <v>3376.16059</v>
      </c>
      <c r="E46" s="131">
        <f t="shared" ref="E46:J46" si="24">E26-E7</f>
        <v>19.02784429</v>
      </c>
      <c r="F46" s="131">
        <f t="shared" si="24"/>
        <v>1.004176643</v>
      </c>
      <c r="G46" s="131">
        <f t="shared" si="24"/>
        <v>0.6016706572</v>
      </c>
      <c r="H46" s="131">
        <f t="shared" si="24"/>
        <v>-1.1384738</v>
      </c>
      <c r="I46" s="131">
        <f t="shared" si="24"/>
        <v>-6.1384738</v>
      </c>
      <c r="J46" s="131">
        <f t="shared" si="24"/>
        <v>-3.0692369</v>
      </c>
      <c r="K46" s="133">
        <v>0.0</v>
      </c>
      <c r="L46" s="133">
        <v>0.0</v>
      </c>
      <c r="M46" s="153">
        <v>1.0</v>
      </c>
      <c r="N46" s="133">
        <v>0.0</v>
      </c>
      <c r="O46" s="133">
        <v>0.0</v>
      </c>
      <c r="P46" s="133">
        <v>0.0</v>
      </c>
      <c r="Q46" s="133">
        <v>0.0</v>
      </c>
      <c r="R46" s="134">
        <v>0.0</v>
      </c>
    </row>
    <row r="47" ht="15.75" customHeight="1">
      <c r="A47" s="161" t="str">
        <f t="shared" ref="A47:D47" si="25">A8</f>
        <v>Bauru</v>
      </c>
      <c r="B47" s="161" t="str">
        <f t="shared" si="25"/>
        <v>LINS</v>
      </c>
      <c r="C47" s="148">
        <f t="shared" si="25"/>
        <v>1194.489</v>
      </c>
      <c r="D47" s="148">
        <f t="shared" si="25"/>
        <v>1313.9379</v>
      </c>
      <c r="E47" s="131">
        <f t="shared" ref="E47:J47" si="26">E27-E8</f>
        <v>3.443592378</v>
      </c>
      <c r="F47" s="131">
        <f t="shared" si="26"/>
        <v>-2.333461143</v>
      </c>
      <c r="G47" s="131">
        <f t="shared" si="26"/>
        <v>1.066615543</v>
      </c>
      <c r="H47" s="131">
        <f t="shared" si="26"/>
        <v>3.611022</v>
      </c>
      <c r="I47" s="131">
        <f t="shared" si="26"/>
        <v>-2.388978</v>
      </c>
      <c r="J47" s="131">
        <f t="shared" si="26"/>
        <v>-1.194489</v>
      </c>
      <c r="K47" s="153">
        <v>1.0</v>
      </c>
      <c r="L47" s="133">
        <v>0.0</v>
      </c>
      <c r="M47" s="133">
        <v>0.0</v>
      </c>
      <c r="N47" s="133">
        <v>0.0</v>
      </c>
      <c r="O47" s="133">
        <v>0.0</v>
      </c>
      <c r="P47" s="133">
        <v>0.0</v>
      </c>
      <c r="Q47" s="133">
        <v>0.0</v>
      </c>
      <c r="R47" s="134">
        <v>1.0</v>
      </c>
    </row>
    <row r="48" ht="15.75" customHeight="1">
      <c r="A48" s="161" t="str">
        <f t="shared" ref="A48:D48" si="27">A9</f>
        <v>Bauru</v>
      </c>
      <c r="B48" s="161" t="str">
        <f t="shared" si="27"/>
        <v>POLO CUESTA</v>
      </c>
      <c r="C48" s="148">
        <f t="shared" si="27"/>
        <v>2770.2971</v>
      </c>
      <c r="D48" s="148">
        <f t="shared" si="27"/>
        <v>3047.32681</v>
      </c>
      <c r="E48" s="131">
        <f t="shared" ref="E48:J48" si="28">E28-E9</f>
        <v>7.921081799</v>
      </c>
      <c r="F48" s="131">
        <f t="shared" si="28"/>
        <v>4.58816227</v>
      </c>
      <c r="G48" s="131">
        <f t="shared" si="28"/>
        <v>1.835264908</v>
      </c>
      <c r="H48" s="131">
        <f t="shared" si="28"/>
        <v>11.4594058</v>
      </c>
      <c r="I48" s="131">
        <f t="shared" si="28"/>
        <v>9.4594058</v>
      </c>
      <c r="J48" s="131">
        <f t="shared" si="28"/>
        <v>2.2297029</v>
      </c>
      <c r="K48" s="133">
        <v>0.0</v>
      </c>
      <c r="L48" s="133">
        <v>0.0</v>
      </c>
      <c r="M48" s="133">
        <v>0.0</v>
      </c>
      <c r="N48" s="154">
        <v>1.0</v>
      </c>
      <c r="O48" s="133">
        <v>0.0</v>
      </c>
      <c r="P48" s="133">
        <v>0.0</v>
      </c>
      <c r="Q48" s="133">
        <v>0.0</v>
      </c>
      <c r="R48" s="134">
        <v>0.0</v>
      </c>
    </row>
    <row r="49" ht="15.75" customHeight="1">
      <c r="A49" s="161" t="str">
        <f t="shared" ref="A49:D49" si="29">A10</f>
        <v>Bauru</v>
      </c>
      <c r="B49" s="161" t="str">
        <f t="shared" si="29"/>
        <v>VALE DO JURUMIRIM</v>
      </c>
      <c r="C49" s="148">
        <f t="shared" si="29"/>
        <v>3369.9171</v>
      </c>
      <c r="D49" s="148">
        <f t="shared" si="29"/>
        <v>3706.90881</v>
      </c>
      <c r="E49" s="131">
        <f t="shared" ref="E49:J49" si="30">E29-E10</f>
        <v>16.1119407</v>
      </c>
      <c r="F49" s="131">
        <f t="shared" si="30"/>
        <v>-6.583208894</v>
      </c>
      <c r="G49" s="131">
        <f t="shared" si="30"/>
        <v>-0.6332835578</v>
      </c>
      <c r="H49" s="131">
        <f t="shared" si="30"/>
        <v>-6.7398342</v>
      </c>
      <c r="I49" s="131">
        <f t="shared" si="30"/>
        <v>-6.7398342</v>
      </c>
      <c r="J49" s="131">
        <f t="shared" si="30"/>
        <v>-3.3699171</v>
      </c>
      <c r="K49" s="133">
        <v>0.0</v>
      </c>
      <c r="L49" s="133">
        <v>0.0</v>
      </c>
      <c r="M49" s="153">
        <v>1.0</v>
      </c>
      <c r="N49" s="133">
        <v>0.0</v>
      </c>
      <c r="O49" s="133">
        <v>0.0</v>
      </c>
      <c r="P49" s="133">
        <v>0.0</v>
      </c>
      <c r="Q49" s="133">
        <v>0.0</v>
      </c>
      <c r="R49" s="134">
        <v>1.0</v>
      </c>
    </row>
    <row r="50" ht="15.75" customHeight="1">
      <c r="A50" s="161" t="str">
        <f t="shared" ref="A50:D50" si="31">A11</f>
        <v/>
      </c>
      <c r="B50" s="161" t="str">
        <f t="shared" si="31"/>
        <v/>
      </c>
      <c r="C50" s="148" t="str">
        <f t="shared" si="31"/>
        <v/>
      </c>
      <c r="D50" s="148" t="str">
        <f t="shared" si="31"/>
        <v/>
      </c>
      <c r="E50" s="131">
        <f t="shared" ref="E50:J50" si="32">E30-E11</f>
        <v>0</v>
      </c>
      <c r="F50" s="131">
        <f t="shared" si="32"/>
        <v>0</v>
      </c>
      <c r="G50" s="131">
        <f t="shared" si="32"/>
        <v>0</v>
      </c>
      <c r="H50" s="131">
        <f t="shared" si="32"/>
        <v>0</v>
      </c>
      <c r="I50" s="131">
        <f t="shared" si="32"/>
        <v>0</v>
      </c>
      <c r="J50" s="131">
        <f t="shared" si="32"/>
        <v>0</v>
      </c>
      <c r="K50" s="153"/>
      <c r="L50" s="153"/>
      <c r="M50" s="153"/>
      <c r="N50" s="154"/>
      <c r="O50" s="134"/>
      <c r="P50" s="134"/>
      <c r="Q50" s="134"/>
      <c r="R50" s="134"/>
    </row>
    <row r="51" ht="15.75" customHeight="1">
      <c r="A51" s="161" t="str">
        <f t="shared" ref="A51:D51" si="33">A12</f>
        <v/>
      </c>
      <c r="B51" s="161" t="str">
        <f t="shared" si="33"/>
        <v/>
      </c>
      <c r="C51" s="148" t="str">
        <f t="shared" si="33"/>
        <v/>
      </c>
      <c r="D51" s="148" t="str">
        <f t="shared" si="33"/>
        <v/>
      </c>
      <c r="E51" s="131">
        <f t="shared" ref="E51:J51" si="34">E31-E12</f>
        <v>0</v>
      </c>
      <c r="F51" s="131">
        <f t="shared" si="34"/>
        <v>0</v>
      </c>
      <c r="G51" s="131">
        <f t="shared" si="34"/>
        <v>0</v>
      </c>
      <c r="H51" s="131">
        <f t="shared" si="34"/>
        <v>0</v>
      </c>
      <c r="I51" s="131">
        <f t="shared" si="34"/>
        <v>0</v>
      </c>
      <c r="J51" s="131">
        <f t="shared" si="34"/>
        <v>0</v>
      </c>
      <c r="K51" s="153"/>
      <c r="L51" s="153"/>
      <c r="M51" s="153"/>
      <c r="N51" s="154"/>
      <c r="O51" s="134"/>
      <c r="P51" s="134"/>
      <c r="Q51" s="134"/>
      <c r="R51" s="134"/>
    </row>
    <row r="52" ht="15.75" customHeight="1">
      <c r="A52" s="161" t="str">
        <f t="shared" ref="A52:D52" si="35">A13</f>
        <v/>
      </c>
      <c r="B52" s="161" t="str">
        <f t="shared" si="35"/>
        <v/>
      </c>
      <c r="C52" s="148" t="str">
        <f t="shared" si="35"/>
        <v/>
      </c>
      <c r="D52" s="148" t="str">
        <f t="shared" si="35"/>
        <v/>
      </c>
      <c r="E52" s="131">
        <f t="shared" ref="E52:J52" si="36">E32-E13</f>
        <v>0</v>
      </c>
      <c r="F52" s="131">
        <f t="shared" si="36"/>
        <v>0</v>
      </c>
      <c r="G52" s="131">
        <f t="shared" si="36"/>
        <v>0</v>
      </c>
      <c r="H52" s="131">
        <f t="shared" si="36"/>
        <v>0</v>
      </c>
      <c r="I52" s="131">
        <f t="shared" si="36"/>
        <v>0</v>
      </c>
      <c r="J52" s="131">
        <f t="shared" si="36"/>
        <v>0</v>
      </c>
      <c r="K52" s="153"/>
      <c r="L52" s="153"/>
      <c r="M52" s="153"/>
      <c r="N52" s="154"/>
      <c r="O52" s="134"/>
      <c r="P52" s="134"/>
      <c r="Q52" s="134"/>
      <c r="R52" s="134"/>
    </row>
    <row r="53" ht="15.75" customHeight="1">
      <c r="A53" s="161" t="str">
        <f t="shared" ref="A53:D53" si="37">A14</f>
        <v/>
      </c>
      <c r="B53" s="161" t="str">
        <f t="shared" si="37"/>
        <v/>
      </c>
      <c r="C53" s="148" t="str">
        <f t="shared" si="37"/>
        <v/>
      </c>
      <c r="D53" s="148" t="str">
        <f t="shared" si="37"/>
        <v/>
      </c>
      <c r="E53" s="131">
        <f t="shared" ref="E53:J53" si="38">E33-E14</f>
        <v>0</v>
      </c>
      <c r="F53" s="131">
        <f t="shared" si="38"/>
        <v>0</v>
      </c>
      <c r="G53" s="131">
        <f t="shared" si="38"/>
        <v>0</v>
      </c>
      <c r="H53" s="131">
        <f t="shared" si="38"/>
        <v>0</v>
      </c>
      <c r="I53" s="131">
        <f t="shared" si="38"/>
        <v>0</v>
      </c>
      <c r="J53" s="131">
        <f t="shared" si="38"/>
        <v>0</v>
      </c>
      <c r="K53" s="153"/>
      <c r="L53" s="153"/>
      <c r="M53" s="153"/>
      <c r="N53" s="154"/>
      <c r="O53" s="134"/>
      <c r="P53" s="134"/>
      <c r="Q53" s="134"/>
      <c r="R53" s="134"/>
    </row>
    <row r="54" ht="15.75" customHeight="1">
      <c r="A54" s="161" t="str">
        <f t="shared" ref="A54:D54" si="39">A15</f>
        <v/>
      </c>
      <c r="B54" s="161" t="str">
        <f t="shared" si="39"/>
        <v/>
      </c>
      <c r="C54" s="148" t="str">
        <f t="shared" si="39"/>
        <v/>
      </c>
      <c r="D54" s="148" t="str">
        <f t="shared" si="39"/>
        <v/>
      </c>
      <c r="E54" s="131">
        <f t="shared" ref="E54:J54" si="40">E34-E15</f>
        <v>0</v>
      </c>
      <c r="F54" s="131">
        <f t="shared" si="40"/>
        <v>0</v>
      </c>
      <c r="G54" s="131">
        <f t="shared" si="40"/>
        <v>0</v>
      </c>
      <c r="H54" s="131">
        <f t="shared" si="40"/>
        <v>0</v>
      </c>
      <c r="I54" s="131">
        <f t="shared" si="40"/>
        <v>0</v>
      </c>
      <c r="J54" s="131">
        <f t="shared" si="40"/>
        <v>0</v>
      </c>
      <c r="K54" s="153"/>
      <c r="L54" s="153"/>
      <c r="M54" s="153"/>
      <c r="N54" s="154"/>
      <c r="O54" s="134"/>
      <c r="P54" s="134"/>
      <c r="Q54" s="134"/>
      <c r="R54" s="134"/>
    </row>
    <row r="55" ht="15.75" customHeight="1">
      <c r="A55" s="162" t="str">
        <f t="shared" ref="A55:D55" si="41">A16</f>
        <v/>
      </c>
      <c r="B55" s="162" t="str">
        <f t="shared" si="41"/>
        <v/>
      </c>
      <c r="C55" s="163" t="str">
        <f t="shared" si="41"/>
        <v/>
      </c>
      <c r="D55" s="163" t="str">
        <f t="shared" si="41"/>
        <v/>
      </c>
      <c r="E55" s="137">
        <f t="shared" ref="E55:J55" si="42">E36-E16</f>
        <v>0</v>
      </c>
      <c r="F55" s="137">
        <f t="shared" si="42"/>
        <v>0</v>
      </c>
      <c r="G55" s="137">
        <f t="shared" si="42"/>
        <v>0</v>
      </c>
      <c r="H55" s="137">
        <f t="shared" si="42"/>
        <v>0</v>
      </c>
      <c r="I55" s="137">
        <f t="shared" si="42"/>
        <v>0</v>
      </c>
      <c r="J55" s="137">
        <f t="shared" si="42"/>
        <v>0</v>
      </c>
      <c r="K55" s="139"/>
      <c r="L55" s="139"/>
      <c r="M55" s="139"/>
      <c r="N55" s="158"/>
      <c r="O55" s="139"/>
      <c r="P55" s="139"/>
      <c r="Q55" s="139"/>
      <c r="R55" s="139"/>
    </row>
    <row r="56" ht="15.75" customHeight="1">
      <c r="A56" s="164" t="s">
        <v>474</v>
      </c>
      <c r="B56" s="50"/>
      <c r="C56" s="50"/>
      <c r="D56" s="50"/>
      <c r="E56" s="142"/>
      <c r="F56" s="142"/>
      <c r="G56" s="142"/>
      <c r="H56" s="142"/>
      <c r="I56" s="142"/>
      <c r="J56" s="142"/>
      <c r="K56" s="142">
        <v>1.0</v>
      </c>
      <c r="L56" s="142">
        <v>0.0</v>
      </c>
      <c r="M56" s="142">
        <v>2.0</v>
      </c>
      <c r="N56" s="142">
        <v>2.0</v>
      </c>
      <c r="O56" s="142">
        <v>0.0</v>
      </c>
      <c r="P56" s="142">
        <v>0.0</v>
      </c>
      <c r="Q56" s="142">
        <v>0.0</v>
      </c>
      <c r="R56" s="143">
        <v>2.0</v>
      </c>
    </row>
    <row r="57" ht="15.75" customHeight="1"/>
    <row r="58" ht="15.75" customHeight="1"/>
    <row r="59" ht="15.75" customHeight="1"/>
    <row r="60" ht="15.75" customHeight="1"/>
    <row r="61" ht="13.5" customHeight="1">
      <c r="A61" s="89"/>
      <c r="B61" s="89"/>
      <c r="C61" s="89"/>
    </row>
    <row r="62" ht="15.0" customHeight="1">
      <c r="A62" s="89"/>
      <c r="B62" s="89"/>
      <c r="C62" s="89"/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>
      <c r="A75" s="165"/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>
      <c r="A90" s="166"/>
      <c r="B90" s="166"/>
      <c r="C90" s="167" t="s">
        <v>475</v>
      </c>
    </row>
    <row r="91" ht="15.75" customHeight="1">
      <c r="A91" s="166"/>
      <c r="B91" s="166"/>
      <c r="C91" s="166">
        <v>1.0</v>
      </c>
    </row>
    <row r="92" ht="15.75" customHeight="1">
      <c r="A92" s="166"/>
      <c r="B92" s="166"/>
      <c r="C92" s="166">
        <v>2.0</v>
      </c>
    </row>
    <row r="93" ht="15.75" customHeight="1">
      <c r="A93" s="166"/>
      <c r="B93" s="166"/>
      <c r="C93" s="166">
        <v>3.0</v>
      </c>
    </row>
    <row r="94" ht="15.75" customHeight="1">
      <c r="A94" s="166"/>
      <c r="B94" s="166"/>
      <c r="C94" s="166">
        <v>4.0</v>
      </c>
    </row>
    <row r="95" ht="15.75" customHeight="1">
      <c r="A95" s="166"/>
      <c r="B95" s="166"/>
      <c r="C95" s="166">
        <v>5.0</v>
      </c>
    </row>
    <row r="96" ht="15.75" customHeight="1">
      <c r="A96" s="166"/>
      <c r="B96" s="166"/>
      <c r="C96" s="166">
        <v>6.0</v>
      </c>
    </row>
    <row r="97" ht="15.75" customHeight="1">
      <c r="A97" s="168"/>
      <c r="B97" s="169"/>
      <c r="C97" s="170"/>
    </row>
    <row r="98" ht="15.75" customHeight="1">
      <c r="C98" s="171"/>
    </row>
    <row r="99" ht="7.5" customHeight="1">
      <c r="C99" s="171"/>
    </row>
    <row r="100" ht="15.75" hidden="1" customHeight="1">
      <c r="A100" s="126"/>
      <c r="B100" s="126"/>
      <c r="C100" s="125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0">
    <mergeCell ref="E3:R3"/>
    <mergeCell ref="A4:A5"/>
    <mergeCell ref="B4:B5"/>
    <mergeCell ref="C4:C5"/>
    <mergeCell ref="D4:D5"/>
    <mergeCell ref="E4:E5"/>
    <mergeCell ref="F4:F5"/>
    <mergeCell ref="M23:N23"/>
    <mergeCell ref="O23:Q23"/>
    <mergeCell ref="E42:R42"/>
    <mergeCell ref="G4:G5"/>
    <mergeCell ref="H4:H5"/>
    <mergeCell ref="A18:D18"/>
    <mergeCell ref="E22:R22"/>
    <mergeCell ref="A23:A24"/>
    <mergeCell ref="B23:B24"/>
    <mergeCell ref="R23:R24"/>
    <mergeCell ref="O43:Q43"/>
    <mergeCell ref="R43:R44"/>
    <mergeCell ref="F43:F44"/>
    <mergeCell ref="G43:G44"/>
    <mergeCell ref="H43:H44"/>
    <mergeCell ref="I43:I44"/>
    <mergeCell ref="J43:J44"/>
    <mergeCell ref="K43:L43"/>
    <mergeCell ref="M43:N43"/>
    <mergeCell ref="A56:D56"/>
    <mergeCell ref="A75:C76"/>
    <mergeCell ref="A97:C100"/>
    <mergeCell ref="C23:C24"/>
    <mergeCell ref="A37:D37"/>
    <mergeCell ref="A43:A44"/>
    <mergeCell ref="B43:B44"/>
    <mergeCell ref="C43:C44"/>
    <mergeCell ref="D43:D44"/>
    <mergeCell ref="E43:E44"/>
    <mergeCell ref="I4:I5"/>
    <mergeCell ref="J4:J5"/>
    <mergeCell ref="K4:L4"/>
    <mergeCell ref="M4:N4"/>
    <mergeCell ref="O4:Q4"/>
    <mergeCell ref="R4:R5"/>
    <mergeCell ref="D23:D24"/>
    <mergeCell ref="E23:E24"/>
    <mergeCell ref="F23:F24"/>
    <mergeCell ref="G23:G24"/>
    <mergeCell ref="H23:H24"/>
    <mergeCell ref="I23:I24"/>
    <mergeCell ref="J23:J24"/>
    <mergeCell ref="K23:L23"/>
  </mergeCells>
  <conditionalFormatting sqref="E45:J55">
    <cfRule type="cellIs" dxfId="6" priority="1" operator="lessThan">
      <formula>0</formula>
    </cfRule>
  </conditionalFormatting>
  <conditionalFormatting sqref="E45:J55">
    <cfRule type="cellIs" dxfId="6" priority="2" operator="lessThan">
      <formula>-5</formula>
    </cfRule>
  </conditionalFormatting>
  <conditionalFormatting sqref="E45:J55">
    <cfRule type="cellIs" dxfId="6" priority="3" operator="lessThan">
      <formula>-5</formula>
    </cfRule>
  </conditionalFormatting>
  <dataValidations>
    <dataValidation type="list" allowBlank="1" showErrorMessage="1" sqref="A6:A17">
      <formula1>'listas de opções'!$C$2:$C$18</formula1>
    </dataValidation>
    <dataValidation type="list" allowBlank="1" showErrorMessage="1" sqref="B6:B17">
      <formula1>'listas de opções'!$E$2:$E$64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8.86"/>
    <col customWidth="1" min="2" max="2" width="21.71"/>
    <col customWidth="1" min="3" max="3" width="22.71"/>
    <col customWidth="1" min="4" max="5" width="12.29"/>
    <col customWidth="1" min="6" max="6" width="11.0"/>
    <col customWidth="1" min="7" max="7" width="13.0"/>
    <col customWidth="1" min="8" max="19" width="9.43"/>
    <col customWidth="1" min="20" max="27" width="11.43"/>
  </cols>
  <sheetData>
    <row r="1">
      <c r="A1" s="72" t="s">
        <v>103</v>
      </c>
      <c r="B1" s="172" t="str">
        <f>'Tabela 1 APS - Descr.'!B1</f>
        <v>RRAS 09</v>
      </c>
    </row>
    <row r="3">
      <c r="A3" s="173" t="s">
        <v>476</v>
      </c>
    </row>
    <row r="4">
      <c r="A4" s="174" t="s">
        <v>477</v>
      </c>
    </row>
    <row r="6" ht="18.0" customHeight="1">
      <c r="A6" s="175" t="s">
        <v>478</v>
      </c>
    </row>
    <row r="7" ht="18.0" customHeight="1">
      <c r="A7" s="175" t="s">
        <v>479</v>
      </c>
    </row>
    <row r="8">
      <c r="A8" s="173" t="s">
        <v>480</v>
      </c>
    </row>
    <row r="9">
      <c r="A9" s="173" t="s">
        <v>481</v>
      </c>
    </row>
    <row r="10">
      <c r="A10" s="173" t="s">
        <v>482</v>
      </c>
    </row>
    <row r="12">
      <c r="A12" s="92" t="s">
        <v>483</v>
      </c>
    </row>
    <row r="13">
      <c r="G13" s="98" t="s">
        <v>484</v>
      </c>
      <c r="H13" s="176"/>
      <c r="I13" s="176"/>
      <c r="J13" s="176"/>
      <c r="K13" s="176"/>
      <c r="L13" s="176"/>
      <c r="M13" s="176"/>
      <c r="N13" s="176"/>
      <c r="O13" s="176"/>
      <c r="P13" s="176"/>
      <c r="Q13" s="176"/>
      <c r="R13" s="176"/>
      <c r="S13" s="176"/>
      <c r="T13" s="177"/>
      <c r="U13" s="177"/>
      <c r="V13" s="177"/>
      <c r="W13" s="177"/>
      <c r="X13" s="177"/>
      <c r="Y13" s="177"/>
      <c r="Z13" s="177"/>
      <c r="AA13" s="177"/>
    </row>
    <row r="14" ht="43.5" customHeight="1">
      <c r="A14" s="120" t="s">
        <v>1</v>
      </c>
      <c r="B14" s="120" t="s">
        <v>408</v>
      </c>
      <c r="C14" s="120" t="s">
        <v>426</v>
      </c>
      <c r="D14" s="120" t="s">
        <v>119</v>
      </c>
      <c r="E14" s="120" t="s">
        <v>379</v>
      </c>
      <c r="F14" s="120" t="s">
        <v>485</v>
      </c>
      <c r="G14" s="178" t="s">
        <v>486</v>
      </c>
      <c r="H14" s="179" t="s">
        <v>460</v>
      </c>
      <c r="J14" s="171"/>
      <c r="K14" s="179" t="s">
        <v>487</v>
      </c>
      <c r="M14" s="171"/>
      <c r="N14" s="179" t="s">
        <v>434</v>
      </c>
      <c r="P14" s="171"/>
      <c r="Q14" s="179" t="s">
        <v>435</v>
      </c>
      <c r="S14" s="171"/>
      <c r="T14" s="129" t="s">
        <v>462</v>
      </c>
      <c r="U14" s="180"/>
      <c r="V14" s="129" t="s">
        <v>463</v>
      </c>
      <c r="W14" s="180"/>
      <c r="X14" s="129" t="s">
        <v>464</v>
      </c>
      <c r="Y14" s="181"/>
      <c r="Z14" s="180"/>
      <c r="AA14" s="128" t="s">
        <v>443</v>
      </c>
    </row>
    <row r="15" ht="43.5" customHeight="1">
      <c r="A15" s="182"/>
      <c r="B15" s="182"/>
      <c r="C15" s="182"/>
      <c r="D15" s="182"/>
      <c r="E15" s="182"/>
      <c r="F15" s="182"/>
      <c r="G15" s="183"/>
      <c r="H15" s="184"/>
      <c r="I15" s="126"/>
      <c r="J15" s="125"/>
      <c r="K15" s="184"/>
      <c r="L15" s="126"/>
      <c r="M15" s="125"/>
      <c r="N15" s="184"/>
      <c r="O15" s="126"/>
      <c r="P15" s="125"/>
      <c r="Q15" s="184"/>
      <c r="R15" s="126"/>
      <c r="S15" s="125"/>
      <c r="T15" s="128" t="s">
        <v>465</v>
      </c>
      <c r="U15" s="128" t="s">
        <v>466</v>
      </c>
      <c r="V15" s="128" t="s">
        <v>465</v>
      </c>
      <c r="W15" s="128" t="s">
        <v>466</v>
      </c>
      <c r="X15" s="128" t="s">
        <v>467</v>
      </c>
      <c r="Y15" s="128" t="s">
        <v>468</v>
      </c>
      <c r="Z15" s="128" t="s">
        <v>488</v>
      </c>
      <c r="AA15" s="128"/>
    </row>
    <row r="16">
      <c r="A16" s="127"/>
      <c r="B16" s="127"/>
      <c r="C16" s="127"/>
      <c r="D16" s="127"/>
      <c r="E16" s="127"/>
      <c r="F16" s="127"/>
      <c r="G16" s="185" t="s">
        <v>4</v>
      </c>
      <c r="H16" s="186" t="s">
        <v>489</v>
      </c>
      <c r="I16" s="128" t="s">
        <v>490</v>
      </c>
      <c r="J16" s="128" t="s">
        <v>491</v>
      </c>
      <c r="K16" s="186" t="s">
        <v>489</v>
      </c>
      <c r="L16" s="128" t="s">
        <v>490</v>
      </c>
      <c r="M16" s="128" t="s">
        <v>491</v>
      </c>
      <c r="N16" s="186" t="s">
        <v>492</v>
      </c>
      <c r="O16" s="128" t="s">
        <v>490</v>
      </c>
      <c r="P16" s="128" t="s">
        <v>491</v>
      </c>
      <c r="Q16" s="186" t="s">
        <v>492</v>
      </c>
      <c r="R16" s="128" t="s">
        <v>490</v>
      </c>
      <c r="S16" s="128" t="s">
        <v>491</v>
      </c>
      <c r="T16" s="186" t="s">
        <v>3</v>
      </c>
      <c r="U16" s="186" t="s">
        <v>3</v>
      </c>
      <c r="V16" s="186" t="s">
        <v>3</v>
      </c>
      <c r="W16" s="186" t="s">
        <v>3</v>
      </c>
      <c r="X16" s="186" t="s">
        <v>3</v>
      </c>
      <c r="Y16" s="186" t="s">
        <v>3</v>
      </c>
      <c r="Z16" s="186" t="s">
        <v>3</v>
      </c>
      <c r="AA16" s="186" t="s">
        <v>3</v>
      </c>
    </row>
    <row r="17" ht="19.5" customHeight="1">
      <c r="A17" s="68" t="s">
        <v>129</v>
      </c>
      <c r="B17" s="68" t="s">
        <v>129</v>
      </c>
      <c r="C17" s="187" t="s">
        <v>132</v>
      </c>
      <c r="D17" s="187" t="s">
        <v>133</v>
      </c>
      <c r="E17" s="188" t="s">
        <v>383</v>
      </c>
      <c r="F17" s="187">
        <v>346.0</v>
      </c>
      <c r="G17" s="189" t="s">
        <v>23</v>
      </c>
      <c r="H17" s="190">
        <v>0.0</v>
      </c>
      <c r="I17" s="191">
        <v>0.0</v>
      </c>
      <c r="J17" s="192">
        <f t="shared" ref="J17:J202" si="1">SUM(H17:I17)</f>
        <v>0</v>
      </c>
      <c r="K17" s="190">
        <v>0.0</v>
      </c>
      <c r="L17" s="191">
        <v>0.0</v>
      </c>
      <c r="M17" s="192">
        <f t="shared" ref="M17:M202" si="2">SUM(K17:L17)</f>
        <v>0</v>
      </c>
      <c r="N17" s="190">
        <v>0.0</v>
      </c>
      <c r="O17" s="191">
        <v>0.0</v>
      </c>
      <c r="P17" s="192">
        <f t="shared" ref="P17:P202" si="3">SUM(N17:O17)</f>
        <v>0</v>
      </c>
      <c r="Q17" s="190">
        <v>0.0</v>
      </c>
      <c r="R17" s="191">
        <v>0.0</v>
      </c>
      <c r="S17" s="192">
        <f t="shared" ref="S17:S202" si="4">SUM(Q17:R17)</f>
        <v>0</v>
      </c>
      <c r="T17" s="191" t="s">
        <v>18</v>
      </c>
      <c r="U17" s="191" t="s">
        <v>18</v>
      </c>
      <c r="V17" s="191" t="s">
        <v>18</v>
      </c>
      <c r="W17" s="191" t="s">
        <v>18</v>
      </c>
      <c r="X17" s="191" t="s">
        <v>18</v>
      </c>
      <c r="Y17" s="191" t="s">
        <v>18</v>
      </c>
      <c r="Z17" s="191" t="s">
        <v>18</v>
      </c>
      <c r="AA17" s="191" t="s">
        <v>18</v>
      </c>
    </row>
    <row r="18" ht="19.5" customHeight="1">
      <c r="A18" s="68" t="s">
        <v>129</v>
      </c>
      <c r="B18" s="68" t="s">
        <v>129</v>
      </c>
      <c r="C18" s="187" t="s">
        <v>132</v>
      </c>
      <c r="D18" s="187" t="s">
        <v>136</v>
      </c>
      <c r="E18" s="188" t="s">
        <v>383</v>
      </c>
      <c r="F18" s="187">
        <v>10.0</v>
      </c>
      <c r="G18" s="189" t="s">
        <v>23</v>
      </c>
      <c r="H18" s="190">
        <v>0.0</v>
      </c>
      <c r="I18" s="191">
        <v>0.0</v>
      </c>
      <c r="J18" s="192">
        <f t="shared" si="1"/>
        <v>0</v>
      </c>
      <c r="K18" s="190">
        <v>0.0</v>
      </c>
      <c r="L18" s="190">
        <v>0.0</v>
      </c>
      <c r="M18" s="192">
        <f t="shared" si="2"/>
        <v>0</v>
      </c>
      <c r="N18" s="190">
        <v>0.0</v>
      </c>
      <c r="O18" s="190">
        <v>0.0</v>
      </c>
      <c r="P18" s="192">
        <f t="shared" si="3"/>
        <v>0</v>
      </c>
      <c r="Q18" s="190">
        <v>0.0</v>
      </c>
      <c r="R18" s="190">
        <v>0.0</v>
      </c>
      <c r="S18" s="192">
        <f t="shared" si="4"/>
        <v>0</v>
      </c>
      <c r="T18" s="191" t="s">
        <v>18</v>
      </c>
      <c r="U18" s="191" t="s">
        <v>18</v>
      </c>
      <c r="V18" s="191" t="s">
        <v>18</v>
      </c>
      <c r="W18" s="191" t="s">
        <v>18</v>
      </c>
      <c r="X18" s="191" t="s">
        <v>18</v>
      </c>
      <c r="Y18" s="191" t="s">
        <v>18</v>
      </c>
      <c r="Z18" s="191" t="s">
        <v>18</v>
      </c>
      <c r="AA18" s="191" t="s">
        <v>18</v>
      </c>
    </row>
    <row r="19" ht="19.5" customHeight="1">
      <c r="A19" s="68" t="s">
        <v>129</v>
      </c>
      <c r="B19" s="68" t="s">
        <v>129</v>
      </c>
      <c r="C19" s="187" t="s">
        <v>138</v>
      </c>
      <c r="D19" s="187" t="s">
        <v>129</v>
      </c>
      <c r="E19" s="188" t="s">
        <v>388</v>
      </c>
      <c r="F19" s="187">
        <v>3420.0</v>
      </c>
      <c r="G19" s="189" t="s">
        <v>23</v>
      </c>
      <c r="H19" s="190">
        <v>0.0</v>
      </c>
      <c r="I19" s="191">
        <v>9.0</v>
      </c>
      <c r="J19" s="192">
        <f t="shared" si="1"/>
        <v>9</v>
      </c>
      <c r="K19" s="190">
        <v>10.0</v>
      </c>
      <c r="L19" s="191">
        <v>0.0</v>
      </c>
      <c r="M19" s="192">
        <f t="shared" si="2"/>
        <v>10</v>
      </c>
      <c r="N19" s="190">
        <v>10.0</v>
      </c>
      <c r="O19" s="191">
        <v>0.0</v>
      </c>
      <c r="P19" s="192">
        <f t="shared" si="3"/>
        <v>10</v>
      </c>
      <c r="Q19" s="190">
        <v>2.0</v>
      </c>
      <c r="R19" s="191">
        <v>3.0</v>
      </c>
      <c r="S19" s="192">
        <f t="shared" si="4"/>
        <v>5</v>
      </c>
      <c r="T19" s="191" t="s">
        <v>18</v>
      </c>
      <c r="U19" s="191" t="s">
        <v>18</v>
      </c>
      <c r="V19" s="191" t="s">
        <v>18</v>
      </c>
      <c r="W19" s="191" t="s">
        <v>13</v>
      </c>
      <c r="X19" s="191" t="s">
        <v>18</v>
      </c>
      <c r="Y19" s="191" t="s">
        <v>18</v>
      </c>
      <c r="Z19" s="191" t="s">
        <v>18</v>
      </c>
      <c r="AA19" s="191" t="s">
        <v>8</v>
      </c>
    </row>
    <row r="20" ht="19.5" customHeight="1">
      <c r="A20" s="68" t="s">
        <v>129</v>
      </c>
      <c r="B20" s="68" t="s">
        <v>129</v>
      </c>
      <c r="C20" s="187" t="s">
        <v>143</v>
      </c>
      <c r="D20" s="187" t="s">
        <v>144</v>
      </c>
      <c r="E20" s="188" t="s">
        <v>383</v>
      </c>
      <c r="F20" s="187">
        <v>81.0</v>
      </c>
      <c r="G20" s="189" t="s">
        <v>23</v>
      </c>
      <c r="H20" s="190">
        <v>0.0</v>
      </c>
      <c r="I20" s="191">
        <v>0.0</v>
      </c>
      <c r="J20" s="192">
        <f t="shared" si="1"/>
        <v>0</v>
      </c>
      <c r="K20" s="190">
        <v>0.0</v>
      </c>
      <c r="L20" s="190">
        <v>0.0</v>
      </c>
      <c r="M20" s="192">
        <f t="shared" si="2"/>
        <v>0</v>
      </c>
      <c r="N20" s="190">
        <v>0.0</v>
      </c>
      <c r="O20" s="190">
        <v>0.0</v>
      </c>
      <c r="P20" s="192">
        <f t="shared" si="3"/>
        <v>0</v>
      </c>
      <c r="Q20" s="190">
        <v>0.0</v>
      </c>
      <c r="R20" s="190">
        <v>0.0</v>
      </c>
      <c r="S20" s="192">
        <f t="shared" si="4"/>
        <v>0</v>
      </c>
      <c r="T20" s="191" t="s">
        <v>18</v>
      </c>
      <c r="U20" s="191" t="s">
        <v>18</v>
      </c>
      <c r="V20" s="191" t="s">
        <v>18</v>
      </c>
      <c r="W20" s="191" t="s">
        <v>18</v>
      </c>
      <c r="X20" s="191" t="s">
        <v>18</v>
      </c>
      <c r="Y20" s="191" t="s">
        <v>18</v>
      </c>
      <c r="Z20" s="191" t="s">
        <v>18</v>
      </c>
      <c r="AA20" s="191" t="s">
        <v>18</v>
      </c>
    </row>
    <row r="21" ht="19.5" customHeight="1">
      <c r="A21" s="68" t="s">
        <v>129</v>
      </c>
      <c r="B21" s="68" t="s">
        <v>129</v>
      </c>
      <c r="C21" s="187" t="s">
        <v>147</v>
      </c>
      <c r="D21" s="187" t="s">
        <v>444</v>
      </c>
      <c r="E21" s="188" t="s">
        <v>383</v>
      </c>
      <c r="F21" s="187">
        <v>97.0</v>
      </c>
      <c r="G21" s="189" t="s">
        <v>23</v>
      </c>
      <c r="H21" s="190">
        <v>0.0</v>
      </c>
      <c r="I21" s="191">
        <v>0.0</v>
      </c>
      <c r="J21" s="192">
        <f t="shared" si="1"/>
        <v>0</v>
      </c>
      <c r="K21" s="190">
        <v>0.0</v>
      </c>
      <c r="L21" s="190">
        <v>0.0</v>
      </c>
      <c r="M21" s="192">
        <f t="shared" si="2"/>
        <v>0</v>
      </c>
      <c r="N21" s="190">
        <v>0.0</v>
      </c>
      <c r="O21" s="190">
        <v>0.0</v>
      </c>
      <c r="P21" s="192">
        <f t="shared" si="3"/>
        <v>0</v>
      </c>
      <c r="Q21" s="190">
        <v>0.0</v>
      </c>
      <c r="R21" s="190">
        <v>0.0</v>
      </c>
      <c r="S21" s="192">
        <f t="shared" si="4"/>
        <v>0</v>
      </c>
      <c r="T21" s="191" t="s">
        <v>18</v>
      </c>
      <c r="U21" s="191" t="s">
        <v>18</v>
      </c>
      <c r="V21" s="191" t="s">
        <v>18</v>
      </c>
      <c r="W21" s="191" t="s">
        <v>18</v>
      </c>
      <c r="X21" s="191" t="s">
        <v>18</v>
      </c>
      <c r="Y21" s="191" t="s">
        <v>18</v>
      </c>
      <c r="Z21" s="191" t="s">
        <v>18</v>
      </c>
      <c r="AA21" s="191" t="s">
        <v>18</v>
      </c>
    </row>
    <row r="22" ht="19.5" customHeight="1">
      <c r="A22" s="68" t="s">
        <v>129</v>
      </c>
      <c r="B22" s="68" t="s">
        <v>129</v>
      </c>
      <c r="C22" s="187" t="s">
        <v>150</v>
      </c>
      <c r="D22" s="187" t="s">
        <v>445</v>
      </c>
      <c r="E22" s="188" t="s">
        <v>383</v>
      </c>
      <c r="F22" s="187">
        <v>487.0</v>
      </c>
      <c r="G22" s="189" t="s">
        <v>9</v>
      </c>
      <c r="H22" s="190">
        <v>0.0</v>
      </c>
      <c r="I22" s="191">
        <v>0.0</v>
      </c>
      <c r="J22" s="192">
        <f t="shared" si="1"/>
        <v>0</v>
      </c>
      <c r="K22" s="190">
        <v>0.0</v>
      </c>
      <c r="L22" s="190">
        <v>0.0</v>
      </c>
      <c r="M22" s="192">
        <f t="shared" si="2"/>
        <v>0</v>
      </c>
      <c r="N22" s="190">
        <v>0.0</v>
      </c>
      <c r="O22" s="190">
        <v>0.0</v>
      </c>
      <c r="P22" s="192">
        <f t="shared" si="3"/>
        <v>0</v>
      </c>
      <c r="Q22" s="190">
        <v>0.0</v>
      </c>
      <c r="R22" s="190">
        <v>0.0</v>
      </c>
      <c r="S22" s="192">
        <f t="shared" si="4"/>
        <v>0</v>
      </c>
      <c r="T22" s="191" t="s">
        <v>18</v>
      </c>
      <c r="U22" s="191" t="s">
        <v>18</v>
      </c>
      <c r="V22" s="191" t="s">
        <v>18</v>
      </c>
      <c r="W22" s="191" t="s">
        <v>18</v>
      </c>
      <c r="X22" s="191" t="s">
        <v>18</v>
      </c>
      <c r="Y22" s="191" t="s">
        <v>18</v>
      </c>
      <c r="Z22" s="191" t="s">
        <v>18</v>
      </c>
      <c r="AA22" s="191" t="s">
        <v>18</v>
      </c>
    </row>
    <row r="23" ht="19.5" customHeight="1">
      <c r="A23" s="68" t="s">
        <v>129</v>
      </c>
      <c r="B23" s="68" t="s">
        <v>129</v>
      </c>
      <c r="C23" s="187" t="s">
        <v>446</v>
      </c>
      <c r="D23" s="187" t="s">
        <v>154</v>
      </c>
      <c r="E23" s="188" t="s">
        <v>383</v>
      </c>
      <c r="F23" s="187">
        <v>109.0</v>
      </c>
      <c r="G23" s="189" t="s">
        <v>23</v>
      </c>
      <c r="H23" s="190">
        <v>0.0</v>
      </c>
      <c r="I23" s="191">
        <v>0.0</v>
      </c>
      <c r="J23" s="192">
        <f t="shared" si="1"/>
        <v>0</v>
      </c>
      <c r="K23" s="190">
        <v>0.0</v>
      </c>
      <c r="L23" s="190">
        <v>0.0</v>
      </c>
      <c r="M23" s="192">
        <f t="shared" si="2"/>
        <v>0</v>
      </c>
      <c r="N23" s="190">
        <v>0.0</v>
      </c>
      <c r="O23" s="190">
        <v>0.0</v>
      </c>
      <c r="P23" s="192">
        <f t="shared" si="3"/>
        <v>0</v>
      </c>
      <c r="Q23" s="190">
        <v>0.0</v>
      </c>
      <c r="R23" s="190">
        <v>0.0</v>
      </c>
      <c r="S23" s="192">
        <f t="shared" si="4"/>
        <v>0</v>
      </c>
      <c r="T23" s="191" t="s">
        <v>18</v>
      </c>
      <c r="U23" s="191" t="s">
        <v>18</v>
      </c>
      <c r="V23" s="191" t="s">
        <v>18</v>
      </c>
      <c r="W23" s="191" t="s">
        <v>18</v>
      </c>
      <c r="X23" s="191" t="s">
        <v>18</v>
      </c>
      <c r="Y23" s="191" t="s">
        <v>18</v>
      </c>
      <c r="Z23" s="191" t="s">
        <v>18</v>
      </c>
      <c r="AA23" s="191" t="s">
        <v>18</v>
      </c>
    </row>
    <row r="24" ht="19.5" customHeight="1">
      <c r="A24" s="68" t="s">
        <v>129</v>
      </c>
      <c r="B24" s="68" t="s">
        <v>129</v>
      </c>
      <c r="C24" s="187" t="s">
        <v>157</v>
      </c>
      <c r="D24" s="187" t="s">
        <v>158</v>
      </c>
      <c r="E24" s="188" t="s">
        <v>383</v>
      </c>
      <c r="F24" s="187">
        <v>324.0</v>
      </c>
      <c r="G24" s="189" t="s">
        <v>23</v>
      </c>
      <c r="H24" s="190">
        <v>0.0</v>
      </c>
      <c r="I24" s="191">
        <v>0.0</v>
      </c>
      <c r="J24" s="192">
        <f t="shared" si="1"/>
        <v>0</v>
      </c>
      <c r="K24" s="190">
        <v>0.0</v>
      </c>
      <c r="L24" s="190">
        <v>0.0</v>
      </c>
      <c r="M24" s="192">
        <f t="shared" si="2"/>
        <v>0</v>
      </c>
      <c r="N24" s="190">
        <v>0.0</v>
      </c>
      <c r="O24" s="190">
        <v>0.0</v>
      </c>
      <c r="P24" s="192">
        <f t="shared" si="3"/>
        <v>0</v>
      </c>
      <c r="Q24" s="190">
        <v>0.0</v>
      </c>
      <c r="R24" s="190">
        <v>0.0</v>
      </c>
      <c r="S24" s="192">
        <f t="shared" si="4"/>
        <v>0</v>
      </c>
      <c r="T24" s="191" t="s">
        <v>18</v>
      </c>
      <c r="U24" s="191" t="s">
        <v>18</v>
      </c>
      <c r="V24" s="191" t="s">
        <v>18</v>
      </c>
      <c r="W24" s="191" t="s">
        <v>18</v>
      </c>
      <c r="X24" s="191" t="s">
        <v>18</v>
      </c>
      <c r="Y24" s="191" t="s">
        <v>18</v>
      </c>
      <c r="Z24" s="191" t="s">
        <v>18</v>
      </c>
      <c r="AA24" s="191" t="s">
        <v>18</v>
      </c>
    </row>
    <row r="25" ht="19.5" customHeight="1">
      <c r="A25" s="68" t="s">
        <v>129</v>
      </c>
      <c r="B25" s="68" t="s">
        <v>129</v>
      </c>
      <c r="C25" s="187" t="s">
        <v>160</v>
      </c>
      <c r="D25" s="187" t="s">
        <v>161</v>
      </c>
      <c r="E25" s="188" t="s">
        <v>383</v>
      </c>
      <c r="F25" s="187">
        <v>22.0</v>
      </c>
      <c r="G25" s="189" t="s">
        <v>23</v>
      </c>
      <c r="H25" s="190">
        <v>0.0</v>
      </c>
      <c r="I25" s="191">
        <v>0.0</v>
      </c>
      <c r="J25" s="192">
        <f t="shared" si="1"/>
        <v>0</v>
      </c>
      <c r="K25" s="190">
        <v>0.0</v>
      </c>
      <c r="L25" s="190">
        <v>0.0</v>
      </c>
      <c r="M25" s="192">
        <f t="shared" si="2"/>
        <v>0</v>
      </c>
      <c r="N25" s="190">
        <v>0.0</v>
      </c>
      <c r="O25" s="190">
        <v>0.0</v>
      </c>
      <c r="P25" s="192">
        <f t="shared" si="3"/>
        <v>0</v>
      </c>
      <c r="Q25" s="190">
        <v>0.0</v>
      </c>
      <c r="R25" s="190">
        <v>0.0</v>
      </c>
      <c r="S25" s="192">
        <f t="shared" si="4"/>
        <v>0</v>
      </c>
      <c r="T25" s="191" t="s">
        <v>18</v>
      </c>
      <c r="U25" s="191" t="s">
        <v>18</v>
      </c>
      <c r="V25" s="191" t="s">
        <v>18</v>
      </c>
      <c r="W25" s="191" t="s">
        <v>18</v>
      </c>
      <c r="X25" s="191" t="s">
        <v>18</v>
      </c>
      <c r="Y25" s="191" t="s">
        <v>18</v>
      </c>
      <c r="Z25" s="191" t="s">
        <v>18</v>
      </c>
      <c r="AA25" s="191" t="s">
        <v>18</v>
      </c>
    </row>
    <row r="26" ht="19.5" customHeight="1">
      <c r="A26" s="68" t="s">
        <v>129</v>
      </c>
      <c r="B26" s="68" t="s">
        <v>165</v>
      </c>
      <c r="C26" s="187" t="s">
        <v>168</v>
      </c>
      <c r="D26" s="188" t="s">
        <v>447</v>
      </c>
      <c r="E26" s="188" t="s">
        <v>383</v>
      </c>
      <c r="F26" s="187">
        <v>267.0</v>
      </c>
      <c r="G26" s="189" t="s">
        <v>23</v>
      </c>
      <c r="H26" s="190">
        <v>0.0</v>
      </c>
      <c r="I26" s="191">
        <v>0.0</v>
      </c>
      <c r="J26" s="192">
        <f t="shared" si="1"/>
        <v>0</v>
      </c>
      <c r="K26" s="190">
        <v>0.0</v>
      </c>
      <c r="L26" s="190">
        <v>0.0</v>
      </c>
      <c r="M26" s="192">
        <f t="shared" si="2"/>
        <v>0</v>
      </c>
      <c r="N26" s="190">
        <v>0.0</v>
      </c>
      <c r="O26" s="190">
        <v>0.0</v>
      </c>
      <c r="P26" s="192">
        <f t="shared" si="3"/>
        <v>0</v>
      </c>
      <c r="Q26" s="190">
        <v>0.0</v>
      </c>
      <c r="R26" s="190">
        <v>0.0</v>
      </c>
      <c r="S26" s="192">
        <f t="shared" si="4"/>
        <v>0</v>
      </c>
      <c r="T26" s="191" t="s">
        <v>18</v>
      </c>
      <c r="U26" s="191" t="s">
        <v>18</v>
      </c>
      <c r="V26" s="191" t="s">
        <v>18</v>
      </c>
      <c r="W26" s="191" t="s">
        <v>18</v>
      </c>
      <c r="X26" s="191" t="s">
        <v>18</v>
      </c>
      <c r="Y26" s="191" t="s">
        <v>18</v>
      </c>
      <c r="Z26" s="191" t="s">
        <v>18</v>
      </c>
      <c r="AA26" s="191" t="s">
        <v>18</v>
      </c>
    </row>
    <row r="27" ht="19.5" customHeight="1">
      <c r="A27" s="68" t="s">
        <v>129</v>
      </c>
      <c r="B27" s="68" t="s">
        <v>165</v>
      </c>
      <c r="C27" s="187" t="s">
        <v>170</v>
      </c>
      <c r="D27" s="188" t="s">
        <v>448</v>
      </c>
      <c r="E27" s="188" t="s">
        <v>383</v>
      </c>
      <c r="F27" s="187">
        <v>244.0</v>
      </c>
      <c r="G27" s="189" t="s">
        <v>23</v>
      </c>
      <c r="H27" s="190">
        <v>0.0</v>
      </c>
      <c r="I27" s="191">
        <v>0.0</v>
      </c>
      <c r="J27" s="192">
        <f t="shared" si="1"/>
        <v>0</v>
      </c>
      <c r="K27" s="190">
        <v>0.0</v>
      </c>
      <c r="L27" s="190">
        <v>0.0</v>
      </c>
      <c r="M27" s="192">
        <f t="shared" si="2"/>
        <v>0</v>
      </c>
      <c r="N27" s="190">
        <v>0.0</v>
      </c>
      <c r="O27" s="190">
        <v>0.0</v>
      </c>
      <c r="P27" s="192">
        <f t="shared" si="3"/>
        <v>0</v>
      </c>
      <c r="Q27" s="190">
        <v>0.0</v>
      </c>
      <c r="R27" s="190">
        <v>0.0</v>
      </c>
      <c r="S27" s="192">
        <f t="shared" si="4"/>
        <v>0</v>
      </c>
      <c r="T27" s="191" t="s">
        <v>18</v>
      </c>
      <c r="U27" s="191" t="s">
        <v>18</v>
      </c>
      <c r="V27" s="191" t="s">
        <v>18</v>
      </c>
      <c r="W27" s="191" t="s">
        <v>18</v>
      </c>
      <c r="X27" s="191" t="s">
        <v>18</v>
      </c>
      <c r="Y27" s="191" t="s">
        <v>18</v>
      </c>
      <c r="Z27" s="191" t="s">
        <v>18</v>
      </c>
      <c r="AA27" s="191" t="s">
        <v>18</v>
      </c>
    </row>
    <row r="28" ht="19.5" customHeight="1">
      <c r="A28" s="68" t="s">
        <v>129</v>
      </c>
      <c r="B28" s="68" t="s">
        <v>165</v>
      </c>
      <c r="C28" s="187" t="s">
        <v>449</v>
      </c>
      <c r="D28" s="188" t="s">
        <v>450</v>
      </c>
      <c r="E28" s="188" t="s">
        <v>383</v>
      </c>
      <c r="F28" s="187">
        <v>1.0</v>
      </c>
      <c r="G28" s="189" t="s">
        <v>23</v>
      </c>
      <c r="H28" s="190">
        <v>0.0</v>
      </c>
      <c r="I28" s="191">
        <v>0.0</v>
      </c>
      <c r="J28" s="192">
        <f t="shared" si="1"/>
        <v>0</v>
      </c>
      <c r="K28" s="190">
        <v>0.0</v>
      </c>
      <c r="L28" s="190">
        <v>0.0</v>
      </c>
      <c r="M28" s="192">
        <f t="shared" si="2"/>
        <v>0</v>
      </c>
      <c r="N28" s="190">
        <v>0.0</v>
      </c>
      <c r="O28" s="190">
        <v>0.0</v>
      </c>
      <c r="P28" s="192">
        <f t="shared" si="3"/>
        <v>0</v>
      </c>
      <c r="Q28" s="190">
        <v>0.0</v>
      </c>
      <c r="R28" s="190">
        <v>0.0</v>
      </c>
      <c r="S28" s="192">
        <f t="shared" si="4"/>
        <v>0</v>
      </c>
      <c r="T28" s="191" t="s">
        <v>18</v>
      </c>
      <c r="U28" s="191" t="s">
        <v>18</v>
      </c>
      <c r="V28" s="191" t="s">
        <v>18</v>
      </c>
      <c r="W28" s="191" t="s">
        <v>18</v>
      </c>
      <c r="X28" s="191" t="s">
        <v>18</v>
      </c>
      <c r="Y28" s="191" t="s">
        <v>18</v>
      </c>
      <c r="Z28" s="191" t="s">
        <v>18</v>
      </c>
      <c r="AA28" s="191" t="s">
        <v>18</v>
      </c>
    </row>
    <row r="29" ht="19.5" customHeight="1">
      <c r="A29" s="68" t="s">
        <v>129</v>
      </c>
      <c r="B29" s="68" t="s">
        <v>165</v>
      </c>
      <c r="C29" s="187" t="s">
        <v>175</v>
      </c>
      <c r="D29" s="188" t="s">
        <v>176</v>
      </c>
      <c r="E29" s="188" t="s">
        <v>383</v>
      </c>
      <c r="F29" s="187">
        <v>189.0</v>
      </c>
      <c r="G29" s="189" t="s">
        <v>23</v>
      </c>
      <c r="H29" s="190">
        <v>0.0</v>
      </c>
      <c r="I29" s="191">
        <v>0.0</v>
      </c>
      <c r="J29" s="192">
        <f t="shared" si="1"/>
        <v>0</v>
      </c>
      <c r="K29" s="190">
        <v>0.0</v>
      </c>
      <c r="L29" s="190">
        <v>0.0</v>
      </c>
      <c r="M29" s="192">
        <f t="shared" si="2"/>
        <v>0</v>
      </c>
      <c r="N29" s="190">
        <v>0.0</v>
      </c>
      <c r="O29" s="190">
        <v>0.0</v>
      </c>
      <c r="P29" s="192">
        <f t="shared" si="3"/>
        <v>0</v>
      </c>
      <c r="Q29" s="190">
        <v>0.0</v>
      </c>
      <c r="R29" s="190">
        <v>0.0</v>
      </c>
      <c r="S29" s="192">
        <f t="shared" si="4"/>
        <v>0</v>
      </c>
      <c r="T29" s="191" t="s">
        <v>18</v>
      </c>
      <c r="U29" s="191" t="s">
        <v>18</v>
      </c>
      <c r="V29" s="191" t="s">
        <v>18</v>
      </c>
      <c r="W29" s="191" t="s">
        <v>18</v>
      </c>
      <c r="X29" s="191" t="s">
        <v>18</v>
      </c>
      <c r="Y29" s="191" t="s">
        <v>18</v>
      </c>
      <c r="Z29" s="191" t="s">
        <v>18</v>
      </c>
      <c r="AA29" s="191" t="s">
        <v>18</v>
      </c>
    </row>
    <row r="30" ht="19.5" customHeight="1">
      <c r="A30" s="68" t="s">
        <v>129</v>
      </c>
      <c r="B30" s="68" t="s">
        <v>165</v>
      </c>
      <c r="C30" s="187" t="s">
        <v>178</v>
      </c>
      <c r="D30" s="188" t="s">
        <v>179</v>
      </c>
      <c r="E30" s="188" t="s">
        <v>383</v>
      </c>
      <c r="F30" s="187">
        <v>141.0</v>
      </c>
      <c r="G30" s="189" t="s">
        <v>23</v>
      </c>
      <c r="H30" s="190">
        <v>0.0</v>
      </c>
      <c r="I30" s="191">
        <v>0.0</v>
      </c>
      <c r="J30" s="192">
        <f t="shared" si="1"/>
        <v>0</v>
      </c>
      <c r="K30" s="190">
        <v>0.0</v>
      </c>
      <c r="L30" s="190">
        <v>0.0</v>
      </c>
      <c r="M30" s="192">
        <f t="shared" si="2"/>
        <v>0</v>
      </c>
      <c r="N30" s="190">
        <v>0.0</v>
      </c>
      <c r="O30" s="190">
        <v>0.0</v>
      </c>
      <c r="P30" s="192">
        <f t="shared" si="3"/>
        <v>0</v>
      </c>
      <c r="Q30" s="190">
        <v>0.0</v>
      </c>
      <c r="R30" s="190">
        <v>0.0</v>
      </c>
      <c r="S30" s="192">
        <f t="shared" si="4"/>
        <v>0</v>
      </c>
      <c r="T30" s="191" t="s">
        <v>18</v>
      </c>
      <c r="U30" s="191" t="s">
        <v>18</v>
      </c>
      <c r="V30" s="191" t="s">
        <v>18</v>
      </c>
      <c r="W30" s="191" t="s">
        <v>18</v>
      </c>
      <c r="X30" s="191" t="s">
        <v>18</v>
      </c>
      <c r="Y30" s="191" t="s">
        <v>18</v>
      </c>
      <c r="Z30" s="191" t="s">
        <v>18</v>
      </c>
      <c r="AA30" s="191" t="s">
        <v>18</v>
      </c>
    </row>
    <row r="31" ht="19.5" customHeight="1">
      <c r="A31" s="68" t="s">
        <v>129</v>
      </c>
      <c r="B31" s="68" t="s">
        <v>165</v>
      </c>
      <c r="C31" s="187" t="s">
        <v>172</v>
      </c>
      <c r="D31" s="188" t="s">
        <v>165</v>
      </c>
      <c r="E31" s="188" t="s">
        <v>383</v>
      </c>
      <c r="F31" s="187">
        <v>1541.0</v>
      </c>
      <c r="G31" s="189" t="s">
        <v>23</v>
      </c>
      <c r="H31" s="190">
        <v>7.0</v>
      </c>
      <c r="I31" s="191">
        <v>0.0</v>
      </c>
      <c r="J31" s="192">
        <f t="shared" si="1"/>
        <v>7</v>
      </c>
      <c r="K31" s="190">
        <v>5.0</v>
      </c>
      <c r="L31" s="191">
        <v>1.0</v>
      </c>
      <c r="M31" s="192">
        <f t="shared" si="2"/>
        <v>6</v>
      </c>
      <c r="N31" s="190">
        <v>0.0</v>
      </c>
      <c r="O31" s="191">
        <v>6.0</v>
      </c>
      <c r="P31" s="192">
        <f t="shared" si="3"/>
        <v>6</v>
      </c>
      <c r="Q31" s="190">
        <v>0.0</v>
      </c>
      <c r="R31" s="191">
        <v>3.0</v>
      </c>
      <c r="S31" s="192">
        <f t="shared" si="4"/>
        <v>3</v>
      </c>
      <c r="T31" s="191" t="s">
        <v>18</v>
      </c>
      <c r="U31" s="191" t="s">
        <v>18</v>
      </c>
      <c r="V31" s="191" t="s">
        <v>13</v>
      </c>
      <c r="W31" s="191" t="s">
        <v>18</v>
      </c>
      <c r="X31" s="191" t="s">
        <v>18</v>
      </c>
      <c r="Y31" s="191" t="s">
        <v>18</v>
      </c>
      <c r="Z31" s="191" t="s">
        <v>18</v>
      </c>
      <c r="AA31" s="191" t="s">
        <v>8</v>
      </c>
    </row>
    <row r="32" ht="19.5" customHeight="1">
      <c r="A32" s="68" t="s">
        <v>129</v>
      </c>
      <c r="B32" s="68" t="s">
        <v>165</v>
      </c>
      <c r="C32" s="187" t="s">
        <v>451</v>
      </c>
      <c r="D32" s="188" t="s">
        <v>452</v>
      </c>
      <c r="E32" s="188" t="s">
        <v>383</v>
      </c>
      <c r="F32" s="187">
        <v>0.0</v>
      </c>
      <c r="G32" s="189" t="s">
        <v>23</v>
      </c>
      <c r="H32" s="190">
        <v>0.0</v>
      </c>
      <c r="I32" s="191">
        <v>0.0</v>
      </c>
      <c r="J32" s="192">
        <f t="shared" si="1"/>
        <v>0</v>
      </c>
      <c r="K32" s="190">
        <v>0.0</v>
      </c>
      <c r="L32" s="190">
        <v>0.0</v>
      </c>
      <c r="M32" s="192">
        <f t="shared" si="2"/>
        <v>0</v>
      </c>
      <c r="N32" s="190">
        <v>0.0</v>
      </c>
      <c r="O32" s="190">
        <v>0.0</v>
      </c>
      <c r="P32" s="192">
        <f t="shared" si="3"/>
        <v>0</v>
      </c>
      <c r="Q32" s="190">
        <v>0.0</v>
      </c>
      <c r="R32" s="190">
        <v>0.0</v>
      </c>
      <c r="S32" s="192">
        <f t="shared" si="4"/>
        <v>0</v>
      </c>
      <c r="T32" s="191" t="s">
        <v>18</v>
      </c>
      <c r="U32" s="191" t="s">
        <v>18</v>
      </c>
      <c r="V32" s="191" t="s">
        <v>18</v>
      </c>
      <c r="W32" s="191" t="s">
        <v>18</v>
      </c>
      <c r="X32" s="191" t="s">
        <v>18</v>
      </c>
      <c r="Y32" s="191" t="s">
        <v>18</v>
      </c>
      <c r="Z32" s="191" t="s">
        <v>18</v>
      </c>
      <c r="AA32" s="191" t="s">
        <v>18</v>
      </c>
    </row>
    <row r="33" ht="19.5" customHeight="1">
      <c r="A33" s="68" t="s">
        <v>129</v>
      </c>
      <c r="B33" s="68" t="s">
        <v>186</v>
      </c>
      <c r="C33" s="187" t="s">
        <v>189</v>
      </c>
      <c r="D33" s="187" t="s">
        <v>190</v>
      </c>
      <c r="E33" s="188" t="s">
        <v>383</v>
      </c>
      <c r="F33" s="187">
        <v>141.0</v>
      </c>
      <c r="G33" s="189" t="s">
        <v>23</v>
      </c>
      <c r="H33" s="190">
        <v>0.0</v>
      </c>
      <c r="I33" s="191">
        <v>0.0</v>
      </c>
      <c r="J33" s="192">
        <f t="shared" si="1"/>
        <v>0</v>
      </c>
      <c r="K33" s="190">
        <v>0.0</v>
      </c>
      <c r="L33" s="190">
        <v>0.0</v>
      </c>
      <c r="M33" s="192">
        <f t="shared" si="2"/>
        <v>0</v>
      </c>
      <c r="N33" s="190">
        <v>0.0</v>
      </c>
      <c r="O33" s="190">
        <v>0.0</v>
      </c>
      <c r="P33" s="192">
        <f t="shared" si="3"/>
        <v>0</v>
      </c>
      <c r="Q33" s="190">
        <v>0.0</v>
      </c>
      <c r="R33" s="190">
        <v>0.0</v>
      </c>
      <c r="S33" s="192">
        <f t="shared" si="4"/>
        <v>0</v>
      </c>
      <c r="T33" s="191" t="s">
        <v>18</v>
      </c>
      <c r="U33" s="191" t="s">
        <v>18</v>
      </c>
      <c r="V33" s="191" t="s">
        <v>18</v>
      </c>
      <c r="W33" s="191" t="s">
        <v>18</v>
      </c>
      <c r="X33" s="191" t="s">
        <v>18</v>
      </c>
      <c r="Y33" s="191" t="s">
        <v>18</v>
      </c>
      <c r="Z33" s="191" t="s">
        <v>18</v>
      </c>
      <c r="AA33" s="191" t="s">
        <v>18</v>
      </c>
    </row>
    <row r="34" ht="19.5" customHeight="1">
      <c r="A34" s="68" t="s">
        <v>129</v>
      </c>
      <c r="B34" s="68" t="s">
        <v>186</v>
      </c>
      <c r="C34" s="187" t="s">
        <v>453</v>
      </c>
      <c r="D34" s="187" t="s">
        <v>454</v>
      </c>
      <c r="E34" s="188" t="s">
        <v>383</v>
      </c>
      <c r="F34" s="187">
        <v>0.0</v>
      </c>
      <c r="G34" s="189" t="s">
        <v>23</v>
      </c>
      <c r="H34" s="190">
        <v>0.0</v>
      </c>
      <c r="I34" s="191">
        <v>0.0</v>
      </c>
      <c r="J34" s="192">
        <f t="shared" si="1"/>
        <v>0</v>
      </c>
      <c r="K34" s="190">
        <v>0.0</v>
      </c>
      <c r="L34" s="190">
        <v>0.0</v>
      </c>
      <c r="M34" s="192">
        <f t="shared" si="2"/>
        <v>0</v>
      </c>
      <c r="N34" s="190">
        <v>0.0</v>
      </c>
      <c r="O34" s="190">
        <v>0.0</v>
      </c>
      <c r="P34" s="192">
        <f t="shared" si="3"/>
        <v>0</v>
      </c>
      <c r="Q34" s="190">
        <v>0.0</v>
      </c>
      <c r="R34" s="190">
        <v>0.0</v>
      </c>
      <c r="S34" s="192">
        <f t="shared" si="4"/>
        <v>0</v>
      </c>
      <c r="T34" s="191" t="s">
        <v>18</v>
      </c>
      <c r="U34" s="191" t="s">
        <v>18</v>
      </c>
      <c r="V34" s="191" t="s">
        <v>18</v>
      </c>
      <c r="W34" s="191" t="s">
        <v>18</v>
      </c>
      <c r="X34" s="191" t="s">
        <v>18</v>
      </c>
      <c r="Y34" s="191" t="s">
        <v>18</v>
      </c>
      <c r="Z34" s="191" t="s">
        <v>18</v>
      </c>
      <c r="AA34" s="191" t="s">
        <v>18</v>
      </c>
    </row>
    <row r="35" ht="19.5" customHeight="1">
      <c r="A35" s="68" t="s">
        <v>129</v>
      </c>
      <c r="B35" s="68" t="s">
        <v>186</v>
      </c>
      <c r="C35" s="187" t="s">
        <v>192</v>
      </c>
      <c r="D35" s="187" t="s">
        <v>186</v>
      </c>
      <c r="E35" s="188" t="s">
        <v>383</v>
      </c>
      <c r="F35" s="187">
        <v>1059.0</v>
      </c>
      <c r="G35" s="189" t="s">
        <v>23</v>
      </c>
      <c r="H35" s="190">
        <v>0.0</v>
      </c>
      <c r="I35" s="191">
        <v>2.0</v>
      </c>
      <c r="J35" s="192">
        <f t="shared" si="1"/>
        <v>2</v>
      </c>
      <c r="K35" s="190">
        <v>6.0</v>
      </c>
      <c r="L35" s="191">
        <v>0.0</v>
      </c>
      <c r="M35" s="192">
        <f t="shared" si="2"/>
        <v>6</v>
      </c>
      <c r="N35" s="190">
        <v>0.0</v>
      </c>
      <c r="O35" s="191">
        <v>2.0</v>
      </c>
      <c r="P35" s="192">
        <f t="shared" si="3"/>
        <v>2</v>
      </c>
      <c r="Q35" s="190">
        <v>0.0</v>
      </c>
      <c r="R35" s="191">
        <v>1.0</v>
      </c>
      <c r="S35" s="192">
        <f t="shared" si="4"/>
        <v>1</v>
      </c>
      <c r="T35" s="191" t="s">
        <v>13</v>
      </c>
      <c r="U35" s="191" t="s">
        <v>18</v>
      </c>
      <c r="V35" s="191" t="s">
        <v>18</v>
      </c>
      <c r="W35" s="191" t="s">
        <v>18</v>
      </c>
      <c r="X35" s="191" t="s">
        <v>18</v>
      </c>
      <c r="Y35" s="191" t="s">
        <v>18</v>
      </c>
      <c r="Z35" s="191" t="s">
        <v>18</v>
      </c>
      <c r="AA35" s="191" t="s">
        <v>13</v>
      </c>
    </row>
    <row r="36" ht="19.5" customHeight="1">
      <c r="A36" s="68" t="s">
        <v>129</v>
      </c>
      <c r="B36" s="68" t="s">
        <v>199</v>
      </c>
      <c r="C36" s="187" t="s">
        <v>203</v>
      </c>
      <c r="D36" s="187" t="s">
        <v>202</v>
      </c>
      <c r="E36" s="188" t="s">
        <v>388</v>
      </c>
      <c r="F36" s="187">
        <v>2320.0</v>
      </c>
      <c r="G36" s="189" t="s">
        <v>23</v>
      </c>
      <c r="H36" s="190">
        <v>10.0</v>
      </c>
      <c r="I36" s="191">
        <v>0.0</v>
      </c>
      <c r="J36" s="192">
        <f t="shared" si="1"/>
        <v>10</v>
      </c>
      <c r="K36" s="190">
        <v>17.0</v>
      </c>
      <c r="L36" s="191">
        <v>0.0</v>
      </c>
      <c r="M36" s="192">
        <f t="shared" si="2"/>
        <v>17</v>
      </c>
      <c r="N36" s="190">
        <v>15.0</v>
      </c>
      <c r="O36" s="191">
        <v>0.0</v>
      </c>
      <c r="P36" s="192">
        <f t="shared" si="3"/>
        <v>15</v>
      </c>
      <c r="Q36" s="190">
        <v>5.0</v>
      </c>
      <c r="R36" s="191">
        <v>0.0</v>
      </c>
      <c r="S36" s="192">
        <f t="shared" si="4"/>
        <v>5</v>
      </c>
      <c r="T36" s="191" t="s">
        <v>18</v>
      </c>
      <c r="U36" s="191" t="s">
        <v>18</v>
      </c>
      <c r="V36" s="191" t="s">
        <v>18</v>
      </c>
      <c r="W36" s="191" t="s">
        <v>13</v>
      </c>
      <c r="X36" s="191" t="s">
        <v>18</v>
      </c>
      <c r="Y36" s="191" t="s">
        <v>18</v>
      </c>
      <c r="Z36" s="191" t="s">
        <v>18</v>
      </c>
      <c r="AA36" s="191" t="s">
        <v>8</v>
      </c>
    </row>
    <row r="37" ht="19.5" customHeight="1">
      <c r="A37" s="68" t="s">
        <v>129</v>
      </c>
      <c r="B37" s="68" t="s">
        <v>199</v>
      </c>
      <c r="C37" s="187" t="s">
        <v>210</v>
      </c>
      <c r="D37" s="187" t="s">
        <v>211</v>
      </c>
      <c r="E37" s="188" t="s">
        <v>383</v>
      </c>
      <c r="F37" s="187">
        <v>356.0</v>
      </c>
      <c r="G37" s="189" t="s">
        <v>23</v>
      </c>
      <c r="H37" s="190">
        <v>0.0</v>
      </c>
      <c r="I37" s="191">
        <v>0.0</v>
      </c>
      <c r="J37" s="192">
        <f t="shared" si="1"/>
        <v>0</v>
      </c>
      <c r="K37" s="190">
        <v>0.0</v>
      </c>
      <c r="L37" s="190">
        <v>0.0</v>
      </c>
      <c r="M37" s="192">
        <f t="shared" si="2"/>
        <v>0</v>
      </c>
      <c r="N37" s="190">
        <v>0.0</v>
      </c>
      <c r="O37" s="190">
        <v>0.0</v>
      </c>
      <c r="P37" s="192">
        <f t="shared" si="3"/>
        <v>0</v>
      </c>
      <c r="Q37" s="190">
        <v>0.0</v>
      </c>
      <c r="R37" s="190">
        <v>0.0</v>
      </c>
      <c r="S37" s="192">
        <f t="shared" si="4"/>
        <v>0</v>
      </c>
      <c r="T37" s="191" t="s">
        <v>18</v>
      </c>
      <c r="U37" s="191" t="s">
        <v>18</v>
      </c>
      <c r="V37" s="191" t="s">
        <v>18</v>
      </c>
      <c r="W37" s="191" t="s">
        <v>18</v>
      </c>
      <c r="X37" s="191" t="s">
        <v>18</v>
      </c>
      <c r="Y37" s="191" t="s">
        <v>18</v>
      </c>
      <c r="Z37" s="191" t="s">
        <v>18</v>
      </c>
      <c r="AA37" s="191" t="s">
        <v>18</v>
      </c>
    </row>
    <row r="38" ht="19.5" customHeight="1">
      <c r="A38" s="68" t="s">
        <v>129</v>
      </c>
      <c r="B38" s="68" t="s">
        <v>199</v>
      </c>
      <c r="C38" s="187" t="s">
        <v>205</v>
      </c>
      <c r="D38" s="187" t="s">
        <v>455</v>
      </c>
      <c r="E38" s="188" t="s">
        <v>383</v>
      </c>
      <c r="F38" s="187">
        <v>268.0</v>
      </c>
      <c r="G38" s="189" t="s">
        <v>23</v>
      </c>
      <c r="H38" s="190">
        <v>0.0</v>
      </c>
      <c r="I38" s="191">
        <v>0.0</v>
      </c>
      <c r="J38" s="192">
        <f t="shared" si="1"/>
        <v>0</v>
      </c>
      <c r="K38" s="190">
        <v>0.0</v>
      </c>
      <c r="L38" s="190">
        <v>0.0</v>
      </c>
      <c r="M38" s="192">
        <f t="shared" si="2"/>
        <v>0</v>
      </c>
      <c r="N38" s="190">
        <v>0.0</v>
      </c>
      <c r="O38" s="190">
        <v>0.0</v>
      </c>
      <c r="P38" s="192">
        <f t="shared" si="3"/>
        <v>0</v>
      </c>
      <c r="Q38" s="190">
        <v>0.0</v>
      </c>
      <c r="R38" s="190">
        <v>0.0</v>
      </c>
      <c r="S38" s="192">
        <f t="shared" si="4"/>
        <v>0</v>
      </c>
      <c r="T38" s="191" t="s">
        <v>18</v>
      </c>
      <c r="U38" s="191" t="s">
        <v>18</v>
      </c>
      <c r="V38" s="191" t="s">
        <v>18</v>
      </c>
      <c r="W38" s="191" t="s">
        <v>18</v>
      </c>
      <c r="X38" s="191" t="s">
        <v>18</v>
      </c>
      <c r="Y38" s="191" t="s">
        <v>18</v>
      </c>
      <c r="Z38" s="191" t="s">
        <v>18</v>
      </c>
      <c r="AA38" s="191" t="s">
        <v>18</v>
      </c>
    </row>
    <row r="39" ht="19.5" customHeight="1">
      <c r="A39" s="68" t="s">
        <v>129</v>
      </c>
      <c r="B39" s="68" t="s">
        <v>219</v>
      </c>
      <c r="C39" s="187" t="s">
        <v>226</v>
      </c>
      <c r="D39" s="187" t="s">
        <v>456</v>
      </c>
      <c r="E39" s="188" t="s">
        <v>383</v>
      </c>
      <c r="F39" s="187">
        <v>1156.0</v>
      </c>
      <c r="G39" s="189" t="s">
        <v>23</v>
      </c>
      <c r="H39" s="190">
        <v>0.0</v>
      </c>
      <c r="I39" s="191">
        <v>7.0</v>
      </c>
      <c r="J39" s="192">
        <f t="shared" si="1"/>
        <v>7</v>
      </c>
      <c r="K39" s="190">
        <v>0.0</v>
      </c>
      <c r="L39" s="191">
        <v>7.0</v>
      </c>
      <c r="M39" s="192">
        <f t="shared" si="2"/>
        <v>7</v>
      </c>
      <c r="N39" s="190">
        <v>0.0</v>
      </c>
      <c r="O39" s="191">
        <v>7.0</v>
      </c>
      <c r="P39" s="192">
        <f t="shared" si="3"/>
        <v>7</v>
      </c>
      <c r="Q39" s="190">
        <v>0.0</v>
      </c>
      <c r="R39" s="191">
        <v>3.0</v>
      </c>
      <c r="S39" s="192">
        <f t="shared" si="4"/>
        <v>3</v>
      </c>
      <c r="T39" s="191" t="s">
        <v>18</v>
      </c>
      <c r="U39" s="191" t="s">
        <v>18</v>
      </c>
      <c r="V39" s="191" t="s">
        <v>13</v>
      </c>
      <c r="W39" s="191" t="s">
        <v>18</v>
      </c>
      <c r="X39" s="191" t="s">
        <v>18</v>
      </c>
      <c r="Y39" s="191" t="s">
        <v>18</v>
      </c>
      <c r="Z39" s="191" t="s">
        <v>18</v>
      </c>
      <c r="AA39" s="191" t="s">
        <v>13</v>
      </c>
    </row>
    <row r="40" ht="19.5" customHeight="1">
      <c r="A40" s="68" t="s">
        <v>129</v>
      </c>
      <c r="B40" s="68" t="s">
        <v>219</v>
      </c>
      <c r="C40" s="187" t="s">
        <v>223</v>
      </c>
      <c r="D40" s="187" t="s">
        <v>224</v>
      </c>
      <c r="E40" s="188" t="s">
        <v>383</v>
      </c>
      <c r="F40" s="187">
        <v>164.0</v>
      </c>
      <c r="G40" s="189" t="s">
        <v>23</v>
      </c>
      <c r="H40" s="190">
        <v>0.0</v>
      </c>
      <c r="I40" s="191">
        <v>0.0</v>
      </c>
      <c r="J40" s="192">
        <f t="shared" si="1"/>
        <v>0</v>
      </c>
      <c r="K40" s="190">
        <v>0.0</v>
      </c>
      <c r="L40" s="190">
        <v>0.0</v>
      </c>
      <c r="M40" s="192">
        <f t="shared" si="2"/>
        <v>0</v>
      </c>
      <c r="N40" s="190">
        <v>0.0</v>
      </c>
      <c r="O40" s="190">
        <v>0.0</v>
      </c>
      <c r="P40" s="192">
        <f t="shared" si="3"/>
        <v>0</v>
      </c>
      <c r="Q40" s="190">
        <v>0.0</v>
      </c>
      <c r="R40" s="190">
        <v>0.0</v>
      </c>
      <c r="S40" s="192">
        <f t="shared" si="4"/>
        <v>0</v>
      </c>
      <c r="T40" s="191" t="s">
        <v>18</v>
      </c>
      <c r="U40" s="191" t="s">
        <v>18</v>
      </c>
      <c r="V40" s="191" t="s">
        <v>18</v>
      </c>
      <c r="W40" s="191" t="s">
        <v>18</v>
      </c>
      <c r="X40" s="191" t="s">
        <v>18</v>
      </c>
      <c r="Y40" s="191" t="s">
        <v>18</v>
      </c>
      <c r="Z40" s="191" t="s">
        <v>18</v>
      </c>
      <c r="AA40" s="191" t="s">
        <v>18</v>
      </c>
    </row>
    <row r="41" ht="19.5" customHeight="1">
      <c r="A41" s="68" t="s">
        <v>129</v>
      </c>
      <c r="B41" s="68" t="s">
        <v>219</v>
      </c>
      <c r="C41" s="187" t="s">
        <v>236</v>
      </c>
      <c r="D41" s="187" t="s">
        <v>237</v>
      </c>
      <c r="E41" s="188" t="s">
        <v>383</v>
      </c>
      <c r="F41" s="187">
        <v>145.0</v>
      </c>
      <c r="G41" s="189" t="s">
        <v>23</v>
      </c>
      <c r="H41" s="190">
        <v>0.0</v>
      </c>
      <c r="I41" s="191">
        <v>0.0</v>
      </c>
      <c r="J41" s="192">
        <f t="shared" si="1"/>
        <v>0</v>
      </c>
      <c r="K41" s="190">
        <v>0.0</v>
      </c>
      <c r="L41" s="190">
        <v>0.0</v>
      </c>
      <c r="M41" s="192">
        <f t="shared" si="2"/>
        <v>0</v>
      </c>
      <c r="N41" s="190">
        <v>0.0</v>
      </c>
      <c r="O41" s="190">
        <v>0.0</v>
      </c>
      <c r="P41" s="192">
        <f t="shared" si="3"/>
        <v>0</v>
      </c>
      <c r="Q41" s="190">
        <v>0.0</v>
      </c>
      <c r="R41" s="190">
        <v>0.0</v>
      </c>
      <c r="S41" s="192">
        <f t="shared" si="4"/>
        <v>0</v>
      </c>
      <c r="T41" s="191" t="s">
        <v>18</v>
      </c>
      <c r="U41" s="191" t="s">
        <v>18</v>
      </c>
      <c r="V41" s="191" t="s">
        <v>18</v>
      </c>
      <c r="W41" s="191" t="s">
        <v>18</v>
      </c>
      <c r="X41" s="191" t="s">
        <v>18</v>
      </c>
      <c r="Y41" s="191" t="s">
        <v>18</v>
      </c>
      <c r="Z41" s="191" t="s">
        <v>18</v>
      </c>
      <c r="AA41" s="191" t="s">
        <v>18</v>
      </c>
    </row>
    <row r="42" ht="19.5" customHeight="1">
      <c r="A42" s="68" t="s">
        <v>129</v>
      </c>
      <c r="B42" s="68" t="s">
        <v>219</v>
      </c>
      <c r="C42" s="187" t="s">
        <v>240</v>
      </c>
      <c r="D42" s="187" t="s">
        <v>241</v>
      </c>
      <c r="E42" s="188" t="s">
        <v>383</v>
      </c>
      <c r="F42" s="187">
        <v>6.0</v>
      </c>
      <c r="G42" s="189" t="s">
        <v>23</v>
      </c>
      <c r="H42" s="190">
        <v>0.0</v>
      </c>
      <c r="I42" s="191">
        <v>0.0</v>
      </c>
      <c r="J42" s="192">
        <f t="shared" si="1"/>
        <v>0</v>
      </c>
      <c r="K42" s="190">
        <v>0.0</v>
      </c>
      <c r="L42" s="190">
        <v>0.0</v>
      </c>
      <c r="M42" s="192">
        <f t="shared" si="2"/>
        <v>0</v>
      </c>
      <c r="N42" s="190">
        <v>0.0</v>
      </c>
      <c r="O42" s="190">
        <v>0.0</v>
      </c>
      <c r="P42" s="192">
        <f t="shared" si="3"/>
        <v>0</v>
      </c>
      <c r="Q42" s="190">
        <v>0.0</v>
      </c>
      <c r="R42" s="190">
        <v>0.0</v>
      </c>
      <c r="S42" s="192">
        <f t="shared" si="4"/>
        <v>0</v>
      </c>
      <c r="T42" s="191" t="s">
        <v>18</v>
      </c>
      <c r="U42" s="191" t="s">
        <v>18</v>
      </c>
      <c r="V42" s="191" t="s">
        <v>18</v>
      </c>
      <c r="W42" s="191" t="s">
        <v>18</v>
      </c>
      <c r="X42" s="191" t="s">
        <v>18</v>
      </c>
      <c r="Y42" s="191" t="s">
        <v>18</v>
      </c>
      <c r="Z42" s="191" t="s">
        <v>18</v>
      </c>
      <c r="AA42" s="191" t="s">
        <v>18</v>
      </c>
    </row>
    <row r="43" ht="19.5" customHeight="1">
      <c r="A43" s="68" t="s">
        <v>129</v>
      </c>
      <c r="B43" s="68" t="s">
        <v>219</v>
      </c>
      <c r="C43" s="187" t="s">
        <v>231</v>
      </c>
      <c r="D43" s="187" t="s">
        <v>232</v>
      </c>
      <c r="E43" s="188" t="s">
        <v>383</v>
      </c>
      <c r="F43" s="187">
        <v>164.0</v>
      </c>
      <c r="G43" s="189" t="s">
        <v>23</v>
      </c>
      <c r="H43" s="190">
        <v>0.0</v>
      </c>
      <c r="I43" s="191">
        <v>0.0</v>
      </c>
      <c r="J43" s="192">
        <f t="shared" si="1"/>
        <v>0</v>
      </c>
      <c r="K43" s="190">
        <v>0.0</v>
      </c>
      <c r="L43" s="190">
        <v>0.0</v>
      </c>
      <c r="M43" s="192">
        <f t="shared" si="2"/>
        <v>0</v>
      </c>
      <c r="N43" s="190">
        <v>0.0</v>
      </c>
      <c r="O43" s="190">
        <v>0.0</v>
      </c>
      <c r="P43" s="192">
        <f t="shared" si="3"/>
        <v>0</v>
      </c>
      <c r="Q43" s="190">
        <v>0.0</v>
      </c>
      <c r="R43" s="190">
        <v>0.0</v>
      </c>
      <c r="S43" s="192">
        <f t="shared" si="4"/>
        <v>0</v>
      </c>
      <c r="T43" s="191" t="s">
        <v>18</v>
      </c>
      <c r="U43" s="191" t="s">
        <v>18</v>
      </c>
      <c r="V43" s="191" t="s">
        <v>18</v>
      </c>
      <c r="W43" s="191" t="s">
        <v>18</v>
      </c>
      <c r="X43" s="191" t="s">
        <v>18</v>
      </c>
      <c r="Y43" s="191" t="s">
        <v>18</v>
      </c>
      <c r="Z43" s="191" t="s">
        <v>18</v>
      </c>
      <c r="AA43" s="191" t="s">
        <v>18</v>
      </c>
    </row>
    <row r="44" ht="19.5" customHeight="1">
      <c r="A44" s="68" t="s">
        <v>129</v>
      </c>
      <c r="B44" s="68" t="s">
        <v>219</v>
      </c>
      <c r="C44" s="187" t="s">
        <v>245</v>
      </c>
      <c r="D44" s="187" t="s">
        <v>457</v>
      </c>
      <c r="E44" s="188" t="s">
        <v>383</v>
      </c>
      <c r="F44" s="187">
        <v>80.0</v>
      </c>
      <c r="G44" s="189" t="s">
        <v>23</v>
      </c>
      <c r="H44" s="190">
        <v>0.0</v>
      </c>
      <c r="I44" s="191">
        <v>0.0</v>
      </c>
      <c r="J44" s="192">
        <f t="shared" si="1"/>
        <v>0</v>
      </c>
      <c r="K44" s="190">
        <v>0.0</v>
      </c>
      <c r="L44" s="190">
        <v>0.0</v>
      </c>
      <c r="M44" s="192">
        <f t="shared" si="2"/>
        <v>0</v>
      </c>
      <c r="N44" s="190">
        <v>0.0</v>
      </c>
      <c r="O44" s="190">
        <v>0.0</v>
      </c>
      <c r="P44" s="192">
        <f t="shared" si="3"/>
        <v>0</v>
      </c>
      <c r="Q44" s="190">
        <v>0.0</v>
      </c>
      <c r="R44" s="190">
        <v>0.0</v>
      </c>
      <c r="S44" s="192">
        <f t="shared" si="4"/>
        <v>0</v>
      </c>
      <c r="T44" s="191" t="s">
        <v>18</v>
      </c>
      <c r="U44" s="191" t="s">
        <v>18</v>
      </c>
      <c r="V44" s="191" t="s">
        <v>18</v>
      </c>
      <c r="W44" s="191" t="s">
        <v>18</v>
      </c>
      <c r="X44" s="191" t="s">
        <v>18</v>
      </c>
      <c r="Y44" s="191" t="s">
        <v>18</v>
      </c>
      <c r="Z44" s="191" t="s">
        <v>18</v>
      </c>
      <c r="AA44" s="191" t="s">
        <v>18</v>
      </c>
    </row>
    <row r="45" ht="19.5" customHeight="1">
      <c r="A45" s="68" t="s">
        <v>129</v>
      </c>
      <c r="B45" s="68" t="s">
        <v>219</v>
      </c>
      <c r="C45" s="187" t="s">
        <v>247</v>
      </c>
      <c r="D45" s="187" t="s">
        <v>248</v>
      </c>
      <c r="E45" s="188" t="s">
        <v>383</v>
      </c>
      <c r="F45" s="187">
        <v>359.0</v>
      </c>
      <c r="G45" s="189" t="s">
        <v>23</v>
      </c>
      <c r="H45" s="190">
        <v>0.0</v>
      </c>
      <c r="I45" s="191">
        <v>0.0</v>
      </c>
      <c r="J45" s="192">
        <f t="shared" si="1"/>
        <v>0</v>
      </c>
      <c r="K45" s="190">
        <v>0.0</v>
      </c>
      <c r="L45" s="190">
        <v>0.0</v>
      </c>
      <c r="M45" s="192">
        <f t="shared" si="2"/>
        <v>0</v>
      </c>
      <c r="N45" s="190">
        <v>0.0</v>
      </c>
      <c r="O45" s="190">
        <v>0.0</v>
      </c>
      <c r="P45" s="192">
        <f t="shared" si="3"/>
        <v>0</v>
      </c>
      <c r="Q45" s="190">
        <v>0.0</v>
      </c>
      <c r="R45" s="190">
        <v>0.0</v>
      </c>
      <c r="S45" s="192">
        <f t="shared" si="4"/>
        <v>0</v>
      </c>
      <c r="T45" s="191" t="s">
        <v>18</v>
      </c>
      <c r="U45" s="191" t="s">
        <v>18</v>
      </c>
      <c r="V45" s="191" t="s">
        <v>18</v>
      </c>
      <c r="W45" s="191" t="s">
        <v>18</v>
      </c>
      <c r="X45" s="191" t="s">
        <v>18</v>
      </c>
      <c r="Y45" s="191" t="s">
        <v>18</v>
      </c>
      <c r="Z45" s="191" t="s">
        <v>18</v>
      </c>
      <c r="AA45" s="191" t="s">
        <v>18</v>
      </c>
    </row>
    <row r="46" ht="19.5" customHeight="1">
      <c r="A46" s="68" t="s">
        <v>129</v>
      </c>
      <c r="B46" s="68" t="s">
        <v>219</v>
      </c>
      <c r="C46" s="187" t="s">
        <v>251</v>
      </c>
      <c r="D46" s="187" t="s">
        <v>252</v>
      </c>
      <c r="E46" s="188" t="s">
        <v>383</v>
      </c>
      <c r="F46" s="187">
        <v>162.0</v>
      </c>
      <c r="G46" s="189" t="s">
        <v>23</v>
      </c>
      <c r="H46" s="190">
        <v>0.0</v>
      </c>
      <c r="I46" s="191">
        <v>0.0</v>
      </c>
      <c r="J46" s="192">
        <f t="shared" si="1"/>
        <v>0</v>
      </c>
      <c r="K46" s="190">
        <v>0.0</v>
      </c>
      <c r="L46" s="190">
        <v>0.0</v>
      </c>
      <c r="M46" s="192">
        <f t="shared" si="2"/>
        <v>0</v>
      </c>
      <c r="N46" s="190">
        <v>0.0</v>
      </c>
      <c r="O46" s="190">
        <v>0.0</v>
      </c>
      <c r="P46" s="192">
        <f t="shared" si="3"/>
        <v>0</v>
      </c>
      <c r="Q46" s="190">
        <v>0.0</v>
      </c>
      <c r="R46" s="190">
        <v>0.0</v>
      </c>
      <c r="S46" s="192">
        <f t="shared" si="4"/>
        <v>0</v>
      </c>
      <c r="T46" s="191" t="s">
        <v>18</v>
      </c>
      <c r="U46" s="191" t="s">
        <v>18</v>
      </c>
      <c r="V46" s="191" t="s">
        <v>18</v>
      </c>
      <c r="W46" s="191" t="s">
        <v>18</v>
      </c>
      <c r="X46" s="191" t="s">
        <v>18</v>
      </c>
      <c r="Y46" s="191" t="s">
        <v>18</v>
      </c>
      <c r="Z46" s="191" t="s">
        <v>18</v>
      </c>
      <c r="AA46" s="191" t="s">
        <v>18</v>
      </c>
    </row>
    <row r="47" ht="19.5" customHeight="1">
      <c r="A47" s="68" t="s">
        <v>129</v>
      </c>
      <c r="B47" s="68" t="s">
        <v>219</v>
      </c>
      <c r="C47" s="187" t="s">
        <v>254</v>
      </c>
      <c r="D47" s="187" t="s">
        <v>255</v>
      </c>
      <c r="E47" s="188" t="s">
        <v>383</v>
      </c>
      <c r="F47" s="187">
        <v>273.0</v>
      </c>
      <c r="G47" s="189" t="s">
        <v>23</v>
      </c>
      <c r="H47" s="190">
        <v>0.0</v>
      </c>
      <c r="I47" s="191">
        <v>0.0</v>
      </c>
      <c r="J47" s="192">
        <f t="shared" si="1"/>
        <v>0</v>
      </c>
      <c r="K47" s="190">
        <v>0.0</v>
      </c>
      <c r="L47" s="190">
        <v>0.0</v>
      </c>
      <c r="M47" s="192">
        <f t="shared" si="2"/>
        <v>0</v>
      </c>
      <c r="N47" s="190">
        <v>0.0</v>
      </c>
      <c r="O47" s="190">
        <v>0.0</v>
      </c>
      <c r="P47" s="192">
        <f t="shared" si="3"/>
        <v>0</v>
      </c>
      <c r="Q47" s="190">
        <v>0.0</v>
      </c>
      <c r="R47" s="190">
        <v>0.0</v>
      </c>
      <c r="S47" s="192">
        <f t="shared" si="4"/>
        <v>0</v>
      </c>
      <c r="T47" s="191" t="s">
        <v>18</v>
      </c>
      <c r="U47" s="191" t="s">
        <v>18</v>
      </c>
      <c r="V47" s="191" t="s">
        <v>18</v>
      </c>
      <c r="W47" s="191" t="s">
        <v>18</v>
      </c>
      <c r="X47" s="191" t="s">
        <v>18</v>
      </c>
      <c r="Y47" s="191" t="s">
        <v>18</v>
      </c>
      <c r="Z47" s="191" t="s">
        <v>18</v>
      </c>
      <c r="AA47" s="191" t="s">
        <v>18</v>
      </c>
    </row>
    <row r="48" ht="19.5" customHeight="1">
      <c r="A48" s="68"/>
      <c r="B48" s="68"/>
      <c r="C48" s="187"/>
      <c r="D48" s="187"/>
      <c r="E48" s="188"/>
      <c r="F48" s="187"/>
      <c r="G48" s="189"/>
      <c r="H48" s="190"/>
      <c r="I48" s="191"/>
      <c r="J48" s="192">
        <f t="shared" si="1"/>
        <v>0</v>
      </c>
      <c r="K48" s="190"/>
      <c r="L48" s="191"/>
      <c r="M48" s="192">
        <f t="shared" si="2"/>
        <v>0</v>
      </c>
      <c r="N48" s="190"/>
      <c r="O48" s="191"/>
      <c r="P48" s="192">
        <f t="shared" si="3"/>
        <v>0</v>
      </c>
      <c r="Q48" s="190"/>
      <c r="R48" s="191"/>
      <c r="S48" s="192">
        <f t="shared" si="4"/>
        <v>0</v>
      </c>
      <c r="T48" s="191"/>
      <c r="U48" s="191"/>
      <c r="V48" s="191"/>
      <c r="W48" s="191"/>
      <c r="X48" s="191"/>
      <c r="Y48" s="191"/>
      <c r="Z48" s="191"/>
      <c r="AA48" s="191"/>
    </row>
    <row r="49" ht="19.5" customHeight="1">
      <c r="A49" s="68"/>
      <c r="B49" s="68"/>
      <c r="C49" s="187"/>
      <c r="D49" s="187"/>
      <c r="E49" s="188"/>
      <c r="F49" s="187"/>
      <c r="G49" s="189"/>
      <c r="H49" s="190"/>
      <c r="I49" s="191"/>
      <c r="J49" s="192">
        <f t="shared" si="1"/>
        <v>0</v>
      </c>
      <c r="K49" s="190"/>
      <c r="L49" s="191"/>
      <c r="M49" s="192">
        <f t="shared" si="2"/>
        <v>0</v>
      </c>
      <c r="N49" s="190"/>
      <c r="O49" s="191"/>
      <c r="P49" s="192">
        <f t="shared" si="3"/>
        <v>0</v>
      </c>
      <c r="Q49" s="190"/>
      <c r="R49" s="191"/>
      <c r="S49" s="192">
        <f t="shared" si="4"/>
        <v>0</v>
      </c>
      <c r="T49" s="191"/>
      <c r="U49" s="191"/>
      <c r="V49" s="191"/>
      <c r="W49" s="191"/>
      <c r="X49" s="191"/>
      <c r="Y49" s="191"/>
      <c r="Z49" s="191"/>
      <c r="AA49" s="191"/>
    </row>
    <row r="50" ht="19.5" customHeight="1">
      <c r="A50" s="68"/>
      <c r="B50" s="68"/>
      <c r="C50" s="187"/>
      <c r="D50" s="187"/>
      <c r="E50" s="188"/>
      <c r="F50" s="187"/>
      <c r="G50" s="189"/>
      <c r="H50" s="190"/>
      <c r="I50" s="191"/>
      <c r="J50" s="192">
        <f t="shared" si="1"/>
        <v>0</v>
      </c>
      <c r="K50" s="190"/>
      <c r="L50" s="191"/>
      <c r="M50" s="192">
        <f t="shared" si="2"/>
        <v>0</v>
      </c>
      <c r="N50" s="190"/>
      <c r="O50" s="191"/>
      <c r="P50" s="192">
        <f t="shared" si="3"/>
        <v>0</v>
      </c>
      <c r="Q50" s="190"/>
      <c r="R50" s="191"/>
      <c r="S50" s="192">
        <f t="shared" si="4"/>
        <v>0</v>
      </c>
      <c r="T50" s="191"/>
      <c r="U50" s="191"/>
      <c r="V50" s="191"/>
      <c r="W50" s="191"/>
      <c r="X50" s="191"/>
      <c r="Y50" s="191"/>
      <c r="Z50" s="191"/>
      <c r="AA50" s="191"/>
    </row>
    <row r="51" ht="19.5" customHeight="1">
      <c r="A51" s="68"/>
      <c r="B51" s="68"/>
      <c r="C51" s="187"/>
      <c r="D51" s="187"/>
      <c r="E51" s="188"/>
      <c r="F51" s="187"/>
      <c r="G51" s="189"/>
      <c r="H51" s="190"/>
      <c r="I51" s="191"/>
      <c r="J51" s="192">
        <f t="shared" si="1"/>
        <v>0</v>
      </c>
      <c r="K51" s="190"/>
      <c r="L51" s="191"/>
      <c r="M51" s="192">
        <f t="shared" si="2"/>
        <v>0</v>
      </c>
      <c r="N51" s="190"/>
      <c r="O51" s="191"/>
      <c r="P51" s="192">
        <f t="shared" si="3"/>
        <v>0</v>
      </c>
      <c r="Q51" s="190"/>
      <c r="R51" s="191"/>
      <c r="S51" s="192">
        <f t="shared" si="4"/>
        <v>0</v>
      </c>
      <c r="T51" s="191"/>
      <c r="U51" s="191"/>
      <c r="V51" s="191"/>
      <c r="W51" s="191"/>
      <c r="X51" s="191"/>
      <c r="Y51" s="191"/>
      <c r="Z51" s="191"/>
      <c r="AA51" s="191"/>
    </row>
    <row r="52" ht="19.5" customHeight="1">
      <c r="A52" s="68"/>
      <c r="B52" s="68"/>
      <c r="C52" s="187"/>
      <c r="D52" s="187"/>
      <c r="E52" s="188"/>
      <c r="F52" s="187"/>
      <c r="G52" s="189"/>
      <c r="H52" s="190"/>
      <c r="I52" s="191"/>
      <c r="J52" s="192">
        <f t="shared" si="1"/>
        <v>0</v>
      </c>
      <c r="K52" s="190"/>
      <c r="L52" s="191"/>
      <c r="M52" s="192">
        <f t="shared" si="2"/>
        <v>0</v>
      </c>
      <c r="N52" s="190"/>
      <c r="O52" s="191"/>
      <c r="P52" s="192">
        <f t="shared" si="3"/>
        <v>0</v>
      </c>
      <c r="Q52" s="190"/>
      <c r="R52" s="191"/>
      <c r="S52" s="192">
        <f t="shared" si="4"/>
        <v>0</v>
      </c>
      <c r="T52" s="191"/>
      <c r="U52" s="191"/>
      <c r="V52" s="191"/>
      <c r="W52" s="191"/>
      <c r="X52" s="191"/>
      <c r="Y52" s="191"/>
      <c r="Z52" s="191"/>
      <c r="AA52" s="191"/>
    </row>
    <row r="53" ht="19.5" customHeight="1">
      <c r="A53" s="68"/>
      <c r="B53" s="68"/>
      <c r="C53" s="187"/>
      <c r="D53" s="187"/>
      <c r="E53" s="188"/>
      <c r="F53" s="187"/>
      <c r="G53" s="189"/>
      <c r="H53" s="190"/>
      <c r="I53" s="191"/>
      <c r="J53" s="192">
        <f t="shared" si="1"/>
        <v>0</v>
      </c>
      <c r="K53" s="190"/>
      <c r="L53" s="191"/>
      <c r="M53" s="192">
        <f t="shared" si="2"/>
        <v>0</v>
      </c>
      <c r="N53" s="190"/>
      <c r="O53" s="191"/>
      <c r="P53" s="192">
        <f t="shared" si="3"/>
        <v>0</v>
      </c>
      <c r="Q53" s="190"/>
      <c r="R53" s="191"/>
      <c r="S53" s="192">
        <f t="shared" si="4"/>
        <v>0</v>
      </c>
      <c r="T53" s="191"/>
      <c r="U53" s="191"/>
      <c r="V53" s="191"/>
      <c r="W53" s="191"/>
      <c r="X53" s="191"/>
      <c r="Y53" s="191"/>
      <c r="Z53" s="191"/>
      <c r="AA53" s="191"/>
    </row>
    <row r="54" ht="19.5" customHeight="1">
      <c r="A54" s="68"/>
      <c r="B54" s="68"/>
      <c r="C54" s="187"/>
      <c r="D54" s="187"/>
      <c r="E54" s="188"/>
      <c r="F54" s="187"/>
      <c r="G54" s="189"/>
      <c r="H54" s="190"/>
      <c r="I54" s="191"/>
      <c r="J54" s="192">
        <f t="shared" si="1"/>
        <v>0</v>
      </c>
      <c r="K54" s="190"/>
      <c r="L54" s="191"/>
      <c r="M54" s="192">
        <f t="shared" si="2"/>
        <v>0</v>
      </c>
      <c r="N54" s="190"/>
      <c r="O54" s="191"/>
      <c r="P54" s="192">
        <f t="shared" si="3"/>
        <v>0</v>
      </c>
      <c r="Q54" s="190"/>
      <c r="R54" s="191"/>
      <c r="S54" s="192">
        <f t="shared" si="4"/>
        <v>0</v>
      </c>
      <c r="T54" s="191"/>
      <c r="U54" s="191"/>
      <c r="V54" s="191"/>
      <c r="W54" s="191"/>
      <c r="X54" s="191"/>
      <c r="Y54" s="191"/>
      <c r="Z54" s="191"/>
      <c r="AA54" s="191"/>
    </row>
    <row r="55" ht="19.5" customHeight="1">
      <c r="A55" s="68"/>
      <c r="B55" s="68"/>
      <c r="C55" s="187"/>
      <c r="D55" s="187"/>
      <c r="E55" s="188"/>
      <c r="F55" s="187"/>
      <c r="G55" s="189"/>
      <c r="H55" s="190"/>
      <c r="I55" s="191"/>
      <c r="J55" s="192">
        <f t="shared" si="1"/>
        <v>0</v>
      </c>
      <c r="K55" s="190"/>
      <c r="L55" s="191"/>
      <c r="M55" s="192">
        <f t="shared" si="2"/>
        <v>0</v>
      </c>
      <c r="N55" s="190"/>
      <c r="O55" s="191"/>
      <c r="P55" s="192">
        <f t="shared" si="3"/>
        <v>0</v>
      </c>
      <c r="Q55" s="190"/>
      <c r="R55" s="191"/>
      <c r="S55" s="192">
        <f t="shared" si="4"/>
        <v>0</v>
      </c>
      <c r="T55" s="191"/>
      <c r="U55" s="191"/>
      <c r="V55" s="191"/>
      <c r="W55" s="191"/>
      <c r="X55" s="191"/>
      <c r="Y55" s="191"/>
      <c r="Z55" s="191"/>
      <c r="AA55" s="191"/>
    </row>
    <row r="56" ht="19.5" customHeight="1">
      <c r="A56" s="68"/>
      <c r="B56" s="68"/>
      <c r="C56" s="187"/>
      <c r="D56" s="187"/>
      <c r="E56" s="188"/>
      <c r="F56" s="187"/>
      <c r="G56" s="189"/>
      <c r="H56" s="190"/>
      <c r="I56" s="191"/>
      <c r="J56" s="192">
        <f t="shared" si="1"/>
        <v>0</v>
      </c>
      <c r="K56" s="190"/>
      <c r="L56" s="191"/>
      <c r="M56" s="192">
        <f t="shared" si="2"/>
        <v>0</v>
      </c>
      <c r="N56" s="190"/>
      <c r="O56" s="191"/>
      <c r="P56" s="192">
        <f t="shared" si="3"/>
        <v>0</v>
      </c>
      <c r="Q56" s="190"/>
      <c r="R56" s="191"/>
      <c r="S56" s="192">
        <f t="shared" si="4"/>
        <v>0</v>
      </c>
      <c r="T56" s="191"/>
      <c r="U56" s="191"/>
      <c r="V56" s="191"/>
      <c r="W56" s="191"/>
      <c r="X56" s="191"/>
      <c r="Y56" s="191"/>
      <c r="Z56" s="191"/>
      <c r="AA56" s="191"/>
    </row>
    <row r="57" ht="19.5" customHeight="1">
      <c r="A57" s="68"/>
      <c r="B57" s="68"/>
      <c r="C57" s="187"/>
      <c r="D57" s="187"/>
      <c r="E57" s="188"/>
      <c r="F57" s="187"/>
      <c r="G57" s="189"/>
      <c r="H57" s="190"/>
      <c r="I57" s="191"/>
      <c r="J57" s="192">
        <f t="shared" si="1"/>
        <v>0</v>
      </c>
      <c r="K57" s="190"/>
      <c r="L57" s="191"/>
      <c r="M57" s="192">
        <f t="shared" si="2"/>
        <v>0</v>
      </c>
      <c r="N57" s="190"/>
      <c r="O57" s="191"/>
      <c r="P57" s="192">
        <f t="shared" si="3"/>
        <v>0</v>
      </c>
      <c r="Q57" s="190"/>
      <c r="R57" s="191"/>
      <c r="S57" s="192">
        <f t="shared" si="4"/>
        <v>0</v>
      </c>
      <c r="T57" s="191"/>
      <c r="U57" s="191"/>
      <c r="V57" s="191"/>
      <c r="W57" s="191"/>
      <c r="X57" s="191"/>
      <c r="Y57" s="191"/>
      <c r="Z57" s="191"/>
      <c r="AA57" s="191"/>
    </row>
    <row r="58" ht="19.5" customHeight="1">
      <c r="A58" s="68"/>
      <c r="B58" s="68"/>
      <c r="C58" s="187"/>
      <c r="D58" s="187"/>
      <c r="E58" s="188"/>
      <c r="F58" s="187"/>
      <c r="G58" s="189"/>
      <c r="H58" s="190"/>
      <c r="I58" s="191"/>
      <c r="J58" s="192">
        <f t="shared" si="1"/>
        <v>0</v>
      </c>
      <c r="K58" s="190"/>
      <c r="L58" s="191"/>
      <c r="M58" s="192">
        <f t="shared" si="2"/>
        <v>0</v>
      </c>
      <c r="N58" s="190"/>
      <c r="O58" s="191"/>
      <c r="P58" s="192">
        <f t="shared" si="3"/>
        <v>0</v>
      </c>
      <c r="Q58" s="190"/>
      <c r="R58" s="191"/>
      <c r="S58" s="192">
        <f t="shared" si="4"/>
        <v>0</v>
      </c>
      <c r="T58" s="191"/>
      <c r="U58" s="191"/>
      <c r="V58" s="191"/>
      <c r="W58" s="191"/>
      <c r="X58" s="191"/>
      <c r="Y58" s="191"/>
      <c r="Z58" s="191"/>
      <c r="AA58" s="191"/>
    </row>
    <row r="59" ht="19.5" customHeight="1">
      <c r="A59" s="68"/>
      <c r="B59" s="68"/>
      <c r="C59" s="187"/>
      <c r="D59" s="187"/>
      <c r="E59" s="188"/>
      <c r="F59" s="187"/>
      <c r="G59" s="189"/>
      <c r="H59" s="190"/>
      <c r="I59" s="191"/>
      <c r="J59" s="192">
        <f t="shared" si="1"/>
        <v>0</v>
      </c>
      <c r="K59" s="190"/>
      <c r="L59" s="191"/>
      <c r="M59" s="192">
        <f t="shared" si="2"/>
        <v>0</v>
      </c>
      <c r="N59" s="190"/>
      <c r="O59" s="191"/>
      <c r="P59" s="192">
        <f t="shared" si="3"/>
        <v>0</v>
      </c>
      <c r="Q59" s="190"/>
      <c r="R59" s="191"/>
      <c r="S59" s="192">
        <f t="shared" si="4"/>
        <v>0</v>
      </c>
      <c r="T59" s="191"/>
      <c r="U59" s="191"/>
      <c r="V59" s="191"/>
      <c r="W59" s="191"/>
      <c r="X59" s="191"/>
      <c r="Y59" s="191"/>
      <c r="Z59" s="191"/>
      <c r="AA59" s="191"/>
    </row>
    <row r="60" ht="19.5" customHeight="1">
      <c r="A60" s="68"/>
      <c r="B60" s="68"/>
      <c r="C60" s="187"/>
      <c r="D60" s="187"/>
      <c r="E60" s="188"/>
      <c r="F60" s="187"/>
      <c r="G60" s="189"/>
      <c r="H60" s="190"/>
      <c r="I60" s="191"/>
      <c r="J60" s="192">
        <f t="shared" si="1"/>
        <v>0</v>
      </c>
      <c r="K60" s="190"/>
      <c r="L60" s="191"/>
      <c r="M60" s="192">
        <f t="shared" si="2"/>
        <v>0</v>
      </c>
      <c r="N60" s="190"/>
      <c r="O60" s="191"/>
      <c r="P60" s="192">
        <f t="shared" si="3"/>
        <v>0</v>
      </c>
      <c r="Q60" s="190"/>
      <c r="R60" s="191"/>
      <c r="S60" s="192">
        <f t="shared" si="4"/>
        <v>0</v>
      </c>
      <c r="T60" s="191"/>
      <c r="U60" s="191"/>
      <c r="V60" s="191"/>
      <c r="W60" s="191"/>
      <c r="X60" s="191"/>
      <c r="Y60" s="191"/>
      <c r="Z60" s="191"/>
      <c r="AA60" s="191"/>
    </row>
    <row r="61" ht="19.5" customHeight="1">
      <c r="A61" s="68"/>
      <c r="B61" s="68"/>
      <c r="C61" s="187"/>
      <c r="D61" s="187"/>
      <c r="E61" s="188"/>
      <c r="F61" s="187"/>
      <c r="G61" s="189"/>
      <c r="H61" s="190"/>
      <c r="I61" s="191"/>
      <c r="J61" s="192">
        <f t="shared" si="1"/>
        <v>0</v>
      </c>
      <c r="K61" s="190"/>
      <c r="L61" s="191"/>
      <c r="M61" s="192">
        <f t="shared" si="2"/>
        <v>0</v>
      </c>
      <c r="N61" s="190"/>
      <c r="O61" s="191"/>
      <c r="P61" s="192">
        <f t="shared" si="3"/>
        <v>0</v>
      </c>
      <c r="Q61" s="190"/>
      <c r="R61" s="191"/>
      <c r="S61" s="192">
        <f t="shared" si="4"/>
        <v>0</v>
      </c>
      <c r="T61" s="191"/>
      <c r="U61" s="191"/>
      <c r="V61" s="191"/>
      <c r="W61" s="191"/>
      <c r="X61" s="191"/>
      <c r="Y61" s="191"/>
      <c r="Z61" s="191"/>
      <c r="AA61" s="191"/>
    </row>
    <row r="62" ht="19.5" customHeight="1">
      <c r="A62" s="68"/>
      <c r="B62" s="68"/>
      <c r="C62" s="187"/>
      <c r="D62" s="187"/>
      <c r="E62" s="188"/>
      <c r="F62" s="187"/>
      <c r="G62" s="189"/>
      <c r="H62" s="190"/>
      <c r="I62" s="191"/>
      <c r="J62" s="192">
        <f t="shared" si="1"/>
        <v>0</v>
      </c>
      <c r="K62" s="190"/>
      <c r="L62" s="191"/>
      <c r="M62" s="192">
        <f t="shared" si="2"/>
        <v>0</v>
      </c>
      <c r="N62" s="190"/>
      <c r="O62" s="191"/>
      <c r="P62" s="192">
        <f t="shared" si="3"/>
        <v>0</v>
      </c>
      <c r="Q62" s="190"/>
      <c r="R62" s="191"/>
      <c r="S62" s="192">
        <f t="shared" si="4"/>
        <v>0</v>
      </c>
      <c r="T62" s="191"/>
      <c r="U62" s="191"/>
      <c r="V62" s="191"/>
      <c r="W62" s="191"/>
      <c r="X62" s="191"/>
      <c r="Y62" s="191"/>
      <c r="Z62" s="191"/>
      <c r="AA62" s="191"/>
    </row>
    <row r="63" ht="19.5" customHeight="1">
      <c r="A63" s="68"/>
      <c r="B63" s="68"/>
      <c r="C63" s="187"/>
      <c r="D63" s="187"/>
      <c r="E63" s="188"/>
      <c r="F63" s="187"/>
      <c r="G63" s="189"/>
      <c r="H63" s="190"/>
      <c r="I63" s="191"/>
      <c r="J63" s="192">
        <f t="shared" si="1"/>
        <v>0</v>
      </c>
      <c r="K63" s="190"/>
      <c r="L63" s="191"/>
      <c r="M63" s="192">
        <f t="shared" si="2"/>
        <v>0</v>
      </c>
      <c r="N63" s="190"/>
      <c r="O63" s="191"/>
      <c r="P63" s="192">
        <f t="shared" si="3"/>
        <v>0</v>
      </c>
      <c r="Q63" s="190"/>
      <c r="R63" s="191"/>
      <c r="S63" s="192">
        <f t="shared" si="4"/>
        <v>0</v>
      </c>
      <c r="T63" s="191"/>
      <c r="U63" s="191"/>
      <c r="V63" s="191"/>
      <c r="W63" s="191"/>
      <c r="X63" s="191"/>
      <c r="Y63" s="191"/>
      <c r="Z63" s="191"/>
      <c r="AA63" s="191"/>
    </row>
    <row r="64" ht="19.5" customHeight="1">
      <c r="A64" s="68"/>
      <c r="B64" s="68"/>
      <c r="C64" s="187"/>
      <c r="D64" s="187"/>
      <c r="E64" s="188"/>
      <c r="F64" s="187"/>
      <c r="G64" s="189"/>
      <c r="H64" s="190"/>
      <c r="I64" s="191"/>
      <c r="J64" s="192">
        <f t="shared" si="1"/>
        <v>0</v>
      </c>
      <c r="K64" s="190"/>
      <c r="L64" s="191"/>
      <c r="M64" s="192">
        <f t="shared" si="2"/>
        <v>0</v>
      </c>
      <c r="N64" s="190"/>
      <c r="O64" s="191"/>
      <c r="P64" s="192">
        <f t="shared" si="3"/>
        <v>0</v>
      </c>
      <c r="Q64" s="190"/>
      <c r="R64" s="191"/>
      <c r="S64" s="192">
        <f t="shared" si="4"/>
        <v>0</v>
      </c>
      <c r="T64" s="191"/>
      <c r="U64" s="191"/>
      <c r="V64" s="191"/>
      <c r="W64" s="191"/>
      <c r="X64" s="191"/>
      <c r="Y64" s="191"/>
      <c r="Z64" s="191"/>
      <c r="AA64" s="191"/>
    </row>
    <row r="65" ht="19.5" customHeight="1">
      <c r="A65" s="68"/>
      <c r="B65" s="68"/>
      <c r="C65" s="187"/>
      <c r="D65" s="187"/>
      <c r="E65" s="188"/>
      <c r="F65" s="187"/>
      <c r="G65" s="189"/>
      <c r="H65" s="190"/>
      <c r="I65" s="191"/>
      <c r="J65" s="192">
        <f t="shared" si="1"/>
        <v>0</v>
      </c>
      <c r="K65" s="190"/>
      <c r="L65" s="191"/>
      <c r="M65" s="192">
        <f t="shared" si="2"/>
        <v>0</v>
      </c>
      <c r="N65" s="190"/>
      <c r="O65" s="191"/>
      <c r="P65" s="192">
        <f t="shared" si="3"/>
        <v>0</v>
      </c>
      <c r="Q65" s="190"/>
      <c r="R65" s="191"/>
      <c r="S65" s="192">
        <f t="shared" si="4"/>
        <v>0</v>
      </c>
      <c r="T65" s="191"/>
      <c r="U65" s="191"/>
      <c r="V65" s="191"/>
      <c r="W65" s="191"/>
      <c r="X65" s="191"/>
      <c r="Y65" s="191"/>
      <c r="Z65" s="191"/>
      <c r="AA65" s="191"/>
    </row>
    <row r="66" ht="19.5" customHeight="1">
      <c r="A66" s="68"/>
      <c r="B66" s="68"/>
      <c r="C66" s="187"/>
      <c r="D66" s="187"/>
      <c r="E66" s="188"/>
      <c r="F66" s="187"/>
      <c r="G66" s="189"/>
      <c r="H66" s="190"/>
      <c r="I66" s="191"/>
      <c r="J66" s="192">
        <f t="shared" si="1"/>
        <v>0</v>
      </c>
      <c r="K66" s="190"/>
      <c r="L66" s="191"/>
      <c r="M66" s="192">
        <f t="shared" si="2"/>
        <v>0</v>
      </c>
      <c r="N66" s="190"/>
      <c r="O66" s="191"/>
      <c r="P66" s="192">
        <f t="shared" si="3"/>
        <v>0</v>
      </c>
      <c r="Q66" s="190"/>
      <c r="R66" s="191"/>
      <c r="S66" s="192">
        <f t="shared" si="4"/>
        <v>0</v>
      </c>
      <c r="T66" s="191"/>
      <c r="U66" s="191"/>
      <c r="V66" s="191"/>
      <c r="W66" s="191"/>
      <c r="X66" s="191"/>
      <c r="Y66" s="191"/>
      <c r="Z66" s="191"/>
      <c r="AA66" s="191"/>
    </row>
    <row r="67" ht="19.5" customHeight="1">
      <c r="A67" s="68"/>
      <c r="B67" s="68"/>
      <c r="C67" s="187"/>
      <c r="D67" s="187"/>
      <c r="E67" s="188"/>
      <c r="F67" s="187"/>
      <c r="G67" s="189"/>
      <c r="H67" s="190"/>
      <c r="I67" s="191"/>
      <c r="J67" s="192">
        <f t="shared" si="1"/>
        <v>0</v>
      </c>
      <c r="K67" s="190"/>
      <c r="L67" s="191"/>
      <c r="M67" s="192">
        <f t="shared" si="2"/>
        <v>0</v>
      </c>
      <c r="N67" s="190"/>
      <c r="O67" s="191"/>
      <c r="P67" s="192">
        <f t="shared" si="3"/>
        <v>0</v>
      </c>
      <c r="Q67" s="190"/>
      <c r="R67" s="191"/>
      <c r="S67" s="192">
        <f t="shared" si="4"/>
        <v>0</v>
      </c>
      <c r="T67" s="191"/>
      <c r="U67" s="191"/>
      <c r="V67" s="191"/>
      <c r="W67" s="191"/>
      <c r="X67" s="191"/>
      <c r="Y67" s="191"/>
      <c r="Z67" s="191"/>
      <c r="AA67" s="191"/>
    </row>
    <row r="68" ht="19.5" customHeight="1">
      <c r="A68" s="68"/>
      <c r="B68" s="68"/>
      <c r="C68" s="187"/>
      <c r="D68" s="187"/>
      <c r="E68" s="188"/>
      <c r="F68" s="187"/>
      <c r="G68" s="189"/>
      <c r="H68" s="190"/>
      <c r="I68" s="191"/>
      <c r="J68" s="192">
        <f t="shared" si="1"/>
        <v>0</v>
      </c>
      <c r="K68" s="190"/>
      <c r="L68" s="191"/>
      <c r="M68" s="192">
        <f t="shared" si="2"/>
        <v>0</v>
      </c>
      <c r="N68" s="190"/>
      <c r="O68" s="191"/>
      <c r="P68" s="192">
        <f t="shared" si="3"/>
        <v>0</v>
      </c>
      <c r="Q68" s="190"/>
      <c r="R68" s="191"/>
      <c r="S68" s="192">
        <f t="shared" si="4"/>
        <v>0</v>
      </c>
      <c r="T68" s="191"/>
      <c r="U68" s="191"/>
      <c r="V68" s="191"/>
      <c r="W68" s="191"/>
      <c r="X68" s="191"/>
      <c r="Y68" s="191"/>
      <c r="Z68" s="191"/>
      <c r="AA68" s="191"/>
    </row>
    <row r="69" ht="19.5" customHeight="1">
      <c r="A69" s="68"/>
      <c r="B69" s="68"/>
      <c r="C69" s="187"/>
      <c r="D69" s="187"/>
      <c r="E69" s="188"/>
      <c r="F69" s="187"/>
      <c r="G69" s="189"/>
      <c r="H69" s="190"/>
      <c r="I69" s="191"/>
      <c r="J69" s="192">
        <f t="shared" si="1"/>
        <v>0</v>
      </c>
      <c r="K69" s="190"/>
      <c r="L69" s="191"/>
      <c r="M69" s="192">
        <f t="shared" si="2"/>
        <v>0</v>
      </c>
      <c r="N69" s="190"/>
      <c r="O69" s="191"/>
      <c r="P69" s="192">
        <f t="shared" si="3"/>
        <v>0</v>
      </c>
      <c r="Q69" s="190"/>
      <c r="R69" s="191"/>
      <c r="S69" s="192">
        <f t="shared" si="4"/>
        <v>0</v>
      </c>
      <c r="T69" s="191"/>
      <c r="U69" s="191"/>
      <c r="V69" s="191"/>
      <c r="W69" s="191"/>
      <c r="X69" s="191"/>
      <c r="Y69" s="191"/>
      <c r="Z69" s="191"/>
      <c r="AA69" s="191"/>
    </row>
    <row r="70" ht="19.5" customHeight="1">
      <c r="A70" s="68"/>
      <c r="B70" s="68"/>
      <c r="C70" s="187"/>
      <c r="D70" s="187"/>
      <c r="E70" s="188"/>
      <c r="F70" s="187"/>
      <c r="G70" s="189"/>
      <c r="H70" s="190"/>
      <c r="I70" s="191"/>
      <c r="J70" s="192">
        <f t="shared" si="1"/>
        <v>0</v>
      </c>
      <c r="K70" s="190"/>
      <c r="L70" s="191"/>
      <c r="M70" s="192">
        <f t="shared" si="2"/>
        <v>0</v>
      </c>
      <c r="N70" s="190"/>
      <c r="O70" s="191"/>
      <c r="P70" s="192">
        <f t="shared" si="3"/>
        <v>0</v>
      </c>
      <c r="Q70" s="190"/>
      <c r="R70" s="191"/>
      <c r="S70" s="192">
        <f t="shared" si="4"/>
        <v>0</v>
      </c>
      <c r="T70" s="191"/>
      <c r="U70" s="191"/>
      <c r="V70" s="191"/>
      <c r="W70" s="191"/>
      <c r="X70" s="191"/>
      <c r="Y70" s="191"/>
      <c r="Z70" s="191"/>
      <c r="AA70" s="191"/>
    </row>
    <row r="71" ht="19.5" customHeight="1">
      <c r="A71" s="68"/>
      <c r="B71" s="68"/>
      <c r="C71" s="187"/>
      <c r="D71" s="187"/>
      <c r="E71" s="188"/>
      <c r="F71" s="187"/>
      <c r="G71" s="189"/>
      <c r="H71" s="190"/>
      <c r="I71" s="191"/>
      <c r="J71" s="192">
        <f t="shared" si="1"/>
        <v>0</v>
      </c>
      <c r="K71" s="190"/>
      <c r="L71" s="191"/>
      <c r="M71" s="192">
        <f t="shared" si="2"/>
        <v>0</v>
      </c>
      <c r="N71" s="190"/>
      <c r="O71" s="191"/>
      <c r="P71" s="192">
        <f t="shared" si="3"/>
        <v>0</v>
      </c>
      <c r="Q71" s="190"/>
      <c r="R71" s="191"/>
      <c r="S71" s="192">
        <f t="shared" si="4"/>
        <v>0</v>
      </c>
      <c r="T71" s="191"/>
      <c r="U71" s="191"/>
      <c r="V71" s="191"/>
      <c r="W71" s="191"/>
      <c r="X71" s="191"/>
      <c r="Y71" s="191"/>
      <c r="Z71" s="191"/>
      <c r="AA71" s="191"/>
    </row>
    <row r="72" ht="19.5" customHeight="1">
      <c r="A72" s="68"/>
      <c r="B72" s="68"/>
      <c r="C72" s="187"/>
      <c r="D72" s="187"/>
      <c r="E72" s="188"/>
      <c r="F72" s="187"/>
      <c r="G72" s="189"/>
      <c r="H72" s="190"/>
      <c r="I72" s="191"/>
      <c r="J72" s="192">
        <f t="shared" si="1"/>
        <v>0</v>
      </c>
      <c r="K72" s="190"/>
      <c r="L72" s="191"/>
      <c r="M72" s="192">
        <f t="shared" si="2"/>
        <v>0</v>
      </c>
      <c r="N72" s="190"/>
      <c r="O72" s="191"/>
      <c r="P72" s="192">
        <f t="shared" si="3"/>
        <v>0</v>
      </c>
      <c r="Q72" s="190"/>
      <c r="R72" s="191"/>
      <c r="S72" s="192">
        <f t="shared" si="4"/>
        <v>0</v>
      </c>
      <c r="T72" s="191"/>
      <c r="U72" s="191"/>
      <c r="V72" s="191"/>
      <c r="W72" s="191"/>
      <c r="X72" s="191"/>
      <c r="Y72" s="191"/>
      <c r="Z72" s="191"/>
      <c r="AA72" s="191"/>
    </row>
    <row r="73" ht="21.75" customHeight="1">
      <c r="A73" s="68"/>
      <c r="B73" s="68"/>
      <c r="C73" s="187"/>
      <c r="D73" s="187"/>
      <c r="E73" s="188"/>
      <c r="F73" s="187"/>
      <c r="G73" s="189"/>
      <c r="H73" s="190"/>
      <c r="I73" s="191"/>
      <c r="J73" s="192">
        <f t="shared" si="1"/>
        <v>0</v>
      </c>
      <c r="K73" s="190"/>
      <c r="L73" s="191"/>
      <c r="M73" s="192">
        <f t="shared" si="2"/>
        <v>0</v>
      </c>
      <c r="N73" s="190"/>
      <c r="O73" s="191"/>
      <c r="P73" s="192">
        <f t="shared" si="3"/>
        <v>0</v>
      </c>
      <c r="Q73" s="190"/>
      <c r="R73" s="191"/>
      <c r="S73" s="192">
        <f t="shared" si="4"/>
        <v>0</v>
      </c>
      <c r="T73" s="191"/>
      <c r="U73" s="191"/>
      <c r="V73" s="191"/>
      <c r="W73" s="191"/>
      <c r="X73" s="191"/>
      <c r="Y73" s="191"/>
      <c r="Z73" s="191"/>
      <c r="AA73" s="191"/>
    </row>
    <row r="74" ht="21.75" customHeight="1">
      <c r="A74" s="68"/>
      <c r="B74" s="68"/>
      <c r="C74" s="187"/>
      <c r="D74" s="187"/>
      <c r="E74" s="188"/>
      <c r="F74" s="187"/>
      <c r="G74" s="189"/>
      <c r="H74" s="190"/>
      <c r="I74" s="191"/>
      <c r="J74" s="192">
        <f t="shared" si="1"/>
        <v>0</v>
      </c>
      <c r="K74" s="190"/>
      <c r="L74" s="191"/>
      <c r="M74" s="192">
        <f t="shared" si="2"/>
        <v>0</v>
      </c>
      <c r="N74" s="190"/>
      <c r="O74" s="191"/>
      <c r="P74" s="192">
        <f t="shared" si="3"/>
        <v>0</v>
      </c>
      <c r="Q74" s="190"/>
      <c r="R74" s="191"/>
      <c r="S74" s="192">
        <f t="shared" si="4"/>
        <v>0</v>
      </c>
      <c r="T74" s="191"/>
      <c r="U74" s="191"/>
      <c r="V74" s="191"/>
      <c r="W74" s="191"/>
      <c r="X74" s="191"/>
      <c r="Y74" s="191"/>
      <c r="Z74" s="191"/>
      <c r="AA74" s="191"/>
    </row>
    <row r="75" ht="21.75" customHeight="1">
      <c r="A75" s="68"/>
      <c r="B75" s="68"/>
      <c r="C75" s="187"/>
      <c r="D75" s="187"/>
      <c r="E75" s="188"/>
      <c r="F75" s="187"/>
      <c r="G75" s="189"/>
      <c r="H75" s="190"/>
      <c r="I75" s="191"/>
      <c r="J75" s="192">
        <f t="shared" si="1"/>
        <v>0</v>
      </c>
      <c r="K75" s="190"/>
      <c r="L75" s="191"/>
      <c r="M75" s="192">
        <f t="shared" si="2"/>
        <v>0</v>
      </c>
      <c r="N75" s="190"/>
      <c r="O75" s="191"/>
      <c r="P75" s="192">
        <f t="shared" si="3"/>
        <v>0</v>
      </c>
      <c r="Q75" s="190"/>
      <c r="R75" s="191"/>
      <c r="S75" s="192">
        <f t="shared" si="4"/>
        <v>0</v>
      </c>
      <c r="T75" s="191"/>
      <c r="U75" s="191"/>
      <c r="V75" s="191"/>
      <c r="W75" s="191"/>
      <c r="X75" s="191"/>
      <c r="Y75" s="191"/>
      <c r="Z75" s="191"/>
      <c r="AA75" s="191"/>
    </row>
    <row r="76" ht="15.75" customHeight="1">
      <c r="A76" s="68"/>
      <c r="B76" s="68"/>
      <c r="C76" s="187"/>
      <c r="D76" s="187"/>
      <c r="E76" s="188"/>
      <c r="F76" s="187"/>
      <c r="G76" s="189"/>
      <c r="H76" s="190"/>
      <c r="I76" s="191"/>
      <c r="J76" s="192">
        <f t="shared" si="1"/>
        <v>0</v>
      </c>
      <c r="K76" s="190"/>
      <c r="L76" s="191"/>
      <c r="M76" s="192">
        <f t="shared" si="2"/>
        <v>0</v>
      </c>
      <c r="N76" s="190"/>
      <c r="O76" s="191"/>
      <c r="P76" s="192">
        <f t="shared" si="3"/>
        <v>0</v>
      </c>
      <c r="Q76" s="190"/>
      <c r="R76" s="191"/>
      <c r="S76" s="192">
        <f t="shared" si="4"/>
        <v>0</v>
      </c>
      <c r="T76" s="191"/>
      <c r="U76" s="191"/>
      <c r="V76" s="191"/>
      <c r="W76" s="191"/>
      <c r="X76" s="191"/>
      <c r="Y76" s="191"/>
      <c r="Z76" s="191"/>
      <c r="AA76" s="191"/>
    </row>
    <row r="77" ht="15.75" customHeight="1">
      <c r="A77" s="68"/>
      <c r="B77" s="68"/>
      <c r="C77" s="187"/>
      <c r="D77" s="187"/>
      <c r="E77" s="188"/>
      <c r="F77" s="187"/>
      <c r="G77" s="189"/>
      <c r="H77" s="190"/>
      <c r="I77" s="191"/>
      <c r="J77" s="192">
        <f t="shared" si="1"/>
        <v>0</v>
      </c>
      <c r="K77" s="190"/>
      <c r="L77" s="191"/>
      <c r="M77" s="192">
        <f t="shared" si="2"/>
        <v>0</v>
      </c>
      <c r="N77" s="190"/>
      <c r="O77" s="191"/>
      <c r="P77" s="192">
        <f t="shared" si="3"/>
        <v>0</v>
      </c>
      <c r="Q77" s="190"/>
      <c r="R77" s="191"/>
      <c r="S77" s="192">
        <f t="shared" si="4"/>
        <v>0</v>
      </c>
      <c r="T77" s="191"/>
      <c r="U77" s="191"/>
      <c r="V77" s="191"/>
      <c r="W77" s="191"/>
      <c r="X77" s="191"/>
      <c r="Y77" s="191"/>
      <c r="Z77" s="191"/>
      <c r="AA77" s="191"/>
    </row>
    <row r="78" ht="15.75" customHeight="1">
      <c r="A78" s="68"/>
      <c r="B78" s="68"/>
      <c r="C78" s="187"/>
      <c r="D78" s="187"/>
      <c r="E78" s="188"/>
      <c r="F78" s="187"/>
      <c r="G78" s="189"/>
      <c r="H78" s="190"/>
      <c r="I78" s="191"/>
      <c r="J78" s="192">
        <f t="shared" si="1"/>
        <v>0</v>
      </c>
      <c r="K78" s="190"/>
      <c r="L78" s="191"/>
      <c r="M78" s="192">
        <f t="shared" si="2"/>
        <v>0</v>
      </c>
      <c r="N78" s="190"/>
      <c r="O78" s="191"/>
      <c r="P78" s="192">
        <f t="shared" si="3"/>
        <v>0</v>
      </c>
      <c r="Q78" s="190"/>
      <c r="R78" s="191"/>
      <c r="S78" s="192">
        <f t="shared" si="4"/>
        <v>0</v>
      </c>
      <c r="T78" s="191"/>
      <c r="U78" s="191"/>
      <c r="V78" s="191"/>
      <c r="W78" s="191"/>
      <c r="X78" s="191"/>
      <c r="Y78" s="191"/>
      <c r="Z78" s="191"/>
      <c r="AA78" s="191"/>
    </row>
    <row r="79" ht="15.75" customHeight="1">
      <c r="A79" s="68"/>
      <c r="B79" s="68"/>
      <c r="C79" s="187"/>
      <c r="D79" s="187"/>
      <c r="E79" s="188"/>
      <c r="F79" s="187"/>
      <c r="G79" s="189"/>
      <c r="H79" s="190"/>
      <c r="I79" s="191"/>
      <c r="J79" s="192">
        <f t="shared" si="1"/>
        <v>0</v>
      </c>
      <c r="K79" s="190"/>
      <c r="L79" s="191"/>
      <c r="M79" s="192">
        <f t="shared" si="2"/>
        <v>0</v>
      </c>
      <c r="N79" s="190"/>
      <c r="O79" s="191"/>
      <c r="P79" s="192">
        <f t="shared" si="3"/>
        <v>0</v>
      </c>
      <c r="Q79" s="190"/>
      <c r="R79" s="191"/>
      <c r="S79" s="192">
        <f t="shared" si="4"/>
        <v>0</v>
      </c>
      <c r="T79" s="191"/>
      <c r="U79" s="191"/>
      <c r="V79" s="191"/>
      <c r="W79" s="191"/>
      <c r="X79" s="191"/>
      <c r="Y79" s="191"/>
      <c r="Z79" s="191"/>
      <c r="AA79" s="191"/>
    </row>
    <row r="80" ht="15.75" customHeight="1">
      <c r="A80" s="68"/>
      <c r="B80" s="68"/>
      <c r="C80" s="187"/>
      <c r="D80" s="187"/>
      <c r="E80" s="188"/>
      <c r="F80" s="187"/>
      <c r="G80" s="189"/>
      <c r="H80" s="190"/>
      <c r="I80" s="191"/>
      <c r="J80" s="192">
        <f t="shared" si="1"/>
        <v>0</v>
      </c>
      <c r="K80" s="190"/>
      <c r="L80" s="191"/>
      <c r="M80" s="192">
        <f t="shared" si="2"/>
        <v>0</v>
      </c>
      <c r="N80" s="190"/>
      <c r="O80" s="191"/>
      <c r="P80" s="192">
        <f t="shared" si="3"/>
        <v>0</v>
      </c>
      <c r="Q80" s="190"/>
      <c r="R80" s="191"/>
      <c r="S80" s="192">
        <f t="shared" si="4"/>
        <v>0</v>
      </c>
      <c r="T80" s="191"/>
      <c r="U80" s="191"/>
      <c r="V80" s="191"/>
      <c r="W80" s="191"/>
      <c r="X80" s="191"/>
      <c r="Y80" s="191"/>
      <c r="Z80" s="191"/>
      <c r="AA80" s="191"/>
    </row>
    <row r="81" ht="15.75" customHeight="1">
      <c r="A81" s="68"/>
      <c r="B81" s="68"/>
      <c r="C81" s="187"/>
      <c r="D81" s="187"/>
      <c r="E81" s="188"/>
      <c r="F81" s="187"/>
      <c r="G81" s="189"/>
      <c r="H81" s="190"/>
      <c r="I81" s="191"/>
      <c r="J81" s="192">
        <f t="shared" si="1"/>
        <v>0</v>
      </c>
      <c r="K81" s="190"/>
      <c r="L81" s="191"/>
      <c r="M81" s="192">
        <f t="shared" si="2"/>
        <v>0</v>
      </c>
      <c r="N81" s="190"/>
      <c r="O81" s="191"/>
      <c r="P81" s="192">
        <f t="shared" si="3"/>
        <v>0</v>
      </c>
      <c r="Q81" s="190"/>
      <c r="R81" s="191"/>
      <c r="S81" s="192">
        <f t="shared" si="4"/>
        <v>0</v>
      </c>
      <c r="T81" s="191"/>
      <c r="U81" s="191"/>
      <c r="V81" s="191"/>
      <c r="W81" s="191"/>
      <c r="X81" s="191"/>
      <c r="Y81" s="191"/>
      <c r="Z81" s="191"/>
      <c r="AA81" s="191"/>
    </row>
    <row r="82" ht="15.75" customHeight="1">
      <c r="A82" s="68"/>
      <c r="B82" s="68"/>
      <c r="C82" s="187"/>
      <c r="D82" s="187"/>
      <c r="E82" s="188"/>
      <c r="F82" s="187"/>
      <c r="G82" s="189"/>
      <c r="H82" s="190"/>
      <c r="I82" s="191"/>
      <c r="J82" s="192">
        <f t="shared" si="1"/>
        <v>0</v>
      </c>
      <c r="K82" s="190"/>
      <c r="L82" s="191"/>
      <c r="M82" s="192">
        <f t="shared" si="2"/>
        <v>0</v>
      </c>
      <c r="N82" s="190"/>
      <c r="O82" s="191"/>
      <c r="P82" s="192">
        <f t="shared" si="3"/>
        <v>0</v>
      </c>
      <c r="Q82" s="190"/>
      <c r="R82" s="191"/>
      <c r="S82" s="192">
        <f t="shared" si="4"/>
        <v>0</v>
      </c>
      <c r="T82" s="191"/>
      <c r="U82" s="191"/>
      <c r="V82" s="191"/>
      <c r="W82" s="191"/>
      <c r="X82" s="191"/>
      <c r="Y82" s="191"/>
      <c r="Z82" s="191"/>
      <c r="AA82" s="191"/>
    </row>
    <row r="83" ht="15.75" customHeight="1">
      <c r="A83" s="68"/>
      <c r="B83" s="68"/>
      <c r="C83" s="187"/>
      <c r="D83" s="187"/>
      <c r="E83" s="188"/>
      <c r="F83" s="187"/>
      <c r="G83" s="189"/>
      <c r="H83" s="190"/>
      <c r="I83" s="191"/>
      <c r="J83" s="192">
        <f t="shared" si="1"/>
        <v>0</v>
      </c>
      <c r="K83" s="190"/>
      <c r="L83" s="191"/>
      <c r="M83" s="192">
        <f t="shared" si="2"/>
        <v>0</v>
      </c>
      <c r="N83" s="190"/>
      <c r="O83" s="191"/>
      <c r="P83" s="192">
        <f t="shared" si="3"/>
        <v>0</v>
      </c>
      <c r="Q83" s="190"/>
      <c r="R83" s="191"/>
      <c r="S83" s="192">
        <f t="shared" si="4"/>
        <v>0</v>
      </c>
      <c r="T83" s="191"/>
      <c r="U83" s="191"/>
      <c r="V83" s="191"/>
      <c r="W83" s="191"/>
      <c r="X83" s="191"/>
      <c r="Y83" s="191"/>
      <c r="Z83" s="191"/>
      <c r="AA83" s="191"/>
    </row>
    <row r="84" ht="15.75" customHeight="1">
      <c r="A84" s="68"/>
      <c r="B84" s="68"/>
      <c r="C84" s="187"/>
      <c r="D84" s="187"/>
      <c r="E84" s="188"/>
      <c r="F84" s="187"/>
      <c r="G84" s="189"/>
      <c r="H84" s="190"/>
      <c r="I84" s="191"/>
      <c r="J84" s="192">
        <f t="shared" si="1"/>
        <v>0</v>
      </c>
      <c r="K84" s="190"/>
      <c r="L84" s="191"/>
      <c r="M84" s="192">
        <f t="shared" si="2"/>
        <v>0</v>
      </c>
      <c r="N84" s="190"/>
      <c r="O84" s="191"/>
      <c r="P84" s="192">
        <f t="shared" si="3"/>
        <v>0</v>
      </c>
      <c r="Q84" s="190"/>
      <c r="R84" s="191"/>
      <c r="S84" s="192">
        <f t="shared" si="4"/>
        <v>0</v>
      </c>
      <c r="T84" s="191"/>
      <c r="U84" s="191"/>
      <c r="V84" s="191"/>
      <c r="W84" s="191"/>
      <c r="X84" s="191"/>
      <c r="Y84" s="191"/>
      <c r="Z84" s="191"/>
      <c r="AA84" s="191"/>
    </row>
    <row r="85" ht="15.75" customHeight="1">
      <c r="A85" s="68"/>
      <c r="B85" s="68"/>
      <c r="C85" s="187"/>
      <c r="D85" s="187"/>
      <c r="E85" s="188"/>
      <c r="F85" s="187"/>
      <c r="G85" s="189"/>
      <c r="H85" s="190"/>
      <c r="I85" s="191"/>
      <c r="J85" s="192">
        <f t="shared" si="1"/>
        <v>0</v>
      </c>
      <c r="K85" s="190"/>
      <c r="L85" s="191"/>
      <c r="M85" s="192">
        <f t="shared" si="2"/>
        <v>0</v>
      </c>
      <c r="N85" s="190"/>
      <c r="O85" s="191"/>
      <c r="P85" s="192">
        <f t="shared" si="3"/>
        <v>0</v>
      </c>
      <c r="Q85" s="190"/>
      <c r="R85" s="191"/>
      <c r="S85" s="192">
        <f t="shared" si="4"/>
        <v>0</v>
      </c>
      <c r="T85" s="191"/>
      <c r="U85" s="191"/>
      <c r="V85" s="191"/>
      <c r="W85" s="191"/>
      <c r="X85" s="191"/>
      <c r="Y85" s="191"/>
      <c r="Z85" s="191"/>
      <c r="AA85" s="191"/>
    </row>
    <row r="86" ht="15.75" customHeight="1">
      <c r="A86" s="68"/>
      <c r="B86" s="68"/>
      <c r="C86" s="187"/>
      <c r="D86" s="187"/>
      <c r="E86" s="188"/>
      <c r="F86" s="187"/>
      <c r="G86" s="189"/>
      <c r="H86" s="190"/>
      <c r="I86" s="191"/>
      <c r="J86" s="192">
        <f t="shared" si="1"/>
        <v>0</v>
      </c>
      <c r="K86" s="190"/>
      <c r="L86" s="191"/>
      <c r="M86" s="192">
        <f t="shared" si="2"/>
        <v>0</v>
      </c>
      <c r="N86" s="190"/>
      <c r="O86" s="191"/>
      <c r="P86" s="192">
        <f t="shared" si="3"/>
        <v>0</v>
      </c>
      <c r="Q86" s="190"/>
      <c r="R86" s="191"/>
      <c r="S86" s="192">
        <f t="shared" si="4"/>
        <v>0</v>
      </c>
      <c r="T86" s="191"/>
      <c r="U86" s="191"/>
      <c r="V86" s="191"/>
      <c r="W86" s="191"/>
      <c r="X86" s="191"/>
      <c r="Y86" s="191"/>
      <c r="Z86" s="191"/>
      <c r="AA86" s="191"/>
    </row>
    <row r="87" ht="15.75" customHeight="1">
      <c r="A87" s="68"/>
      <c r="B87" s="68"/>
      <c r="C87" s="187"/>
      <c r="D87" s="187"/>
      <c r="E87" s="188"/>
      <c r="F87" s="187"/>
      <c r="G87" s="189"/>
      <c r="H87" s="190"/>
      <c r="I87" s="191"/>
      <c r="J87" s="192">
        <f t="shared" si="1"/>
        <v>0</v>
      </c>
      <c r="K87" s="190"/>
      <c r="L87" s="191"/>
      <c r="M87" s="192">
        <f t="shared" si="2"/>
        <v>0</v>
      </c>
      <c r="N87" s="190"/>
      <c r="O87" s="191"/>
      <c r="P87" s="192">
        <f t="shared" si="3"/>
        <v>0</v>
      </c>
      <c r="Q87" s="190"/>
      <c r="R87" s="191"/>
      <c r="S87" s="192">
        <f t="shared" si="4"/>
        <v>0</v>
      </c>
      <c r="T87" s="191"/>
      <c r="U87" s="191"/>
      <c r="V87" s="191"/>
      <c r="W87" s="191"/>
      <c r="X87" s="191"/>
      <c r="Y87" s="191"/>
      <c r="Z87" s="191"/>
      <c r="AA87" s="191"/>
    </row>
    <row r="88" ht="15.75" customHeight="1">
      <c r="A88" s="68"/>
      <c r="B88" s="68"/>
      <c r="C88" s="187"/>
      <c r="D88" s="187"/>
      <c r="E88" s="188"/>
      <c r="F88" s="187"/>
      <c r="G88" s="189"/>
      <c r="H88" s="190"/>
      <c r="I88" s="191"/>
      <c r="J88" s="192">
        <f t="shared" si="1"/>
        <v>0</v>
      </c>
      <c r="K88" s="190"/>
      <c r="L88" s="191"/>
      <c r="M88" s="192">
        <f t="shared" si="2"/>
        <v>0</v>
      </c>
      <c r="N88" s="190"/>
      <c r="O88" s="191"/>
      <c r="P88" s="192">
        <f t="shared" si="3"/>
        <v>0</v>
      </c>
      <c r="Q88" s="190"/>
      <c r="R88" s="191"/>
      <c r="S88" s="192">
        <f t="shared" si="4"/>
        <v>0</v>
      </c>
      <c r="T88" s="191"/>
      <c r="U88" s="191"/>
      <c r="V88" s="191"/>
      <c r="W88" s="191"/>
      <c r="X88" s="191"/>
      <c r="Y88" s="191"/>
      <c r="Z88" s="191"/>
      <c r="AA88" s="191"/>
    </row>
    <row r="89" ht="15.75" customHeight="1">
      <c r="A89" s="68"/>
      <c r="B89" s="68"/>
      <c r="C89" s="187"/>
      <c r="D89" s="187"/>
      <c r="E89" s="188"/>
      <c r="F89" s="187"/>
      <c r="G89" s="189"/>
      <c r="H89" s="190"/>
      <c r="I89" s="191"/>
      <c r="J89" s="192">
        <f t="shared" si="1"/>
        <v>0</v>
      </c>
      <c r="K89" s="190"/>
      <c r="L89" s="191"/>
      <c r="M89" s="192">
        <f t="shared" si="2"/>
        <v>0</v>
      </c>
      <c r="N89" s="190"/>
      <c r="O89" s="191"/>
      <c r="P89" s="192">
        <f t="shared" si="3"/>
        <v>0</v>
      </c>
      <c r="Q89" s="190"/>
      <c r="R89" s="191"/>
      <c r="S89" s="192">
        <f t="shared" si="4"/>
        <v>0</v>
      </c>
      <c r="T89" s="191"/>
      <c r="U89" s="191"/>
      <c r="V89" s="191"/>
      <c r="W89" s="191"/>
      <c r="X89" s="191"/>
      <c r="Y89" s="191"/>
      <c r="Z89" s="191"/>
      <c r="AA89" s="191"/>
    </row>
    <row r="90" ht="15.75" customHeight="1">
      <c r="A90" s="68"/>
      <c r="B90" s="68"/>
      <c r="C90" s="187"/>
      <c r="D90" s="187"/>
      <c r="E90" s="188"/>
      <c r="F90" s="187"/>
      <c r="G90" s="189"/>
      <c r="H90" s="190"/>
      <c r="I90" s="191"/>
      <c r="J90" s="192">
        <f t="shared" si="1"/>
        <v>0</v>
      </c>
      <c r="K90" s="190"/>
      <c r="L90" s="191"/>
      <c r="M90" s="192">
        <f t="shared" si="2"/>
        <v>0</v>
      </c>
      <c r="N90" s="190"/>
      <c r="O90" s="191"/>
      <c r="P90" s="192">
        <f t="shared" si="3"/>
        <v>0</v>
      </c>
      <c r="Q90" s="190"/>
      <c r="R90" s="191"/>
      <c r="S90" s="192">
        <f t="shared" si="4"/>
        <v>0</v>
      </c>
      <c r="T90" s="191"/>
      <c r="U90" s="191"/>
      <c r="V90" s="191"/>
      <c r="W90" s="191"/>
      <c r="X90" s="191"/>
      <c r="Y90" s="191"/>
      <c r="Z90" s="191"/>
      <c r="AA90" s="191"/>
    </row>
    <row r="91" ht="15.75" customHeight="1">
      <c r="A91" s="68"/>
      <c r="B91" s="68"/>
      <c r="C91" s="187"/>
      <c r="D91" s="187"/>
      <c r="E91" s="188"/>
      <c r="F91" s="187"/>
      <c r="G91" s="189"/>
      <c r="H91" s="190"/>
      <c r="I91" s="191"/>
      <c r="J91" s="192">
        <f t="shared" si="1"/>
        <v>0</v>
      </c>
      <c r="K91" s="190"/>
      <c r="L91" s="191"/>
      <c r="M91" s="192">
        <f t="shared" si="2"/>
        <v>0</v>
      </c>
      <c r="N91" s="190"/>
      <c r="O91" s="191"/>
      <c r="P91" s="192">
        <f t="shared" si="3"/>
        <v>0</v>
      </c>
      <c r="Q91" s="190"/>
      <c r="R91" s="191"/>
      <c r="S91" s="192">
        <f t="shared" si="4"/>
        <v>0</v>
      </c>
      <c r="T91" s="191"/>
      <c r="U91" s="191"/>
      <c r="V91" s="191"/>
      <c r="W91" s="191"/>
      <c r="X91" s="191"/>
      <c r="Y91" s="191"/>
      <c r="Z91" s="191"/>
      <c r="AA91" s="191"/>
    </row>
    <row r="92" ht="15.75" customHeight="1">
      <c r="A92" s="68"/>
      <c r="B92" s="68"/>
      <c r="C92" s="187"/>
      <c r="D92" s="187"/>
      <c r="E92" s="188"/>
      <c r="F92" s="187"/>
      <c r="G92" s="189"/>
      <c r="H92" s="190"/>
      <c r="I92" s="191"/>
      <c r="J92" s="192">
        <f t="shared" si="1"/>
        <v>0</v>
      </c>
      <c r="K92" s="190"/>
      <c r="L92" s="191"/>
      <c r="M92" s="192">
        <f t="shared" si="2"/>
        <v>0</v>
      </c>
      <c r="N92" s="190"/>
      <c r="O92" s="191"/>
      <c r="P92" s="192">
        <f t="shared" si="3"/>
        <v>0</v>
      </c>
      <c r="Q92" s="190"/>
      <c r="R92" s="191"/>
      <c r="S92" s="192">
        <f t="shared" si="4"/>
        <v>0</v>
      </c>
      <c r="T92" s="191"/>
      <c r="U92" s="191"/>
      <c r="V92" s="191"/>
      <c r="W92" s="191"/>
      <c r="X92" s="191"/>
      <c r="Y92" s="191"/>
      <c r="Z92" s="191"/>
      <c r="AA92" s="191"/>
    </row>
    <row r="93" ht="15.75" customHeight="1">
      <c r="A93" s="68"/>
      <c r="B93" s="68"/>
      <c r="C93" s="187"/>
      <c r="D93" s="187"/>
      <c r="E93" s="188"/>
      <c r="F93" s="187"/>
      <c r="G93" s="189"/>
      <c r="H93" s="190"/>
      <c r="I93" s="191"/>
      <c r="J93" s="192">
        <f t="shared" si="1"/>
        <v>0</v>
      </c>
      <c r="K93" s="190"/>
      <c r="L93" s="191"/>
      <c r="M93" s="192">
        <f t="shared" si="2"/>
        <v>0</v>
      </c>
      <c r="N93" s="190"/>
      <c r="O93" s="191"/>
      <c r="P93" s="192">
        <f t="shared" si="3"/>
        <v>0</v>
      </c>
      <c r="Q93" s="190"/>
      <c r="R93" s="191"/>
      <c r="S93" s="192">
        <f t="shared" si="4"/>
        <v>0</v>
      </c>
      <c r="T93" s="191"/>
      <c r="U93" s="191"/>
      <c r="V93" s="191"/>
      <c r="W93" s="191"/>
      <c r="X93" s="191"/>
      <c r="Y93" s="191"/>
      <c r="Z93" s="191"/>
      <c r="AA93" s="191"/>
    </row>
    <row r="94" ht="15.75" customHeight="1">
      <c r="A94" s="68"/>
      <c r="B94" s="68"/>
      <c r="C94" s="187"/>
      <c r="D94" s="187"/>
      <c r="E94" s="188"/>
      <c r="F94" s="187"/>
      <c r="G94" s="189"/>
      <c r="H94" s="190"/>
      <c r="I94" s="191"/>
      <c r="J94" s="192">
        <f t="shared" si="1"/>
        <v>0</v>
      </c>
      <c r="K94" s="190"/>
      <c r="L94" s="191"/>
      <c r="M94" s="192">
        <f t="shared" si="2"/>
        <v>0</v>
      </c>
      <c r="N94" s="190"/>
      <c r="O94" s="191"/>
      <c r="P94" s="192">
        <f t="shared" si="3"/>
        <v>0</v>
      </c>
      <c r="Q94" s="190"/>
      <c r="R94" s="191"/>
      <c r="S94" s="192">
        <f t="shared" si="4"/>
        <v>0</v>
      </c>
      <c r="T94" s="191"/>
      <c r="U94" s="191"/>
      <c r="V94" s="191"/>
      <c r="W94" s="191"/>
      <c r="X94" s="191"/>
      <c r="Y94" s="191"/>
      <c r="Z94" s="191"/>
      <c r="AA94" s="191"/>
    </row>
    <row r="95" ht="15.75" customHeight="1">
      <c r="A95" s="68"/>
      <c r="B95" s="68"/>
      <c r="C95" s="187"/>
      <c r="D95" s="187"/>
      <c r="E95" s="188"/>
      <c r="F95" s="187"/>
      <c r="G95" s="189"/>
      <c r="H95" s="190"/>
      <c r="I95" s="191"/>
      <c r="J95" s="192">
        <f t="shared" si="1"/>
        <v>0</v>
      </c>
      <c r="K95" s="190"/>
      <c r="L95" s="191"/>
      <c r="M95" s="192">
        <f t="shared" si="2"/>
        <v>0</v>
      </c>
      <c r="N95" s="190"/>
      <c r="O95" s="191"/>
      <c r="P95" s="192">
        <f t="shared" si="3"/>
        <v>0</v>
      </c>
      <c r="Q95" s="190"/>
      <c r="R95" s="191"/>
      <c r="S95" s="192">
        <f t="shared" si="4"/>
        <v>0</v>
      </c>
      <c r="T95" s="191"/>
      <c r="U95" s="191"/>
      <c r="V95" s="191"/>
      <c r="W95" s="191"/>
      <c r="X95" s="191"/>
      <c r="Y95" s="191"/>
      <c r="Z95" s="191"/>
      <c r="AA95" s="191"/>
    </row>
    <row r="96" ht="15.75" customHeight="1">
      <c r="A96" s="68"/>
      <c r="B96" s="68"/>
      <c r="C96" s="187"/>
      <c r="D96" s="187"/>
      <c r="E96" s="188"/>
      <c r="F96" s="187"/>
      <c r="G96" s="189"/>
      <c r="H96" s="190"/>
      <c r="I96" s="191"/>
      <c r="J96" s="192">
        <f t="shared" si="1"/>
        <v>0</v>
      </c>
      <c r="K96" s="190"/>
      <c r="L96" s="191"/>
      <c r="M96" s="192">
        <f t="shared" si="2"/>
        <v>0</v>
      </c>
      <c r="N96" s="190"/>
      <c r="O96" s="191"/>
      <c r="P96" s="192">
        <f t="shared" si="3"/>
        <v>0</v>
      </c>
      <c r="Q96" s="190"/>
      <c r="R96" s="191"/>
      <c r="S96" s="192">
        <f t="shared" si="4"/>
        <v>0</v>
      </c>
      <c r="T96" s="191"/>
      <c r="U96" s="191"/>
      <c r="V96" s="191"/>
      <c r="W96" s="191"/>
      <c r="X96" s="191"/>
      <c r="Y96" s="191"/>
      <c r="Z96" s="191"/>
      <c r="AA96" s="191"/>
    </row>
    <row r="97" ht="15.75" customHeight="1">
      <c r="A97" s="68"/>
      <c r="B97" s="68"/>
      <c r="C97" s="187"/>
      <c r="D97" s="187"/>
      <c r="E97" s="188"/>
      <c r="F97" s="187"/>
      <c r="G97" s="189"/>
      <c r="H97" s="190"/>
      <c r="I97" s="191"/>
      <c r="J97" s="192">
        <f t="shared" si="1"/>
        <v>0</v>
      </c>
      <c r="K97" s="190"/>
      <c r="L97" s="191"/>
      <c r="M97" s="192">
        <f t="shared" si="2"/>
        <v>0</v>
      </c>
      <c r="N97" s="190"/>
      <c r="O97" s="191"/>
      <c r="P97" s="192">
        <f t="shared" si="3"/>
        <v>0</v>
      </c>
      <c r="Q97" s="190"/>
      <c r="R97" s="191"/>
      <c r="S97" s="192">
        <f t="shared" si="4"/>
        <v>0</v>
      </c>
      <c r="T97" s="191"/>
      <c r="U97" s="191"/>
      <c r="V97" s="191"/>
      <c r="W97" s="191"/>
      <c r="X97" s="191"/>
      <c r="Y97" s="191"/>
      <c r="Z97" s="191"/>
      <c r="AA97" s="191"/>
    </row>
    <row r="98" ht="15.75" customHeight="1">
      <c r="A98" s="68"/>
      <c r="B98" s="68"/>
      <c r="C98" s="187"/>
      <c r="D98" s="187"/>
      <c r="E98" s="188"/>
      <c r="F98" s="187"/>
      <c r="G98" s="189"/>
      <c r="H98" s="190"/>
      <c r="I98" s="191"/>
      <c r="J98" s="192">
        <f t="shared" si="1"/>
        <v>0</v>
      </c>
      <c r="K98" s="190"/>
      <c r="L98" s="191"/>
      <c r="M98" s="192">
        <f t="shared" si="2"/>
        <v>0</v>
      </c>
      <c r="N98" s="190"/>
      <c r="O98" s="191"/>
      <c r="P98" s="192">
        <f t="shared" si="3"/>
        <v>0</v>
      </c>
      <c r="Q98" s="190"/>
      <c r="R98" s="191"/>
      <c r="S98" s="192">
        <f t="shared" si="4"/>
        <v>0</v>
      </c>
      <c r="T98" s="191"/>
      <c r="U98" s="191"/>
      <c r="V98" s="191"/>
      <c r="W98" s="191"/>
      <c r="X98" s="191"/>
      <c r="Y98" s="191"/>
      <c r="Z98" s="191"/>
      <c r="AA98" s="191"/>
    </row>
    <row r="99" ht="15.75" customHeight="1">
      <c r="A99" s="68"/>
      <c r="B99" s="68"/>
      <c r="C99" s="187"/>
      <c r="D99" s="187"/>
      <c r="E99" s="188"/>
      <c r="F99" s="187"/>
      <c r="G99" s="189"/>
      <c r="H99" s="190"/>
      <c r="I99" s="191"/>
      <c r="J99" s="192">
        <f t="shared" si="1"/>
        <v>0</v>
      </c>
      <c r="K99" s="190"/>
      <c r="L99" s="191"/>
      <c r="M99" s="192">
        <f t="shared" si="2"/>
        <v>0</v>
      </c>
      <c r="N99" s="190"/>
      <c r="O99" s="191"/>
      <c r="P99" s="192">
        <f t="shared" si="3"/>
        <v>0</v>
      </c>
      <c r="Q99" s="190"/>
      <c r="R99" s="191"/>
      <c r="S99" s="192">
        <f t="shared" si="4"/>
        <v>0</v>
      </c>
      <c r="T99" s="191"/>
      <c r="U99" s="191"/>
      <c r="V99" s="191"/>
      <c r="W99" s="191"/>
      <c r="X99" s="191"/>
      <c r="Y99" s="191"/>
      <c r="Z99" s="191"/>
      <c r="AA99" s="191"/>
    </row>
    <row r="100" ht="15.75" customHeight="1">
      <c r="A100" s="68"/>
      <c r="B100" s="68"/>
      <c r="C100" s="187"/>
      <c r="D100" s="187"/>
      <c r="E100" s="188"/>
      <c r="F100" s="187"/>
      <c r="G100" s="189"/>
      <c r="H100" s="190"/>
      <c r="I100" s="191"/>
      <c r="J100" s="192">
        <f t="shared" si="1"/>
        <v>0</v>
      </c>
      <c r="K100" s="190"/>
      <c r="L100" s="191"/>
      <c r="M100" s="192">
        <f t="shared" si="2"/>
        <v>0</v>
      </c>
      <c r="N100" s="190"/>
      <c r="O100" s="191"/>
      <c r="P100" s="192">
        <f t="shared" si="3"/>
        <v>0</v>
      </c>
      <c r="Q100" s="190"/>
      <c r="R100" s="191"/>
      <c r="S100" s="192">
        <f t="shared" si="4"/>
        <v>0</v>
      </c>
      <c r="T100" s="191"/>
      <c r="U100" s="191"/>
      <c r="V100" s="191"/>
      <c r="W100" s="191"/>
      <c r="X100" s="191"/>
      <c r="Y100" s="191"/>
      <c r="Z100" s="191"/>
      <c r="AA100" s="191"/>
    </row>
    <row r="101" ht="15.75" customHeight="1">
      <c r="A101" s="68"/>
      <c r="B101" s="68"/>
      <c r="C101" s="187"/>
      <c r="D101" s="187"/>
      <c r="E101" s="188"/>
      <c r="F101" s="187"/>
      <c r="G101" s="189"/>
      <c r="H101" s="190"/>
      <c r="I101" s="191"/>
      <c r="J101" s="192">
        <f t="shared" si="1"/>
        <v>0</v>
      </c>
      <c r="K101" s="190"/>
      <c r="L101" s="191"/>
      <c r="M101" s="192">
        <f t="shared" si="2"/>
        <v>0</v>
      </c>
      <c r="N101" s="190"/>
      <c r="O101" s="191"/>
      <c r="P101" s="192">
        <f t="shared" si="3"/>
        <v>0</v>
      </c>
      <c r="Q101" s="190"/>
      <c r="R101" s="191"/>
      <c r="S101" s="192">
        <f t="shared" si="4"/>
        <v>0</v>
      </c>
      <c r="T101" s="191"/>
      <c r="U101" s="191"/>
      <c r="V101" s="191"/>
      <c r="W101" s="191"/>
      <c r="X101" s="191"/>
      <c r="Y101" s="191"/>
      <c r="Z101" s="191"/>
      <c r="AA101" s="191"/>
    </row>
    <row r="102" ht="15.75" customHeight="1">
      <c r="A102" s="68"/>
      <c r="B102" s="68"/>
      <c r="C102" s="187"/>
      <c r="D102" s="187"/>
      <c r="E102" s="188"/>
      <c r="F102" s="187"/>
      <c r="G102" s="189"/>
      <c r="H102" s="190"/>
      <c r="I102" s="191"/>
      <c r="J102" s="192">
        <f t="shared" si="1"/>
        <v>0</v>
      </c>
      <c r="K102" s="190"/>
      <c r="L102" s="191"/>
      <c r="M102" s="192">
        <f t="shared" si="2"/>
        <v>0</v>
      </c>
      <c r="N102" s="190"/>
      <c r="O102" s="191"/>
      <c r="P102" s="192">
        <f t="shared" si="3"/>
        <v>0</v>
      </c>
      <c r="Q102" s="190"/>
      <c r="R102" s="191"/>
      <c r="S102" s="192">
        <f t="shared" si="4"/>
        <v>0</v>
      </c>
      <c r="T102" s="191"/>
      <c r="U102" s="191"/>
      <c r="V102" s="191"/>
      <c r="W102" s="191"/>
      <c r="X102" s="191"/>
      <c r="Y102" s="191"/>
      <c r="Z102" s="191"/>
      <c r="AA102" s="191"/>
    </row>
    <row r="103" ht="15.75" customHeight="1">
      <c r="A103" s="68"/>
      <c r="B103" s="68"/>
      <c r="C103" s="187"/>
      <c r="D103" s="187"/>
      <c r="E103" s="188"/>
      <c r="F103" s="187"/>
      <c r="G103" s="189"/>
      <c r="H103" s="190"/>
      <c r="I103" s="191"/>
      <c r="J103" s="192">
        <f t="shared" si="1"/>
        <v>0</v>
      </c>
      <c r="K103" s="190"/>
      <c r="L103" s="191"/>
      <c r="M103" s="192">
        <f t="shared" si="2"/>
        <v>0</v>
      </c>
      <c r="N103" s="190"/>
      <c r="O103" s="191"/>
      <c r="P103" s="192">
        <f t="shared" si="3"/>
        <v>0</v>
      </c>
      <c r="Q103" s="190"/>
      <c r="R103" s="191"/>
      <c r="S103" s="192">
        <f t="shared" si="4"/>
        <v>0</v>
      </c>
      <c r="T103" s="191"/>
      <c r="U103" s="191"/>
      <c r="V103" s="191"/>
      <c r="W103" s="191"/>
      <c r="X103" s="191"/>
      <c r="Y103" s="191"/>
      <c r="Z103" s="191"/>
      <c r="AA103" s="191"/>
    </row>
    <row r="104" ht="15.75" customHeight="1">
      <c r="A104" s="68"/>
      <c r="B104" s="68"/>
      <c r="C104" s="187"/>
      <c r="D104" s="187"/>
      <c r="E104" s="188"/>
      <c r="F104" s="187"/>
      <c r="G104" s="189"/>
      <c r="H104" s="190"/>
      <c r="I104" s="191"/>
      <c r="J104" s="192">
        <f t="shared" si="1"/>
        <v>0</v>
      </c>
      <c r="K104" s="190"/>
      <c r="L104" s="191"/>
      <c r="M104" s="192">
        <f t="shared" si="2"/>
        <v>0</v>
      </c>
      <c r="N104" s="190"/>
      <c r="O104" s="191"/>
      <c r="P104" s="192">
        <f t="shared" si="3"/>
        <v>0</v>
      </c>
      <c r="Q104" s="190"/>
      <c r="R104" s="191"/>
      <c r="S104" s="192">
        <f t="shared" si="4"/>
        <v>0</v>
      </c>
      <c r="T104" s="191"/>
      <c r="U104" s="191"/>
      <c r="V104" s="191"/>
      <c r="W104" s="191"/>
      <c r="X104" s="191"/>
      <c r="Y104" s="191"/>
      <c r="Z104" s="191"/>
      <c r="AA104" s="191"/>
    </row>
    <row r="105" ht="15.75" customHeight="1">
      <c r="A105" s="68"/>
      <c r="B105" s="68"/>
      <c r="C105" s="187"/>
      <c r="D105" s="187"/>
      <c r="E105" s="188"/>
      <c r="F105" s="187"/>
      <c r="G105" s="189"/>
      <c r="H105" s="190"/>
      <c r="I105" s="191"/>
      <c r="J105" s="192">
        <f t="shared" si="1"/>
        <v>0</v>
      </c>
      <c r="K105" s="190"/>
      <c r="L105" s="191"/>
      <c r="M105" s="192">
        <f t="shared" si="2"/>
        <v>0</v>
      </c>
      <c r="N105" s="190"/>
      <c r="O105" s="191"/>
      <c r="P105" s="192">
        <f t="shared" si="3"/>
        <v>0</v>
      </c>
      <c r="Q105" s="190"/>
      <c r="R105" s="191"/>
      <c r="S105" s="192">
        <f t="shared" si="4"/>
        <v>0</v>
      </c>
      <c r="T105" s="191"/>
      <c r="U105" s="191"/>
      <c r="V105" s="191"/>
      <c r="W105" s="191"/>
      <c r="X105" s="191"/>
      <c r="Y105" s="191"/>
      <c r="Z105" s="191"/>
      <c r="AA105" s="191"/>
    </row>
    <row r="106" ht="15.75" customHeight="1">
      <c r="A106" s="68"/>
      <c r="B106" s="68"/>
      <c r="C106" s="187"/>
      <c r="D106" s="187"/>
      <c r="E106" s="188"/>
      <c r="F106" s="187"/>
      <c r="G106" s="189"/>
      <c r="H106" s="190"/>
      <c r="I106" s="191"/>
      <c r="J106" s="192">
        <f t="shared" si="1"/>
        <v>0</v>
      </c>
      <c r="K106" s="190"/>
      <c r="L106" s="191"/>
      <c r="M106" s="192">
        <f t="shared" si="2"/>
        <v>0</v>
      </c>
      <c r="N106" s="190"/>
      <c r="O106" s="191"/>
      <c r="P106" s="192">
        <f t="shared" si="3"/>
        <v>0</v>
      </c>
      <c r="Q106" s="190"/>
      <c r="R106" s="191"/>
      <c r="S106" s="192">
        <f t="shared" si="4"/>
        <v>0</v>
      </c>
      <c r="T106" s="191"/>
      <c r="U106" s="191"/>
      <c r="V106" s="191"/>
      <c r="W106" s="191"/>
      <c r="X106" s="191"/>
      <c r="Y106" s="191"/>
      <c r="Z106" s="191"/>
      <c r="AA106" s="191"/>
    </row>
    <row r="107" ht="15.75" customHeight="1">
      <c r="A107" s="68"/>
      <c r="B107" s="68"/>
      <c r="C107" s="187"/>
      <c r="D107" s="187"/>
      <c r="E107" s="188"/>
      <c r="F107" s="187"/>
      <c r="G107" s="189"/>
      <c r="H107" s="190"/>
      <c r="I107" s="191"/>
      <c r="J107" s="192">
        <f t="shared" si="1"/>
        <v>0</v>
      </c>
      <c r="K107" s="190"/>
      <c r="L107" s="191"/>
      <c r="M107" s="192">
        <f t="shared" si="2"/>
        <v>0</v>
      </c>
      <c r="N107" s="190"/>
      <c r="O107" s="191"/>
      <c r="P107" s="192">
        <f t="shared" si="3"/>
        <v>0</v>
      </c>
      <c r="Q107" s="190"/>
      <c r="R107" s="191"/>
      <c r="S107" s="192">
        <f t="shared" si="4"/>
        <v>0</v>
      </c>
      <c r="T107" s="191"/>
      <c r="U107" s="191"/>
      <c r="V107" s="191"/>
      <c r="W107" s="191"/>
      <c r="X107" s="191"/>
      <c r="Y107" s="191"/>
      <c r="Z107" s="191"/>
      <c r="AA107" s="191"/>
    </row>
    <row r="108" ht="15.75" customHeight="1">
      <c r="A108" s="68"/>
      <c r="B108" s="68"/>
      <c r="C108" s="187"/>
      <c r="D108" s="187"/>
      <c r="E108" s="188"/>
      <c r="F108" s="187"/>
      <c r="G108" s="189"/>
      <c r="H108" s="190"/>
      <c r="I108" s="191"/>
      <c r="J108" s="192">
        <f t="shared" si="1"/>
        <v>0</v>
      </c>
      <c r="K108" s="190"/>
      <c r="L108" s="191"/>
      <c r="M108" s="192">
        <f t="shared" si="2"/>
        <v>0</v>
      </c>
      <c r="N108" s="190"/>
      <c r="O108" s="191"/>
      <c r="P108" s="192">
        <f t="shared" si="3"/>
        <v>0</v>
      </c>
      <c r="Q108" s="190"/>
      <c r="R108" s="191"/>
      <c r="S108" s="192">
        <f t="shared" si="4"/>
        <v>0</v>
      </c>
      <c r="T108" s="191"/>
      <c r="U108" s="191"/>
      <c r="V108" s="191"/>
      <c r="W108" s="191"/>
      <c r="X108" s="191"/>
      <c r="Y108" s="191"/>
      <c r="Z108" s="191"/>
      <c r="AA108" s="191"/>
    </row>
    <row r="109" ht="15.75" customHeight="1">
      <c r="A109" s="68"/>
      <c r="B109" s="68"/>
      <c r="C109" s="187"/>
      <c r="D109" s="187"/>
      <c r="E109" s="188"/>
      <c r="F109" s="187"/>
      <c r="G109" s="189"/>
      <c r="H109" s="190"/>
      <c r="I109" s="191"/>
      <c r="J109" s="192">
        <f t="shared" si="1"/>
        <v>0</v>
      </c>
      <c r="K109" s="190"/>
      <c r="L109" s="191"/>
      <c r="M109" s="192">
        <f t="shared" si="2"/>
        <v>0</v>
      </c>
      <c r="N109" s="190"/>
      <c r="O109" s="191"/>
      <c r="P109" s="192">
        <f t="shared" si="3"/>
        <v>0</v>
      </c>
      <c r="Q109" s="190"/>
      <c r="R109" s="191"/>
      <c r="S109" s="192">
        <f t="shared" si="4"/>
        <v>0</v>
      </c>
      <c r="T109" s="191"/>
      <c r="U109" s="191"/>
      <c r="V109" s="191"/>
      <c r="W109" s="191"/>
      <c r="X109" s="191"/>
      <c r="Y109" s="191"/>
      <c r="Z109" s="191"/>
      <c r="AA109" s="191"/>
    </row>
    <row r="110" ht="15.75" customHeight="1">
      <c r="A110" s="68"/>
      <c r="B110" s="68"/>
      <c r="C110" s="187"/>
      <c r="D110" s="187"/>
      <c r="E110" s="188"/>
      <c r="F110" s="187"/>
      <c r="G110" s="189"/>
      <c r="H110" s="190"/>
      <c r="I110" s="191"/>
      <c r="J110" s="192">
        <f t="shared" si="1"/>
        <v>0</v>
      </c>
      <c r="K110" s="190"/>
      <c r="L110" s="191"/>
      <c r="M110" s="192">
        <f t="shared" si="2"/>
        <v>0</v>
      </c>
      <c r="N110" s="190"/>
      <c r="O110" s="191"/>
      <c r="P110" s="192">
        <f t="shared" si="3"/>
        <v>0</v>
      </c>
      <c r="Q110" s="190"/>
      <c r="R110" s="191"/>
      <c r="S110" s="192">
        <f t="shared" si="4"/>
        <v>0</v>
      </c>
      <c r="T110" s="191"/>
      <c r="U110" s="191"/>
      <c r="V110" s="191"/>
      <c r="W110" s="191"/>
      <c r="X110" s="191"/>
      <c r="Y110" s="191"/>
      <c r="Z110" s="191"/>
      <c r="AA110" s="191"/>
    </row>
    <row r="111" ht="15.75" customHeight="1">
      <c r="A111" s="68"/>
      <c r="B111" s="68"/>
      <c r="C111" s="187"/>
      <c r="D111" s="187"/>
      <c r="E111" s="188"/>
      <c r="F111" s="187"/>
      <c r="G111" s="189"/>
      <c r="H111" s="190"/>
      <c r="I111" s="191"/>
      <c r="J111" s="192">
        <f t="shared" si="1"/>
        <v>0</v>
      </c>
      <c r="K111" s="190"/>
      <c r="L111" s="191"/>
      <c r="M111" s="192">
        <f t="shared" si="2"/>
        <v>0</v>
      </c>
      <c r="N111" s="190"/>
      <c r="O111" s="191"/>
      <c r="P111" s="192">
        <f t="shared" si="3"/>
        <v>0</v>
      </c>
      <c r="Q111" s="190"/>
      <c r="R111" s="191"/>
      <c r="S111" s="192">
        <f t="shared" si="4"/>
        <v>0</v>
      </c>
      <c r="T111" s="191"/>
      <c r="U111" s="191"/>
      <c r="V111" s="191"/>
      <c r="W111" s="191"/>
      <c r="X111" s="191"/>
      <c r="Y111" s="191"/>
      <c r="Z111" s="191"/>
      <c r="AA111" s="191"/>
    </row>
    <row r="112" ht="15.75" customHeight="1">
      <c r="A112" s="68"/>
      <c r="B112" s="68"/>
      <c r="C112" s="187"/>
      <c r="D112" s="187"/>
      <c r="E112" s="188"/>
      <c r="F112" s="187"/>
      <c r="G112" s="189"/>
      <c r="H112" s="190"/>
      <c r="I112" s="191"/>
      <c r="J112" s="192">
        <f t="shared" si="1"/>
        <v>0</v>
      </c>
      <c r="K112" s="190"/>
      <c r="L112" s="191"/>
      <c r="M112" s="192">
        <f t="shared" si="2"/>
        <v>0</v>
      </c>
      <c r="N112" s="190"/>
      <c r="O112" s="191"/>
      <c r="P112" s="192">
        <f t="shared" si="3"/>
        <v>0</v>
      </c>
      <c r="Q112" s="190"/>
      <c r="R112" s="191"/>
      <c r="S112" s="192">
        <f t="shared" si="4"/>
        <v>0</v>
      </c>
      <c r="T112" s="191"/>
      <c r="U112" s="191"/>
      <c r="V112" s="191"/>
      <c r="W112" s="191"/>
      <c r="X112" s="191"/>
      <c r="Y112" s="191"/>
      <c r="Z112" s="191"/>
      <c r="AA112" s="191"/>
    </row>
    <row r="113" ht="15.75" customHeight="1">
      <c r="A113" s="68"/>
      <c r="B113" s="68"/>
      <c r="C113" s="187"/>
      <c r="D113" s="187"/>
      <c r="E113" s="188"/>
      <c r="F113" s="187"/>
      <c r="G113" s="189"/>
      <c r="H113" s="190"/>
      <c r="I113" s="191"/>
      <c r="J113" s="192">
        <f t="shared" si="1"/>
        <v>0</v>
      </c>
      <c r="K113" s="190"/>
      <c r="L113" s="191"/>
      <c r="M113" s="192">
        <f t="shared" si="2"/>
        <v>0</v>
      </c>
      <c r="N113" s="190"/>
      <c r="O113" s="191"/>
      <c r="P113" s="192">
        <f t="shared" si="3"/>
        <v>0</v>
      </c>
      <c r="Q113" s="190"/>
      <c r="R113" s="191"/>
      <c r="S113" s="192">
        <f t="shared" si="4"/>
        <v>0</v>
      </c>
      <c r="T113" s="191"/>
      <c r="U113" s="191"/>
      <c r="V113" s="191"/>
      <c r="W113" s="191"/>
      <c r="X113" s="191"/>
      <c r="Y113" s="191"/>
      <c r="Z113" s="191"/>
      <c r="AA113" s="191"/>
    </row>
    <row r="114" ht="15.75" customHeight="1">
      <c r="A114" s="68"/>
      <c r="B114" s="68"/>
      <c r="C114" s="187"/>
      <c r="D114" s="187"/>
      <c r="E114" s="188"/>
      <c r="F114" s="187"/>
      <c r="G114" s="189"/>
      <c r="H114" s="190"/>
      <c r="I114" s="191"/>
      <c r="J114" s="192">
        <f t="shared" si="1"/>
        <v>0</v>
      </c>
      <c r="K114" s="190"/>
      <c r="L114" s="191"/>
      <c r="M114" s="192">
        <f t="shared" si="2"/>
        <v>0</v>
      </c>
      <c r="N114" s="190"/>
      <c r="O114" s="191"/>
      <c r="P114" s="192">
        <f t="shared" si="3"/>
        <v>0</v>
      </c>
      <c r="Q114" s="190"/>
      <c r="R114" s="191"/>
      <c r="S114" s="192">
        <f t="shared" si="4"/>
        <v>0</v>
      </c>
      <c r="T114" s="191"/>
      <c r="U114" s="191"/>
      <c r="V114" s="191"/>
      <c r="W114" s="191"/>
      <c r="X114" s="191"/>
      <c r="Y114" s="191"/>
      <c r="Z114" s="191"/>
      <c r="AA114" s="191"/>
    </row>
    <row r="115" ht="15.75" customHeight="1">
      <c r="A115" s="68"/>
      <c r="B115" s="68"/>
      <c r="C115" s="187"/>
      <c r="D115" s="187"/>
      <c r="E115" s="188"/>
      <c r="F115" s="187"/>
      <c r="G115" s="189"/>
      <c r="H115" s="190"/>
      <c r="I115" s="191"/>
      <c r="J115" s="192">
        <f t="shared" si="1"/>
        <v>0</v>
      </c>
      <c r="K115" s="190"/>
      <c r="L115" s="191"/>
      <c r="M115" s="192">
        <f t="shared" si="2"/>
        <v>0</v>
      </c>
      <c r="N115" s="190"/>
      <c r="O115" s="191"/>
      <c r="P115" s="192">
        <f t="shared" si="3"/>
        <v>0</v>
      </c>
      <c r="Q115" s="190"/>
      <c r="R115" s="191"/>
      <c r="S115" s="192">
        <f t="shared" si="4"/>
        <v>0</v>
      </c>
      <c r="T115" s="191"/>
      <c r="U115" s="191"/>
      <c r="V115" s="191"/>
      <c r="W115" s="191"/>
      <c r="X115" s="191"/>
      <c r="Y115" s="191"/>
      <c r="Z115" s="191"/>
      <c r="AA115" s="191"/>
    </row>
    <row r="116" ht="15.75" customHeight="1">
      <c r="A116" s="68"/>
      <c r="B116" s="68"/>
      <c r="C116" s="187"/>
      <c r="D116" s="187"/>
      <c r="E116" s="188"/>
      <c r="F116" s="187"/>
      <c r="G116" s="189"/>
      <c r="H116" s="190"/>
      <c r="I116" s="191"/>
      <c r="J116" s="192">
        <f t="shared" si="1"/>
        <v>0</v>
      </c>
      <c r="K116" s="190"/>
      <c r="L116" s="191"/>
      <c r="M116" s="192">
        <f t="shared" si="2"/>
        <v>0</v>
      </c>
      <c r="N116" s="190"/>
      <c r="O116" s="191"/>
      <c r="P116" s="192">
        <f t="shared" si="3"/>
        <v>0</v>
      </c>
      <c r="Q116" s="190"/>
      <c r="R116" s="191"/>
      <c r="S116" s="192">
        <f t="shared" si="4"/>
        <v>0</v>
      </c>
      <c r="T116" s="191"/>
      <c r="U116" s="191"/>
      <c r="V116" s="191"/>
      <c r="W116" s="191"/>
      <c r="X116" s="191"/>
      <c r="Y116" s="191"/>
      <c r="Z116" s="191"/>
      <c r="AA116" s="191"/>
    </row>
    <row r="117" ht="15.75" customHeight="1">
      <c r="A117" s="68"/>
      <c r="B117" s="68"/>
      <c r="C117" s="187"/>
      <c r="D117" s="187"/>
      <c r="E117" s="188"/>
      <c r="F117" s="187"/>
      <c r="G117" s="189"/>
      <c r="H117" s="190"/>
      <c r="I117" s="191"/>
      <c r="J117" s="192">
        <f t="shared" si="1"/>
        <v>0</v>
      </c>
      <c r="K117" s="190"/>
      <c r="L117" s="191"/>
      <c r="M117" s="192">
        <f t="shared" si="2"/>
        <v>0</v>
      </c>
      <c r="N117" s="190"/>
      <c r="O117" s="191"/>
      <c r="P117" s="192">
        <f t="shared" si="3"/>
        <v>0</v>
      </c>
      <c r="Q117" s="190"/>
      <c r="R117" s="191"/>
      <c r="S117" s="192">
        <f t="shared" si="4"/>
        <v>0</v>
      </c>
      <c r="T117" s="191"/>
      <c r="U117" s="191"/>
      <c r="V117" s="191"/>
      <c r="W117" s="191"/>
      <c r="X117" s="191"/>
      <c r="Y117" s="191"/>
      <c r="Z117" s="191"/>
      <c r="AA117" s="191"/>
    </row>
    <row r="118" ht="15.75" customHeight="1">
      <c r="A118" s="68"/>
      <c r="B118" s="68"/>
      <c r="C118" s="187"/>
      <c r="D118" s="187"/>
      <c r="E118" s="188"/>
      <c r="F118" s="187"/>
      <c r="G118" s="189"/>
      <c r="H118" s="190"/>
      <c r="I118" s="191"/>
      <c r="J118" s="192">
        <f t="shared" si="1"/>
        <v>0</v>
      </c>
      <c r="K118" s="190"/>
      <c r="L118" s="191"/>
      <c r="M118" s="192">
        <f t="shared" si="2"/>
        <v>0</v>
      </c>
      <c r="N118" s="190"/>
      <c r="O118" s="191"/>
      <c r="P118" s="192">
        <f t="shared" si="3"/>
        <v>0</v>
      </c>
      <c r="Q118" s="190"/>
      <c r="R118" s="191"/>
      <c r="S118" s="192">
        <f t="shared" si="4"/>
        <v>0</v>
      </c>
      <c r="T118" s="191"/>
      <c r="U118" s="191"/>
      <c r="V118" s="191"/>
      <c r="W118" s="191"/>
      <c r="X118" s="191"/>
      <c r="Y118" s="191"/>
      <c r="Z118" s="191"/>
      <c r="AA118" s="191"/>
    </row>
    <row r="119" ht="15.75" customHeight="1">
      <c r="A119" s="68"/>
      <c r="B119" s="68"/>
      <c r="C119" s="187"/>
      <c r="D119" s="187"/>
      <c r="E119" s="188"/>
      <c r="F119" s="187"/>
      <c r="G119" s="189"/>
      <c r="H119" s="190"/>
      <c r="I119" s="191"/>
      <c r="J119" s="192">
        <f t="shared" si="1"/>
        <v>0</v>
      </c>
      <c r="K119" s="190"/>
      <c r="L119" s="191"/>
      <c r="M119" s="192">
        <f t="shared" si="2"/>
        <v>0</v>
      </c>
      <c r="N119" s="190"/>
      <c r="O119" s="191"/>
      <c r="P119" s="192">
        <f t="shared" si="3"/>
        <v>0</v>
      </c>
      <c r="Q119" s="190"/>
      <c r="R119" s="191"/>
      <c r="S119" s="192">
        <f t="shared" si="4"/>
        <v>0</v>
      </c>
      <c r="T119" s="191"/>
      <c r="U119" s="191"/>
      <c r="V119" s="191"/>
      <c r="W119" s="191"/>
      <c r="X119" s="191"/>
      <c r="Y119" s="191"/>
      <c r="Z119" s="191"/>
      <c r="AA119" s="191"/>
    </row>
    <row r="120" ht="15.75" customHeight="1">
      <c r="A120" s="68"/>
      <c r="B120" s="68"/>
      <c r="C120" s="187"/>
      <c r="D120" s="187"/>
      <c r="E120" s="188"/>
      <c r="F120" s="187"/>
      <c r="G120" s="189"/>
      <c r="H120" s="190"/>
      <c r="I120" s="191"/>
      <c r="J120" s="192">
        <f t="shared" si="1"/>
        <v>0</v>
      </c>
      <c r="K120" s="190"/>
      <c r="L120" s="191"/>
      <c r="M120" s="192">
        <f t="shared" si="2"/>
        <v>0</v>
      </c>
      <c r="N120" s="190"/>
      <c r="O120" s="191"/>
      <c r="P120" s="192">
        <f t="shared" si="3"/>
        <v>0</v>
      </c>
      <c r="Q120" s="190"/>
      <c r="R120" s="191"/>
      <c r="S120" s="192">
        <f t="shared" si="4"/>
        <v>0</v>
      </c>
      <c r="T120" s="191"/>
      <c r="U120" s="191"/>
      <c r="V120" s="191"/>
      <c r="W120" s="191"/>
      <c r="X120" s="191"/>
      <c r="Y120" s="191"/>
      <c r="Z120" s="191"/>
      <c r="AA120" s="191"/>
    </row>
    <row r="121" ht="15.75" customHeight="1">
      <c r="A121" s="68"/>
      <c r="B121" s="68"/>
      <c r="C121" s="187"/>
      <c r="D121" s="187"/>
      <c r="E121" s="188"/>
      <c r="F121" s="187"/>
      <c r="G121" s="189"/>
      <c r="H121" s="190"/>
      <c r="I121" s="191"/>
      <c r="J121" s="192">
        <f t="shared" si="1"/>
        <v>0</v>
      </c>
      <c r="K121" s="190"/>
      <c r="L121" s="191"/>
      <c r="M121" s="192">
        <f t="shared" si="2"/>
        <v>0</v>
      </c>
      <c r="N121" s="190"/>
      <c r="O121" s="191"/>
      <c r="P121" s="192">
        <f t="shared" si="3"/>
        <v>0</v>
      </c>
      <c r="Q121" s="190"/>
      <c r="R121" s="191"/>
      <c r="S121" s="192">
        <f t="shared" si="4"/>
        <v>0</v>
      </c>
      <c r="T121" s="191"/>
      <c r="U121" s="191"/>
      <c r="V121" s="191"/>
      <c r="W121" s="191"/>
      <c r="X121" s="191"/>
      <c r="Y121" s="191"/>
      <c r="Z121" s="191"/>
      <c r="AA121" s="191"/>
    </row>
    <row r="122" ht="15.75" customHeight="1">
      <c r="A122" s="68"/>
      <c r="B122" s="68"/>
      <c r="C122" s="187"/>
      <c r="D122" s="187"/>
      <c r="E122" s="188"/>
      <c r="F122" s="187"/>
      <c r="G122" s="189"/>
      <c r="H122" s="190"/>
      <c r="I122" s="191"/>
      <c r="J122" s="192">
        <f t="shared" si="1"/>
        <v>0</v>
      </c>
      <c r="K122" s="190"/>
      <c r="L122" s="191"/>
      <c r="M122" s="192">
        <f t="shared" si="2"/>
        <v>0</v>
      </c>
      <c r="N122" s="190"/>
      <c r="O122" s="191"/>
      <c r="P122" s="192">
        <f t="shared" si="3"/>
        <v>0</v>
      </c>
      <c r="Q122" s="190"/>
      <c r="R122" s="191"/>
      <c r="S122" s="192">
        <f t="shared" si="4"/>
        <v>0</v>
      </c>
      <c r="T122" s="191"/>
      <c r="U122" s="191"/>
      <c r="V122" s="191"/>
      <c r="W122" s="191"/>
      <c r="X122" s="191"/>
      <c r="Y122" s="191"/>
      <c r="Z122" s="191"/>
      <c r="AA122" s="191"/>
    </row>
    <row r="123" ht="15.75" customHeight="1">
      <c r="A123" s="68"/>
      <c r="B123" s="68"/>
      <c r="C123" s="187"/>
      <c r="D123" s="187"/>
      <c r="E123" s="188"/>
      <c r="F123" s="187"/>
      <c r="G123" s="189"/>
      <c r="H123" s="190"/>
      <c r="I123" s="191"/>
      <c r="J123" s="192">
        <f t="shared" si="1"/>
        <v>0</v>
      </c>
      <c r="K123" s="190"/>
      <c r="L123" s="191"/>
      <c r="M123" s="192">
        <f t="shared" si="2"/>
        <v>0</v>
      </c>
      <c r="N123" s="190"/>
      <c r="O123" s="191"/>
      <c r="P123" s="192">
        <f t="shared" si="3"/>
        <v>0</v>
      </c>
      <c r="Q123" s="190"/>
      <c r="R123" s="191"/>
      <c r="S123" s="192">
        <f t="shared" si="4"/>
        <v>0</v>
      </c>
      <c r="T123" s="191"/>
      <c r="U123" s="191"/>
      <c r="V123" s="191"/>
      <c r="W123" s="191"/>
      <c r="X123" s="191"/>
      <c r="Y123" s="191"/>
      <c r="Z123" s="191"/>
      <c r="AA123" s="191"/>
    </row>
    <row r="124" ht="15.75" customHeight="1">
      <c r="A124" s="68"/>
      <c r="B124" s="68"/>
      <c r="C124" s="187"/>
      <c r="D124" s="187"/>
      <c r="E124" s="188"/>
      <c r="F124" s="187"/>
      <c r="G124" s="189"/>
      <c r="H124" s="190"/>
      <c r="I124" s="191"/>
      <c r="J124" s="192">
        <f t="shared" si="1"/>
        <v>0</v>
      </c>
      <c r="K124" s="190"/>
      <c r="L124" s="191"/>
      <c r="M124" s="192">
        <f t="shared" si="2"/>
        <v>0</v>
      </c>
      <c r="N124" s="190"/>
      <c r="O124" s="191"/>
      <c r="P124" s="192">
        <f t="shared" si="3"/>
        <v>0</v>
      </c>
      <c r="Q124" s="190"/>
      <c r="R124" s="191"/>
      <c r="S124" s="192">
        <f t="shared" si="4"/>
        <v>0</v>
      </c>
      <c r="T124" s="191"/>
      <c r="U124" s="191"/>
      <c r="V124" s="191"/>
      <c r="W124" s="191"/>
      <c r="X124" s="191"/>
      <c r="Y124" s="191"/>
      <c r="Z124" s="191"/>
      <c r="AA124" s="191"/>
    </row>
    <row r="125" ht="15.75" customHeight="1">
      <c r="A125" s="68"/>
      <c r="B125" s="68"/>
      <c r="C125" s="187"/>
      <c r="D125" s="187"/>
      <c r="E125" s="188"/>
      <c r="F125" s="187"/>
      <c r="G125" s="189"/>
      <c r="H125" s="190"/>
      <c r="I125" s="191"/>
      <c r="J125" s="192">
        <f t="shared" si="1"/>
        <v>0</v>
      </c>
      <c r="K125" s="190"/>
      <c r="L125" s="191"/>
      <c r="M125" s="192">
        <f t="shared" si="2"/>
        <v>0</v>
      </c>
      <c r="N125" s="190"/>
      <c r="O125" s="191"/>
      <c r="P125" s="192">
        <f t="shared" si="3"/>
        <v>0</v>
      </c>
      <c r="Q125" s="190"/>
      <c r="R125" s="191"/>
      <c r="S125" s="192">
        <f t="shared" si="4"/>
        <v>0</v>
      </c>
      <c r="T125" s="191"/>
      <c r="U125" s="191"/>
      <c r="V125" s="191"/>
      <c r="W125" s="191"/>
      <c r="X125" s="191"/>
      <c r="Y125" s="191"/>
      <c r="Z125" s="191"/>
      <c r="AA125" s="191"/>
    </row>
    <row r="126" ht="15.75" customHeight="1">
      <c r="A126" s="68"/>
      <c r="B126" s="68"/>
      <c r="C126" s="187"/>
      <c r="D126" s="187"/>
      <c r="E126" s="188"/>
      <c r="F126" s="187"/>
      <c r="G126" s="189"/>
      <c r="H126" s="190"/>
      <c r="I126" s="191"/>
      <c r="J126" s="192">
        <f t="shared" si="1"/>
        <v>0</v>
      </c>
      <c r="K126" s="190"/>
      <c r="L126" s="191"/>
      <c r="M126" s="192">
        <f t="shared" si="2"/>
        <v>0</v>
      </c>
      <c r="N126" s="190"/>
      <c r="O126" s="191"/>
      <c r="P126" s="192">
        <f t="shared" si="3"/>
        <v>0</v>
      </c>
      <c r="Q126" s="190"/>
      <c r="R126" s="191"/>
      <c r="S126" s="192">
        <f t="shared" si="4"/>
        <v>0</v>
      </c>
      <c r="T126" s="191"/>
      <c r="U126" s="191"/>
      <c r="V126" s="191"/>
      <c r="W126" s="191"/>
      <c r="X126" s="191"/>
      <c r="Y126" s="191"/>
      <c r="Z126" s="191"/>
      <c r="AA126" s="191"/>
    </row>
    <row r="127" ht="15.75" customHeight="1">
      <c r="A127" s="68"/>
      <c r="B127" s="68"/>
      <c r="C127" s="187"/>
      <c r="D127" s="187"/>
      <c r="E127" s="188"/>
      <c r="F127" s="187"/>
      <c r="G127" s="189"/>
      <c r="H127" s="190"/>
      <c r="I127" s="191"/>
      <c r="J127" s="192">
        <f t="shared" si="1"/>
        <v>0</v>
      </c>
      <c r="K127" s="190"/>
      <c r="L127" s="191"/>
      <c r="M127" s="192">
        <f t="shared" si="2"/>
        <v>0</v>
      </c>
      <c r="N127" s="190"/>
      <c r="O127" s="191"/>
      <c r="P127" s="192">
        <f t="shared" si="3"/>
        <v>0</v>
      </c>
      <c r="Q127" s="190"/>
      <c r="R127" s="191"/>
      <c r="S127" s="192">
        <f t="shared" si="4"/>
        <v>0</v>
      </c>
      <c r="T127" s="191"/>
      <c r="U127" s="191"/>
      <c r="V127" s="191"/>
      <c r="W127" s="191"/>
      <c r="X127" s="191"/>
      <c r="Y127" s="191"/>
      <c r="Z127" s="191"/>
      <c r="AA127" s="191"/>
    </row>
    <row r="128" ht="15.75" customHeight="1">
      <c r="A128" s="68"/>
      <c r="B128" s="68"/>
      <c r="C128" s="187"/>
      <c r="D128" s="187"/>
      <c r="E128" s="188"/>
      <c r="F128" s="187"/>
      <c r="G128" s="189"/>
      <c r="H128" s="190"/>
      <c r="I128" s="191"/>
      <c r="J128" s="192">
        <f t="shared" si="1"/>
        <v>0</v>
      </c>
      <c r="K128" s="190"/>
      <c r="L128" s="191"/>
      <c r="M128" s="192">
        <f t="shared" si="2"/>
        <v>0</v>
      </c>
      <c r="N128" s="190"/>
      <c r="O128" s="191"/>
      <c r="P128" s="192">
        <f t="shared" si="3"/>
        <v>0</v>
      </c>
      <c r="Q128" s="190"/>
      <c r="R128" s="191"/>
      <c r="S128" s="192">
        <f t="shared" si="4"/>
        <v>0</v>
      </c>
      <c r="T128" s="191"/>
      <c r="U128" s="191"/>
      <c r="V128" s="191"/>
      <c r="W128" s="191"/>
      <c r="X128" s="191"/>
      <c r="Y128" s="191"/>
      <c r="Z128" s="191"/>
      <c r="AA128" s="191"/>
    </row>
    <row r="129" ht="15.75" customHeight="1">
      <c r="A129" s="68"/>
      <c r="B129" s="68"/>
      <c r="C129" s="187"/>
      <c r="D129" s="187"/>
      <c r="E129" s="188"/>
      <c r="F129" s="187"/>
      <c r="G129" s="189"/>
      <c r="H129" s="190"/>
      <c r="I129" s="191"/>
      <c r="J129" s="192">
        <f t="shared" si="1"/>
        <v>0</v>
      </c>
      <c r="K129" s="190"/>
      <c r="L129" s="191"/>
      <c r="M129" s="192">
        <f t="shared" si="2"/>
        <v>0</v>
      </c>
      <c r="N129" s="190"/>
      <c r="O129" s="191"/>
      <c r="P129" s="192">
        <f t="shared" si="3"/>
        <v>0</v>
      </c>
      <c r="Q129" s="190"/>
      <c r="R129" s="191"/>
      <c r="S129" s="192">
        <f t="shared" si="4"/>
        <v>0</v>
      </c>
      <c r="T129" s="191"/>
      <c r="U129" s="191"/>
      <c r="V129" s="191"/>
      <c r="W129" s="191"/>
      <c r="X129" s="191"/>
      <c r="Y129" s="191"/>
      <c r="Z129" s="191"/>
      <c r="AA129" s="191"/>
    </row>
    <row r="130" ht="15.75" customHeight="1">
      <c r="A130" s="68"/>
      <c r="B130" s="68"/>
      <c r="C130" s="187"/>
      <c r="D130" s="187"/>
      <c r="E130" s="188"/>
      <c r="F130" s="187"/>
      <c r="G130" s="189"/>
      <c r="H130" s="190"/>
      <c r="I130" s="191"/>
      <c r="J130" s="192">
        <f t="shared" si="1"/>
        <v>0</v>
      </c>
      <c r="K130" s="190"/>
      <c r="L130" s="191"/>
      <c r="M130" s="192">
        <f t="shared" si="2"/>
        <v>0</v>
      </c>
      <c r="N130" s="190"/>
      <c r="O130" s="191"/>
      <c r="P130" s="192">
        <f t="shared" si="3"/>
        <v>0</v>
      </c>
      <c r="Q130" s="190"/>
      <c r="R130" s="191"/>
      <c r="S130" s="192">
        <f t="shared" si="4"/>
        <v>0</v>
      </c>
      <c r="T130" s="191"/>
      <c r="U130" s="191"/>
      <c r="V130" s="191"/>
      <c r="W130" s="191"/>
      <c r="X130" s="191"/>
      <c r="Y130" s="191"/>
      <c r="Z130" s="191"/>
      <c r="AA130" s="191"/>
    </row>
    <row r="131" ht="15.75" customHeight="1">
      <c r="A131" s="68"/>
      <c r="B131" s="68"/>
      <c r="C131" s="187"/>
      <c r="D131" s="187"/>
      <c r="E131" s="188"/>
      <c r="F131" s="187"/>
      <c r="G131" s="189"/>
      <c r="H131" s="190"/>
      <c r="I131" s="191"/>
      <c r="J131" s="192">
        <f t="shared" si="1"/>
        <v>0</v>
      </c>
      <c r="K131" s="190"/>
      <c r="L131" s="191"/>
      <c r="M131" s="192">
        <f t="shared" si="2"/>
        <v>0</v>
      </c>
      <c r="N131" s="190"/>
      <c r="O131" s="191"/>
      <c r="P131" s="192">
        <f t="shared" si="3"/>
        <v>0</v>
      </c>
      <c r="Q131" s="190"/>
      <c r="R131" s="191"/>
      <c r="S131" s="192">
        <f t="shared" si="4"/>
        <v>0</v>
      </c>
      <c r="T131" s="191"/>
      <c r="U131" s="191"/>
      <c r="V131" s="191"/>
      <c r="W131" s="191"/>
      <c r="X131" s="191"/>
      <c r="Y131" s="191"/>
      <c r="Z131" s="191"/>
      <c r="AA131" s="191"/>
    </row>
    <row r="132" ht="15.75" customHeight="1">
      <c r="A132" s="68"/>
      <c r="B132" s="68"/>
      <c r="C132" s="187"/>
      <c r="D132" s="187"/>
      <c r="E132" s="188"/>
      <c r="F132" s="187"/>
      <c r="G132" s="189"/>
      <c r="H132" s="190"/>
      <c r="I132" s="191"/>
      <c r="J132" s="192">
        <f t="shared" si="1"/>
        <v>0</v>
      </c>
      <c r="K132" s="190"/>
      <c r="L132" s="191"/>
      <c r="M132" s="192">
        <f t="shared" si="2"/>
        <v>0</v>
      </c>
      <c r="N132" s="190"/>
      <c r="O132" s="191"/>
      <c r="P132" s="192">
        <f t="shared" si="3"/>
        <v>0</v>
      </c>
      <c r="Q132" s="190"/>
      <c r="R132" s="191"/>
      <c r="S132" s="192">
        <f t="shared" si="4"/>
        <v>0</v>
      </c>
      <c r="T132" s="191"/>
      <c r="U132" s="191"/>
      <c r="V132" s="191"/>
      <c r="W132" s="191"/>
      <c r="X132" s="191"/>
      <c r="Y132" s="191"/>
      <c r="Z132" s="191"/>
      <c r="AA132" s="191"/>
    </row>
    <row r="133" ht="15.75" customHeight="1">
      <c r="A133" s="68"/>
      <c r="B133" s="68"/>
      <c r="C133" s="187"/>
      <c r="D133" s="187"/>
      <c r="E133" s="188"/>
      <c r="F133" s="187"/>
      <c r="G133" s="189"/>
      <c r="H133" s="190"/>
      <c r="I133" s="191"/>
      <c r="J133" s="192">
        <f t="shared" si="1"/>
        <v>0</v>
      </c>
      <c r="K133" s="190"/>
      <c r="L133" s="191"/>
      <c r="M133" s="192">
        <f t="shared" si="2"/>
        <v>0</v>
      </c>
      <c r="N133" s="190"/>
      <c r="O133" s="191"/>
      <c r="P133" s="192">
        <f t="shared" si="3"/>
        <v>0</v>
      </c>
      <c r="Q133" s="190"/>
      <c r="R133" s="191"/>
      <c r="S133" s="192">
        <f t="shared" si="4"/>
        <v>0</v>
      </c>
      <c r="T133" s="191"/>
      <c r="U133" s="191"/>
      <c r="V133" s="191"/>
      <c r="W133" s="191"/>
      <c r="X133" s="191"/>
      <c r="Y133" s="191"/>
      <c r="Z133" s="191"/>
      <c r="AA133" s="191"/>
    </row>
    <row r="134" ht="15.75" customHeight="1">
      <c r="A134" s="68"/>
      <c r="B134" s="68"/>
      <c r="C134" s="187"/>
      <c r="D134" s="187"/>
      <c r="E134" s="188"/>
      <c r="F134" s="187"/>
      <c r="G134" s="189"/>
      <c r="H134" s="190"/>
      <c r="I134" s="191"/>
      <c r="J134" s="192">
        <f t="shared" si="1"/>
        <v>0</v>
      </c>
      <c r="K134" s="190"/>
      <c r="L134" s="191"/>
      <c r="M134" s="192">
        <f t="shared" si="2"/>
        <v>0</v>
      </c>
      <c r="N134" s="190"/>
      <c r="O134" s="191"/>
      <c r="P134" s="192">
        <f t="shared" si="3"/>
        <v>0</v>
      </c>
      <c r="Q134" s="190"/>
      <c r="R134" s="191"/>
      <c r="S134" s="192">
        <f t="shared" si="4"/>
        <v>0</v>
      </c>
      <c r="T134" s="191"/>
      <c r="U134" s="191"/>
      <c r="V134" s="191"/>
      <c r="W134" s="191"/>
      <c r="X134" s="191"/>
      <c r="Y134" s="191"/>
      <c r="Z134" s="191"/>
      <c r="AA134" s="191"/>
    </row>
    <row r="135" ht="15.75" customHeight="1">
      <c r="A135" s="68"/>
      <c r="B135" s="68"/>
      <c r="C135" s="187"/>
      <c r="D135" s="187"/>
      <c r="E135" s="188"/>
      <c r="F135" s="187"/>
      <c r="G135" s="189"/>
      <c r="H135" s="190"/>
      <c r="I135" s="191"/>
      <c r="J135" s="192">
        <f t="shared" si="1"/>
        <v>0</v>
      </c>
      <c r="K135" s="190"/>
      <c r="L135" s="191"/>
      <c r="M135" s="192">
        <f t="shared" si="2"/>
        <v>0</v>
      </c>
      <c r="N135" s="190"/>
      <c r="O135" s="191"/>
      <c r="P135" s="192">
        <f t="shared" si="3"/>
        <v>0</v>
      </c>
      <c r="Q135" s="190"/>
      <c r="R135" s="191"/>
      <c r="S135" s="192">
        <f t="shared" si="4"/>
        <v>0</v>
      </c>
      <c r="T135" s="191"/>
      <c r="U135" s="191"/>
      <c r="V135" s="191"/>
      <c r="W135" s="191"/>
      <c r="X135" s="191"/>
      <c r="Y135" s="191"/>
      <c r="Z135" s="191"/>
      <c r="AA135" s="191"/>
    </row>
    <row r="136" ht="15.75" customHeight="1">
      <c r="A136" s="68"/>
      <c r="B136" s="68"/>
      <c r="C136" s="187"/>
      <c r="D136" s="187"/>
      <c r="E136" s="188"/>
      <c r="F136" s="187"/>
      <c r="G136" s="189"/>
      <c r="H136" s="190"/>
      <c r="I136" s="191"/>
      <c r="J136" s="192">
        <f t="shared" si="1"/>
        <v>0</v>
      </c>
      <c r="K136" s="190"/>
      <c r="L136" s="191"/>
      <c r="M136" s="192">
        <f t="shared" si="2"/>
        <v>0</v>
      </c>
      <c r="N136" s="190"/>
      <c r="O136" s="191"/>
      <c r="P136" s="192">
        <f t="shared" si="3"/>
        <v>0</v>
      </c>
      <c r="Q136" s="190"/>
      <c r="R136" s="191"/>
      <c r="S136" s="192">
        <f t="shared" si="4"/>
        <v>0</v>
      </c>
      <c r="T136" s="191"/>
      <c r="U136" s="191"/>
      <c r="V136" s="191"/>
      <c r="W136" s="191"/>
      <c r="X136" s="191"/>
      <c r="Y136" s="191"/>
      <c r="Z136" s="191"/>
      <c r="AA136" s="191"/>
    </row>
    <row r="137" ht="15.75" customHeight="1">
      <c r="A137" s="68"/>
      <c r="B137" s="68"/>
      <c r="C137" s="187"/>
      <c r="D137" s="187"/>
      <c r="E137" s="188"/>
      <c r="F137" s="187"/>
      <c r="G137" s="189"/>
      <c r="H137" s="190"/>
      <c r="I137" s="191"/>
      <c r="J137" s="192">
        <f t="shared" si="1"/>
        <v>0</v>
      </c>
      <c r="K137" s="190"/>
      <c r="L137" s="191"/>
      <c r="M137" s="192">
        <f t="shared" si="2"/>
        <v>0</v>
      </c>
      <c r="N137" s="190"/>
      <c r="O137" s="191"/>
      <c r="P137" s="192">
        <f t="shared" si="3"/>
        <v>0</v>
      </c>
      <c r="Q137" s="190"/>
      <c r="R137" s="191"/>
      <c r="S137" s="192">
        <f t="shared" si="4"/>
        <v>0</v>
      </c>
      <c r="T137" s="191"/>
      <c r="U137" s="191"/>
      <c r="V137" s="191"/>
      <c r="W137" s="191"/>
      <c r="X137" s="191"/>
      <c r="Y137" s="191"/>
      <c r="Z137" s="191"/>
      <c r="AA137" s="191"/>
    </row>
    <row r="138" ht="15.75" customHeight="1">
      <c r="A138" s="68"/>
      <c r="B138" s="68"/>
      <c r="C138" s="187"/>
      <c r="D138" s="187"/>
      <c r="E138" s="188"/>
      <c r="F138" s="187"/>
      <c r="G138" s="189"/>
      <c r="H138" s="190"/>
      <c r="I138" s="191"/>
      <c r="J138" s="192">
        <f t="shared" si="1"/>
        <v>0</v>
      </c>
      <c r="K138" s="190"/>
      <c r="L138" s="191"/>
      <c r="M138" s="192">
        <f t="shared" si="2"/>
        <v>0</v>
      </c>
      <c r="N138" s="190"/>
      <c r="O138" s="191"/>
      <c r="P138" s="192">
        <f t="shared" si="3"/>
        <v>0</v>
      </c>
      <c r="Q138" s="190"/>
      <c r="R138" s="191"/>
      <c r="S138" s="192">
        <f t="shared" si="4"/>
        <v>0</v>
      </c>
      <c r="T138" s="191"/>
      <c r="U138" s="191"/>
      <c r="V138" s="191"/>
      <c r="W138" s="191"/>
      <c r="X138" s="191"/>
      <c r="Y138" s="191"/>
      <c r="Z138" s="191"/>
      <c r="AA138" s="191"/>
    </row>
    <row r="139" ht="15.75" customHeight="1">
      <c r="A139" s="68"/>
      <c r="B139" s="68"/>
      <c r="C139" s="187"/>
      <c r="D139" s="187"/>
      <c r="E139" s="188"/>
      <c r="F139" s="187"/>
      <c r="G139" s="189"/>
      <c r="H139" s="190"/>
      <c r="I139" s="191"/>
      <c r="J139" s="192">
        <f t="shared" si="1"/>
        <v>0</v>
      </c>
      <c r="K139" s="190"/>
      <c r="L139" s="191"/>
      <c r="M139" s="192">
        <f t="shared" si="2"/>
        <v>0</v>
      </c>
      <c r="N139" s="190"/>
      <c r="O139" s="191"/>
      <c r="P139" s="192">
        <f t="shared" si="3"/>
        <v>0</v>
      </c>
      <c r="Q139" s="190"/>
      <c r="R139" s="191"/>
      <c r="S139" s="192">
        <f t="shared" si="4"/>
        <v>0</v>
      </c>
      <c r="T139" s="191"/>
      <c r="U139" s="191"/>
      <c r="V139" s="191"/>
      <c r="W139" s="191"/>
      <c r="X139" s="191"/>
      <c r="Y139" s="191"/>
      <c r="Z139" s="191"/>
      <c r="AA139" s="191"/>
    </row>
    <row r="140" ht="15.75" customHeight="1">
      <c r="A140" s="68"/>
      <c r="B140" s="68"/>
      <c r="C140" s="187"/>
      <c r="D140" s="187"/>
      <c r="E140" s="188"/>
      <c r="F140" s="187"/>
      <c r="G140" s="189"/>
      <c r="H140" s="190"/>
      <c r="I140" s="191"/>
      <c r="J140" s="192">
        <f t="shared" si="1"/>
        <v>0</v>
      </c>
      <c r="K140" s="190"/>
      <c r="L140" s="191"/>
      <c r="M140" s="192">
        <f t="shared" si="2"/>
        <v>0</v>
      </c>
      <c r="N140" s="190"/>
      <c r="O140" s="191"/>
      <c r="P140" s="192">
        <f t="shared" si="3"/>
        <v>0</v>
      </c>
      <c r="Q140" s="190"/>
      <c r="R140" s="191"/>
      <c r="S140" s="192">
        <f t="shared" si="4"/>
        <v>0</v>
      </c>
      <c r="T140" s="191"/>
      <c r="U140" s="191"/>
      <c r="V140" s="191"/>
      <c r="W140" s="191"/>
      <c r="X140" s="191"/>
      <c r="Y140" s="191"/>
      <c r="Z140" s="191"/>
      <c r="AA140" s="191"/>
    </row>
    <row r="141" ht="15.75" customHeight="1">
      <c r="A141" s="68"/>
      <c r="B141" s="68"/>
      <c r="C141" s="187"/>
      <c r="D141" s="187"/>
      <c r="E141" s="188"/>
      <c r="F141" s="187"/>
      <c r="G141" s="189"/>
      <c r="H141" s="190"/>
      <c r="I141" s="191"/>
      <c r="J141" s="192">
        <f t="shared" si="1"/>
        <v>0</v>
      </c>
      <c r="K141" s="190"/>
      <c r="L141" s="191"/>
      <c r="M141" s="192">
        <f t="shared" si="2"/>
        <v>0</v>
      </c>
      <c r="N141" s="190"/>
      <c r="O141" s="191"/>
      <c r="P141" s="192">
        <f t="shared" si="3"/>
        <v>0</v>
      </c>
      <c r="Q141" s="190"/>
      <c r="R141" s="191"/>
      <c r="S141" s="192">
        <f t="shared" si="4"/>
        <v>0</v>
      </c>
      <c r="T141" s="191"/>
      <c r="U141" s="191"/>
      <c r="V141" s="191"/>
      <c r="W141" s="191"/>
      <c r="X141" s="191"/>
      <c r="Y141" s="191"/>
      <c r="Z141" s="191"/>
      <c r="AA141" s="191"/>
    </row>
    <row r="142" ht="15.75" customHeight="1">
      <c r="A142" s="68"/>
      <c r="B142" s="68"/>
      <c r="C142" s="187"/>
      <c r="D142" s="187"/>
      <c r="E142" s="188"/>
      <c r="F142" s="187"/>
      <c r="G142" s="189"/>
      <c r="H142" s="190"/>
      <c r="I142" s="191"/>
      <c r="J142" s="192">
        <f t="shared" si="1"/>
        <v>0</v>
      </c>
      <c r="K142" s="190"/>
      <c r="L142" s="191"/>
      <c r="M142" s="192">
        <f t="shared" si="2"/>
        <v>0</v>
      </c>
      <c r="N142" s="190"/>
      <c r="O142" s="191"/>
      <c r="P142" s="192">
        <f t="shared" si="3"/>
        <v>0</v>
      </c>
      <c r="Q142" s="190"/>
      <c r="R142" s="191"/>
      <c r="S142" s="192">
        <f t="shared" si="4"/>
        <v>0</v>
      </c>
      <c r="T142" s="191"/>
      <c r="U142" s="191"/>
      <c r="V142" s="191"/>
      <c r="W142" s="191"/>
      <c r="X142" s="191"/>
      <c r="Y142" s="191"/>
      <c r="Z142" s="191"/>
      <c r="AA142" s="191"/>
    </row>
    <row r="143" ht="15.75" customHeight="1">
      <c r="A143" s="68"/>
      <c r="B143" s="68"/>
      <c r="C143" s="187"/>
      <c r="D143" s="187"/>
      <c r="E143" s="188"/>
      <c r="F143" s="187"/>
      <c r="G143" s="189"/>
      <c r="H143" s="190"/>
      <c r="I143" s="191"/>
      <c r="J143" s="192">
        <f t="shared" si="1"/>
        <v>0</v>
      </c>
      <c r="K143" s="190"/>
      <c r="L143" s="191"/>
      <c r="M143" s="192">
        <f t="shared" si="2"/>
        <v>0</v>
      </c>
      <c r="N143" s="190"/>
      <c r="O143" s="191"/>
      <c r="P143" s="192">
        <f t="shared" si="3"/>
        <v>0</v>
      </c>
      <c r="Q143" s="190"/>
      <c r="R143" s="191"/>
      <c r="S143" s="192">
        <f t="shared" si="4"/>
        <v>0</v>
      </c>
      <c r="T143" s="191"/>
      <c r="U143" s="191"/>
      <c r="V143" s="191"/>
      <c r="W143" s="191"/>
      <c r="X143" s="191"/>
      <c r="Y143" s="191"/>
      <c r="Z143" s="191"/>
      <c r="AA143" s="191"/>
    </row>
    <row r="144" ht="15.75" customHeight="1">
      <c r="A144" s="68"/>
      <c r="B144" s="68"/>
      <c r="C144" s="187"/>
      <c r="D144" s="187"/>
      <c r="E144" s="188"/>
      <c r="F144" s="187"/>
      <c r="G144" s="189"/>
      <c r="H144" s="190"/>
      <c r="I144" s="191"/>
      <c r="J144" s="192">
        <f t="shared" si="1"/>
        <v>0</v>
      </c>
      <c r="K144" s="190"/>
      <c r="L144" s="191"/>
      <c r="M144" s="192">
        <f t="shared" si="2"/>
        <v>0</v>
      </c>
      <c r="N144" s="190"/>
      <c r="O144" s="191"/>
      <c r="P144" s="192">
        <f t="shared" si="3"/>
        <v>0</v>
      </c>
      <c r="Q144" s="190"/>
      <c r="R144" s="191"/>
      <c r="S144" s="192">
        <f t="shared" si="4"/>
        <v>0</v>
      </c>
      <c r="T144" s="191"/>
      <c r="U144" s="191"/>
      <c r="V144" s="191"/>
      <c r="W144" s="191"/>
      <c r="X144" s="191"/>
      <c r="Y144" s="191"/>
      <c r="Z144" s="191"/>
      <c r="AA144" s="191"/>
    </row>
    <row r="145" ht="15.75" customHeight="1">
      <c r="A145" s="68"/>
      <c r="B145" s="68"/>
      <c r="C145" s="187"/>
      <c r="D145" s="187"/>
      <c r="E145" s="188"/>
      <c r="F145" s="187"/>
      <c r="G145" s="189"/>
      <c r="H145" s="190"/>
      <c r="I145" s="191"/>
      <c r="J145" s="192">
        <f t="shared" si="1"/>
        <v>0</v>
      </c>
      <c r="K145" s="190"/>
      <c r="L145" s="191"/>
      <c r="M145" s="192">
        <f t="shared" si="2"/>
        <v>0</v>
      </c>
      <c r="N145" s="190"/>
      <c r="O145" s="191"/>
      <c r="P145" s="192">
        <f t="shared" si="3"/>
        <v>0</v>
      </c>
      <c r="Q145" s="190"/>
      <c r="R145" s="191"/>
      <c r="S145" s="192">
        <f t="shared" si="4"/>
        <v>0</v>
      </c>
      <c r="T145" s="191"/>
      <c r="U145" s="191"/>
      <c r="V145" s="191"/>
      <c r="W145" s="191"/>
      <c r="X145" s="191"/>
      <c r="Y145" s="191"/>
      <c r="Z145" s="191"/>
      <c r="AA145" s="191"/>
    </row>
    <row r="146" ht="15.75" customHeight="1">
      <c r="A146" s="68"/>
      <c r="B146" s="68"/>
      <c r="C146" s="187"/>
      <c r="D146" s="187"/>
      <c r="E146" s="188"/>
      <c r="F146" s="187"/>
      <c r="G146" s="189"/>
      <c r="H146" s="190"/>
      <c r="I146" s="191"/>
      <c r="J146" s="192">
        <f t="shared" si="1"/>
        <v>0</v>
      </c>
      <c r="K146" s="190"/>
      <c r="L146" s="191"/>
      <c r="M146" s="192">
        <f t="shared" si="2"/>
        <v>0</v>
      </c>
      <c r="N146" s="190"/>
      <c r="O146" s="191"/>
      <c r="P146" s="192">
        <f t="shared" si="3"/>
        <v>0</v>
      </c>
      <c r="Q146" s="190"/>
      <c r="R146" s="191"/>
      <c r="S146" s="192">
        <f t="shared" si="4"/>
        <v>0</v>
      </c>
      <c r="T146" s="191"/>
      <c r="U146" s="191"/>
      <c r="V146" s="191"/>
      <c r="W146" s="191"/>
      <c r="X146" s="191"/>
      <c r="Y146" s="191"/>
      <c r="Z146" s="191"/>
      <c r="AA146" s="191"/>
    </row>
    <row r="147" ht="15.75" customHeight="1">
      <c r="A147" s="68"/>
      <c r="B147" s="68"/>
      <c r="C147" s="187"/>
      <c r="D147" s="187"/>
      <c r="E147" s="188"/>
      <c r="F147" s="187"/>
      <c r="G147" s="189"/>
      <c r="H147" s="190"/>
      <c r="I147" s="191"/>
      <c r="J147" s="192">
        <f t="shared" si="1"/>
        <v>0</v>
      </c>
      <c r="K147" s="190"/>
      <c r="L147" s="191"/>
      <c r="M147" s="192">
        <f t="shared" si="2"/>
        <v>0</v>
      </c>
      <c r="N147" s="190"/>
      <c r="O147" s="191"/>
      <c r="P147" s="192">
        <f t="shared" si="3"/>
        <v>0</v>
      </c>
      <c r="Q147" s="190"/>
      <c r="R147" s="191"/>
      <c r="S147" s="192">
        <f t="shared" si="4"/>
        <v>0</v>
      </c>
      <c r="T147" s="191"/>
      <c r="U147" s="191"/>
      <c r="V147" s="191"/>
      <c r="W147" s="191"/>
      <c r="X147" s="191"/>
      <c r="Y147" s="191"/>
      <c r="Z147" s="191"/>
      <c r="AA147" s="191"/>
    </row>
    <row r="148" ht="15.75" customHeight="1">
      <c r="A148" s="68"/>
      <c r="B148" s="68"/>
      <c r="C148" s="187"/>
      <c r="D148" s="187"/>
      <c r="E148" s="188"/>
      <c r="F148" s="187"/>
      <c r="G148" s="189"/>
      <c r="H148" s="190"/>
      <c r="I148" s="191"/>
      <c r="J148" s="192">
        <f t="shared" si="1"/>
        <v>0</v>
      </c>
      <c r="K148" s="190"/>
      <c r="L148" s="191"/>
      <c r="M148" s="192">
        <f t="shared" si="2"/>
        <v>0</v>
      </c>
      <c r="N148" s="190"/>
      <c r="O148" s="191"/>
      <c r="P148" s="192">
        <f t="shared" si="3"/>
        <v>0</v>
      </c>
      <c r="Q148" s="190"/>
      <c r="R148" s="191"/>
      <c r="S148" s="192">
        <f t="shared" si="4"/>
        <v>0</v>
      </c>
      <c r="T148" s="191"/>
      <c r="U148" s="191"/>
      <c r="V148" s="191"/>
      <c r="W148" s="191"/>
      <c r="X148" s="191"/>
      <c r="Y148" s="191"/>
      <c r="Z148" s="191"/>
      <c r="AA148" s="191"/>
    </row>
    <row r="149" ht="15.75" customHeight="1">
      <c r="A149" s="68"/>
      <c r="B149" s="68"/>
      <c r="C149" s="187"/>
      <c r="D149" s="187"/>
      <c r="E149" s="188"/>
      <c r="F149" s="187"/>
      <c r="G149" s="189"/>
      <c r="H149" s="190"/>
      <c r="I149" s="191"/>
      <c r="J149" s="192">
        <f t="shared" si="1"/>
        <v>0</v>
      </c>
      <c r="K149" s="190"/>
      <c r="L149" s="191"/>
      <c r="M149" s="192">
        <f t="shared" si="2"/>
        <v>0</v>
      </c>
      <c r="N149" s="190"/>
      <c r="O149" s="191"/>
      <c r="P149" s="192">
        <f t="shared" si="3"/>
        <v>0</v>
      </c>
      <c r="Q149" s="190"/>
      <c r="R149" s="191"/>
      <c r="S149" s="192">
        <f t="shared" si="4"/>
        <v>0</v>
      </c>
      <c r="T149" s="191"/>
      <c r="U149" s="191"/>
      <c r="V149" s="191"/>
      <c r="W149" s="191"/>
      <c r="X149" s="191"/>
      <c r="Y149" s="191"/>
      <c r="Z149" s="191"/>
      <c r="AA149" s="191"/>
    </row>
    <row r="150" ht="15.75" customHeight="1">
      <c r="A150" s="68"/>
      <c r="B150" s="68"/>
      <c r="C150" s="187"/>
      <c r="D150" s="187"/>
      <c r="E150" s="188"/>
      <c r="F150" s="187"/>
      <c r="G150" s="189"/>
      <c r="H150" s="190"/>
      <c r="I150" s="191"/>
      <c r="J150" s="192">
        <f t="shared" si="1"/>
        <v>0</v>
      </c>
      <c r="K150" s="190"/>
      <c r="L150" s="191"/>
      <c r="M150" s="192">
        <f t="shared" si="2"/>
        <v>0</v>
      </c>
      <c r="N150" s="190"/>
      <c r="O150" s="191"/>
      <c r="P150" s="192">
        <f t="shared" si="3"/>
        <v>0</v>
      </c>
      <c r="Q150" s="190"/>
      <c r="R150" s="191"/>
      <c r="S150" s="192">
        <f t="shared" si="4"/>
        <v>0</v>
      </c>
      <c r="T150" s="191"/>
      <c r="U150" s="191"/>
      <c r="V150" s="191"/>
      <c r="W150" s="191"/>
      <c r="X150" s="191"/>
      <c r="Y150" s="191"/>
      <c r="Z150" s="191"/>
      <c r="AA150" s="191"/>
    </row>
    <row r="151" ht="15.75" customHeight="1">
      <c r="A151" s="68"/>
      <c r="B151" s="68"/>
      <c r="C151" s="187"/>
      <c r="D151" s="187"/>
      <c r="E151" s="188"/>
      <c r="F151" s="187"/>
      <c r="G151" s="189"/>
      <c r="H151" s="190"/>
      <c r="I151" s="191"/>
      <c r="J151" s="192">
        <f t="shared" si="1"/>
        <v>0</v>
      </c>
      <c r="K151" s="190"/>
      <c r="L151" s="191"/>
      <c r="M151" s="192">
        <f t="shared" si="2"/>
        <v>0</v>
      </c>
      <c r="N151" s="190"/>
      <c r="O151" s="191"/>
      <c r="P151" s="192">
        <f t="shared" si="3"/>
        <v>0</v>
      </c>
      <c r="Q151" s="190"/>
      <c r="R151" s="191"/>
      <c r="S151" s="192">
        <f t="shared" si="4"/>
        <v>0</v>
      </c>
      <c r="T151" s="191"/>
      <c r="U151" s="191"/>
      <c r="V151" s="191"/>
      <c r="W151" s="191"/>
      <c r="X151" s="191"/>
      <c r="Y151" s="191"/>
      <c r="Z151" s="191"/>
      <c r="AA151" s="191"/>
    </row>
    <row r="152" ht="15.75" customHeight="1">
      <c r="A152" s="68"/>
      <c r="B152" s="68"/>
      <c r="C152" s="187"/>
      <c r="D152" s="187"/>
      <c r="E152" s="188"/>
      <c r="F152" s="187"/>
      <c r="G152" s="189"/>
      <c r="H152" s="190"/>
      <c r="I152" s="191"/>
      <c r="J152" s="192">
        <f t="shared" si="1"/>
        <v>0</v>
      </c>
      <c r="K152" s="190"/>
      <c r="L152" s="191"/>
      <c r="M152" s="192">
        <f t="shared" si="2"/>
        <v>0</v>
      </c>
      <c r="N152" s="190"/>
      <c r="O152" s="191"/>
      <c r="P152" s="192">
        <f t="shared" si="3"/>
        <v>0</v>
      </c>
      <c r="Q152" s="190"/>
      <c r="R152" s="191"/>
      <c r="S152" s="192">
        <f t="shared" si="4"/>
        <v>0</v>
      </c>
      <c r="T152" s="191"/>
      <c r="U152" s="191"/>
      <c r="V152" s="191"/>
      <c r="W152" s="191"/>
      <c r="X152" s="191"/>
      <c r="Y152" s="191"/>
      <c r="Z152" s="191"/>
      <c r="AA152" s="191"/>
    </row>
    <row r="153" ht="15.75" customHeight="1">
      <c r="A153" s="68"/>
      <c r="B153" s="68"/>
      <c r="C153" s="187"/>
      <c r="D153" s="187"/>
      <c r="E153" s="188"/>
      <c r="F153" s="187"/>
      <c r="G153" s="189"/>
      <c r="H153" s="190"/>
      <c r="I153" s="191"/>
      <c r="J153" s="192">
        <f t="shared" si="1"/>
        <v>0</v>
      </c>
      <c r="K153" s="190"/>
      <c r="L153" s="191"/>
      <c r="M153" s="192">
        <f t="shared" si="2"/>
        <v>0</v>
      </c>
      <c r="N153" s="190"/>
      <c r="O153" s="191"/>
      <c r="P153" s="192">
        <f t="shared" si="3"/>
        <v>0</v>
      </c>
      <c r="Q153" s="190"/>
      <c r="R153" s="191"/>
      <c r="S153" s="192">
        <f t="shared" si="4"/>
        <v>0</v>
      </c>
      <c r="T153" s="191"/>
      <c r="U153" s="191"/>
      <c r="V153" s="191"/>
      <c r="W153" s="191"/>
      <c r="X153" s="191"/>
      <c r="Y153" s="191"/>
      <c r="Z153" s="191"/>
      <c r="AA153" s="191"/>
    </row>
    <row r="154" ht="15.75" customHeight="1">
      <c r="A154" s="68"/>
      <c r="B154" s="68"/>
      <c r="C154" s="187"/>
      <c r="D154" s="187"/>
      <c r="E154" s="188"/>
      <c r="F154" s="187"/>
      <c r="G154" s="189"/>
      <c r="H154" s="190"/>
      <c r="I154" s="191"/>
      <c r="J154" s="192">
        <f t="shared" si="1"/>
        <v>0</v>
      </c>
      <c r="K154" s="190"/>
      <c r="L154" s="191"/>
      <c r="M154" s="192">
        <f t="shared" si="2"/>
        <v>0</v>
      </c>
      <c r="N154" s="190"/>
      <c r="O154" s="191"/>
      <c r="P154" s="192">
        <f t="shared" si="3"/>
        <v>0</v>
      </c>
      <c r="Q154" s="190"/>
      <c r="R154" s="191"/>
      <c r="S154" s="192">
        <f t="shared" si="4"/>
        <v>0</v>
      </c>
      <c r="T154" s="191"/>
      <c r="U154" s="191"/>
      <c r="V154" s="191"/>
      <c r="W154" s="191"/>
      <c r="X154" s="191"/>
      <c r="Y154" s="191"/>
      <c r="Z154" s="191"/>
      <c r="AA154" s="191"/>
    </row>
    <row r="155" ht="15.75" customHeight="1">
      <c r="A155" s="68"/>
      <c r="B155" s="68"/>
      <c r="C155" s="187"/>
      <c r="D155" s="187"/>
      <c r="E155" s="188"/>
      <c r="F155" s="187"/>
      <c r="G155" s="189"/>
      <c r="H155" s="190"/>
      <c r="I155" s="191"/>
      <c r="J155" s="192">
        <f t="shared" si="1"/>
        <v>0</v>
      </c>
      <c r="K155" s="190"/>
      <c r="L155" s="191"/>
      <c r="M155" s="192">
        <f t="shared" si="2"/>
        <v>0</v>
      </c>
      <c r="N155" s="190"/>
      <c r="O155" s="191"/>
      <c r="P155" s="192">
        <f t="shared" si="3"/>
        <v>0</v>
      </c>
      <c r="Q155" s="190"/>
      <c r="R155" s="191"/>
      <c r="S155" s="192">
        <f t="shared" si="4"/>
        <v>0</v>
      </c>
      <c r="T155" s="191"/>
      <c r="U155" s="191"/>
      <c r="V155" s="191"/>
      <c r="W155" s="191"/>
      <c r="X155" s="191"/>
      <c r="Y155" s="191"/>
      <c r="Z155" s="191"/>
      <c r="AA155" s="191"/>
    </row>
    <row r="156" ht="15.75" customHeight="1">
      <c r="A156" s="68"/>
      <c r="B156" s="68"/>
      <c r="C156" s="187"/>
      <c r="D156" s="187"/>
      <c r="E156" s="188"/>
      <c r="F156" s="187"/>
      <c r="G156" s="189"/>
      <c r="H156" s="190"/>
      <c r="I156" s="191"/>
      <c r="J156" s="192">
        <f t="shared" si="1"/>
        <v>0</v>
      </c>
      <c r="K156" s="190"/>
      <c r="L156" s="191"/>
      <c r="M156" s="192">
        <f t="shared" si="2"/>
        <v>0</v>
      </c>
      <c r="N156" s="190"/>
      <c r="O156" s="191"/>
      <c r="P156" s="192">
        <f t="shared" si="3"/>
        <v>0</v>
      </c>
      <c r="Q156" s="190"/>
      <c r="R156" s="191"/>
      <c r="S156" s="192">
        <f t="shared" si="4"/>
        <v>0</v>
      </c>
      <c r="T156" s="191"/>
      <c r="U156" s="191"/>
      <c r="V156" s="191"/>
      <c r="W156" s="191"/>
      <c r="X156" s="191"/>
      <c r="Y156" s="191"/>
      <c r="Z156" s="191"/>
      <c r="AA156" s="191"/>
    </row>
    <row r="157" ht="15.75" customHeight="1">
      <c r="A157" s="68"/>
      <c r="B157" s="68"/>
      <c r="C157" s="187"/>
      <c r="D157" s="187"/>
      <c r="E157" s="188"/>
      <c r="F157" s="187"/>
      <c r="G157" s="189"/>
      <c r="H157" s="190"/>
      <c r="I157" s="191"/>
      <c r="J157" s="192">
        <f t="shared" si="1"/>
        <v>0</v>
      </c>
      <c r="K157" s="190"/>
      <c r="L157" s="191"/>
      <c r="M157" s="192">
        <f t="shared" si="2"/>
        <v>0</v>
      </c>
      <c r="N157" s="190"/>
      <c r="O157" s="191"/>
      <c r="P157" s="192">
        <f t="shared" si="3"/>
        <v>0</v>
      </c>
      <c r="Q157" s="190"/>
      <c r="R157" s="191"/>
      <c r="S157" s="192">
        <f t="shared" si="4"/>
        <v>0</v>
      </c>
      <c r="T157" s="191"/>
      <c r="U157" s="191"/>
      <c r="V157" s="191"/>
      <c r="W157" s="191"/>
      <c r="X157" s="191"/>
      <c r="Y157" s="191"/>
      <c r="Z157" s="191"/>
      <c r="AA157" s="191"/>
    </row>
    <row r="158" ht="15.75" customHeight="1">
      <c r="A158" s="68"/>
      <c r="B158" s="68"/>
      <c r="C158" s="187"/>
      <c r="D158" s="187"/>
      <c r="E158" s="188"/>
      <c r="F158" s="187"/>
      <c r="G158" s="189"/>
      <c r="H158" s="190"/>
      <c r="I158" s="191"/>
      <c r="J158" s="192">
        <f t="shared" si="1"/>
        <v>0</v>
      </c>
      <c r="K158" s="190"/>
      <c r="L158" s="191"/>
      <c r="M158" s="192">
        <f t="shared" si="2"/>
        <v>0</v>
      </c>
      <c r="N158" s="190"/>
      <c r="O158" s="191"/>
      <c r="P158" s="192">
        <f t="shared" si="3"/>
        <v>0</v>
      </c>
      <c r="Q158" s="190"/>
      <c r="R158" s="191"/>
      <c r="S158" s="192">
        <f t="shared" si="4"/>
        <v>0</v>
      </c>
      <c r="T158" s="191"/>
      <c r="U158" s="191"/>
      <c r="V158" s="191"/>
      <c r="W158" s="191"/>
      <c r="X158" s="191"/>
      <c r="Y158" s="191"/>
      <c r="Z158" s="191"/>
      <c r="AA158" s="191"/>
    </row>
    <row r="159" ht="15.75" customHeight="1">
      <c r="A159" s="68"/>
      <c r="B159" s="68"/>
      <c r="C159" s="187"/>
      <c r="D159" s="187"/>
      <c r="E159" s="188"/>
      <c r="F159" s="187"/>
      <c r="G159" s="189"/>
      <c r="H159" s="190"/>
      <c r="I159" s="191"/>
      <c r="J159" s="192">
        <f t="shared" si="1"/>
        <v>0</v>
      </c>
      <c r="K159" s="190"/>
      <c r="L159" s="191"/>
      <c r="M159" s="192">
        <f t="shared" si="2"/>
        <v>0</v>
      </c>
      <c r="N159" s="190"/>
      <c r="O159" s="191"/>
      <c r="P159" s="192">
        <f t="shared" si="3"/>
        <v>0</v>
      </c>
      <c r="Q159" s="190"/>
      <c r="R159" s="191"/>
      <c r="S159" s="192">
        <f t="shared" si="4"/>
        <v>0</v>
      </c>
      <c r="T159" s="191"/>
      <c r="U159" s="191"/>
      <c r="V159" s="191"/>
      <c r="W159" s="191"/>
      <c r="X159" s="191"/>
      <c r="Y159" s="191"/>
      <c r="Z159" s="191"/>
      <c r="AA159" s="191"/>
    </row>
    <row r="160" ht="15.75" customHeight="1">
      <c r="A160" s="68"/>
      <c r="B160" s="68"/>
      <c r="C160" s="187"/>
      <c r="D160" s="187"/>
      <c r="E160" s="188"/>
      <c r="F160" s="187"/>
      <c r="G160" s="189"/>
      <c r="H160" s="190"/>
      <c r="I160" s="191"/>
      <c r="J160" s="192">
        <f t="shared" si="1"/>
        <v>0</v>
      </c>
      <c r="K160" s="190"/>
      <c r="L160" s="191"/>
      <c r="M160" s="192">
        <f t="shared" si="2"/>
        <v>0</v>
      </c>
      <c r="N160" s="190"/>
      <c r="O160" s="191"/>
      <c r="P160" s="192">
        <f t="shared" si="3"/>
        <v>0</v>
      </c>
      <c r="Q160" s="190"/>
      <c r="R160" s="191"/>
      <c r="S160" s="192">
        <f t="shared" si="4"/>
        <v>0</v>
      </c>
      <c r="T160" s="191"/>
      <c r="U160" s="191"/>
      <c r="V160" s="191"/>
      <c r="W160" s="191"/>
      <c r="X160" s="191"/>
      <c r="Y160" s="191"/>
      <c r="Z160" s="191"/>
      <c r="AA160" s="191"/>
    </row>
    <row r="161" ht="15.75" customHeight="1">
      <c r="A161" s="68"/>
      <c r="B161" s="68"/>
      <c r="C161" s="187"/>
      <c r="D161" s="187"/>
      <c r="E161" s="188"/>
      <c r="F161" s="187"/>
      <c r="G161" s="189"/>
      <c r="H161" s="190"/>
      <c r="I161" s="191"/>
      <c r="J161" s="192">
        <f t="shared" si="1"/>
        <v>0</v>
      </c>
      <c r="K161" s="190"/>
      <c r="L161" s="191"/>
      <c r="M161" s="192">
        <f t="shared" si="2"/>
        <v>0</v>
      </c>
      <c r="N161" s="190"/>
      <c r="O161" s="191"/>
      <c r="P161" s="192">
        <f t="shared" si="3"/>
        <v>0</v>
      </c>
      <c r="Q161" s="190"/>
      <c r="R161" s="191"/>
      <c r="S161" s="192">
        <f t="shared" si="4"/>
        <v>0</v>
      </c>
      <c r="T161" s="191"/>
      <c r="U161" s="191"/>
      <c r="V161" s="191"/>
      <c r="W161" s="191"/>
      <c r="X161" s="191"/>
      <c r="Y161" s="191"/>
      <c r="Z161" s="191"/>
      <c r="AA161" s="191"/>
    </row>
    <row r="162" ht="15.75" customHeight="1">
      <c r="A162" s="68"/>
      <c r="B162" s="68"/>
      <c r="C162" s="187"/>
      <c r="D162" s="187"/>
      <c r="E162" s="188"/>
      <c r="F162" s="187"/>
      <c r="G162" s="189"/>
      <c r="H162" s="190"/>
      <c r="I162" s="191"/>
      <c r="J162" s="192">
        <f t="shared" si="1"/>
        <v>0</v>
      </c>
      <c r="K162" s="190"/>
      <c r="L162" s="191"/>
      <c r="M162" s="192">
        <f t="shared" si="2"/>
        <v>0</v>
      </c>
      <c r="N162" s="190"/>
      <c r="O162" s="191"/>
      <c r="P162" s="192">
        <f t="shared" si="3"/>
        <v>0</v>
      </c>
      <c r="Q162" s="190"/>
      <c r="R162" s="191"/>
      <c r="S162" s="192">
        <f t="shared" si="4"/>
        <v>0</v>
      </c>
      <c r="T162" s="191"/>
      <c r="U162" s="191"/>
      <c r="V162" s="191"/>
      <c r="W162" s="191"/>
      <c r="X162" s="191"/>
      <c r="Y162" s="191"/>
      <c r="Z162" s="191"/>
      <c r="AA162" s="191"/>
    </row>
    <row r="163" ht="15.75" customHeight="1">
      <c r="A163" s="68"/>
      <c r="B163" s="68"/>
      <c r="C163" s="187"/>
      <c r="D163" s="187"/>
      <c r="E163" s="188"/>
      <c r="F163" s="187"/>
      <c r="G163" s="189"/>
      <c r="H163" s="190"/>
      <c r="I163" s="191"/>
      <c r="J163" s="192">
        <f t="shared" si="1"/>
        <v>0</v>
      </c>
      <c r="K163" s="190"/>
      <c r="L163" s="191"/>
      <c r="M163" s="192">
        <f t="shared" si="2"/>
        <v>0</v>
      </c>
      <c r="N163" s="190"/>
      <c r="O163" s="191"/>
      <c r="P163" s="192">
        <f t="shared" si="3"/>
        <v>0</v>
      </c>
      <c r="Q163" s="190"/>
      <c r="R163" s="191"/>
      <c r="S163" s="192">
        <f t="shared" si="4"/>
        <v>0</v>
      </c>
      <c r="T163" s="191"/>
      <c r="U163" s="191"/>
      <c r="V163" s="191"/>
      <c r="W163" s="191"/>
      <c r="X163" s="191"/>
      <c r="Y163" s="191"/>
      <c r="Z163" s="191"/>
      <c r="AA163" s="191"/>
    </row>
    <row r="164" ht="15.75" customHeight="1">
      <c r="A164" s="68"/>
      <c r="B164" s="68"/>
      <c r="C164" s="187"/>
      <c r="D164" s="187"/>
      <c r="E164" s="188"/>
      <c r="F164" s="187"/>
      <c r="G164" s="189"/>
      <c r="H164" s="190"/>
      <c r="I164" s="191"/>
      <c r="J164" s="192">
        <f t="shared" si="1"/>
        <v>0</v>
      </c>
      <c r="K164" s="190"/>
      <c r="L164" s="191"/>
      <c r="M164" s="192">
        <f t="shared" si="2"/>
        <v>0</v>
      </c>
      <c r="N164" s="190"/>
      <c r="O164" s="191"/>
      <c r="P164" s="192">
        <f t="shared" si="3"/>
        <v>0</v>
      </c>
      <c r="Q164" s="190"/>
      <c r="R164" s="191"/>
      <c r="S164" s="192">
        <f t="shared" si="4"/>
        <v>0</v>
      </c>
      <c r="T164" s="191"/>
      <c r="U164" s="191"/>
      <c r="V164" s="191"/>
      <c r="W164" s="191"/>
      <c r="X164" s="191"/>
      <c r="Y164" s="191"/>
      <c r="Z164" s="191"/>
      <c r="AA164" s="191"/>
    </row>
    <row r="165" ht="15.75" customHeight="1">
      <c r="A165" s="68"/>
      <c r="B165" s="68"/>
      <c r="C165" s="187"/>
      <c r="D165" s="187"/>
      <c r="E165" s="188"/>
      <c r="F165" s="187"/>
      <c r="G165" s="189"/>
      <c r="H165" s="190"/>
      <c r="I165" s="191"/>
      <c r="J165" s="192">
        <f t="shared" si="1"/>
        <v>0</v>
      </c>
      <c r="K165" s="190"/>
      <c r="L165" s="191"/>
      <c r="M165" s="192">
        <f t="shared" si="2"/>
        <v>0</v>
      </c>
      <c r="N165" s="190"/>
      <c r="O165" s="191"/>
      <c r="P165" s="192">
        <f t="shared" si="3"/>
        <v>0</v>
      </c>
      <c r="Q165" s="190"/>
      <c r="R165" s="191"/>
      <c r="S165" s="192">
        <f t="shared" si="4"/>
        <v>0</v>
      </c>
      <c r="T165" s="191"/>
      <c r="U165" s="191"/>
      <c r="V165" s="191"/>
      <c r="W165" s="191"/>
      <c r="X165" s="191"/>
      <c r="Y165" s="191"/>
      <c r="Z165" s="191"/>
      <c r="AA165" s="191"/>
    </row>
    <row r="166" ht="15.75" customHeight="1">
      <c r="A166" s="68"/>
      <c r="B166" s="68"/>
      <c r="C166" s="187"/>
      <c r="D166" s="187"/>
      <c r="E166" s="188"/>
      <c r="F166" s="187"/>
      <c r="G166" s="189"/>
      <c r="H166" s="190"/>
      <c r="I166" s="191"/>
      <c r="J166" s="192">
        <f t="shared" si="1"/>
        <v>0</v>
      </c>
      <c r="K166" s="190"/>
      <c r="L166" s="191"/>
      <c r="M166" s="192">
        <f t="shared" si="2"/>
        <v>0</v>
      </c>
      <c r="N166" s="190"/>
      <c r="O166" s="191"/>
      <c r="P166" s="192">
        <f t="shared" si="3"/>
        <v>0</v>
      </c>
      <c r="Q166" s="190"/>
      <c r="R166" s="191"/>
      <c r="S166" s="192">
        <f t="shared" si="4"/>
        <v>0</v>
      </c>
      <c r="T166" s="191"/>
      <c r="U166" s="191"/>
      <c r="V166" s="191"/>
      <c r="W166" s="191"/>
      <c r="X166" s="191"/>
      <c r="Y166" s="191"/>
      <c r="Z166" s="191"/>
      <c r="AA166" s="191"/>
    </row>
    <row r="167" ht="15.75" customHeight="1">
      <c r="A167" s="68"/>
      <c r="B167" s="68"/>
      <c r="C167" s="187"/>
      <c r="D167" s="187"/>
      <c r="E167" s="188"/>
      <c r="F167" s="187"/>
      <c r="G167" s="189"/>
      <c r="H167" s="190"/>
      <c r="I167" s="191"/>
      <c r="J167" s="192">
        <f t="shared" si="1"/>
        <v>0</v>
      </c>
      <c r="K167" s="190"/>
      <c r="L167" s="191"/>
      <c r="M167" s="192">
        <f t="shared" si="2"/>
        <v>0</v>
      </c>
      <c r="N167" s="190"/>
      <c r="O167" s="191"/>
      <c r="P167" s="192">
        <f t="shared" si="3"/>
        <v>0</v>
      </c>
      <c r="Q167" s="190"/>
      <c r="R167" s="191"/>
      <c r="S167" s="192">
        <f t="shared" si="4"/>
        <v>0</v>
      </c>
      <c r="T167" s="191"/>
      <c r="U167" s="191"/>
      <c r="V167" s="191"/>
      <c r="W167" s="191"/>
      <c r="X167" s="191"/>
      <c r="Y167" s="191"/>
      <c r="Z167" s="191"/>
      <c r="AA167" s="191"/>
    </row>
    <row r="168" ht="15.75" customHeight="1">
      <c r="A168" s="68"/>
      <c r="B168" s="68"/>
      <c r="C168" s="187"/>
      <c r="D168" s="187"/>
      <c r="E168" s="188"/>
      <c r="F168" s="187"/>
      <c r="G168" s="189"/>
      <c r="H168" s="190"/>
      <c r="I168" s="191"/>
      <c r="J168" s="192">
        <f t="shared" si="1"/>
        <v>0</v>
      </c>
      <c r="K168" s="190"/>
      <c r="L168" s="191"/>
      <c r="M168" s="192">
        <f t="shared" si="2"/>
        <v>0</v>
      </c>
      <c r="N168" s="190"/>
      <c r="O168" s="191"/>
      <c r="P168" s="192">
        <f t="shared" si="3"/>
        <v>0</v>
      </c>
      <c r="Q168" s="190"/>
      <c r="R168" s="191"/>
      <c r="S168" s="192">
        <f t="shared" si="4"/>
        <v>0</v>
      </c>
      <c r="T168" s="191"/>
      <c r="U168" s="191"/>
      <c r="V168" s="191"/>
      <c r="W168" s="191"/>
      <c r="X168" s="191"/>
      <c r="Y168" s="191"/>
      <c r="Z168" s="191"/>
      <c r="AA168" s="191"/>
    </row>
    <row r="169" ht="15.75" customHeight="1">
      <c r="A169" s="68"/>
      <c r="B169" s="68"/>
      <c r="C169" s="187"/>
      <c r="D169" s="187"/>
      <c r="E169" s="188"/>
      <c r="F169" s="187"/>
      <c r="G169" s="189"/>
      <c r="H169" s="190"/>
      <c r="I169" s="191"/>
      <c r="J169" s="192">
        <f t="shared" si="1"/>
        <v>0</v>
      </c>
      <c r="K169" s="190"/>
      <c r="L169" s="191"/>
      <c r="M169" s="192">
        <f t="shared" si="2"/>
        <v>0</v>
      </c>
      <c r="N169" s="190"/>
      <c r="O169" s="191"/>
      <c r="P169" s="192">
        <f t="shared" si="3"/>
        <v>0</v>
      </c>
      <c r="Q169" s="190"/>
      <c r="R169" s="191"/>
      <c r="S169" s="192">
        <f t="shared" si="4"/>
        <v>0</v>
      </c>
      <c r="T169" s="191"/>
      <c r="U169" s="191"/>
      <c r="V169" s="191"/>
      <c r="W169" s="191"/>
      <c r="X169" s="191"/>
      <c r="Y169" s="191"/>
      <c r="Z169" s="191"/>
      <c r="AA169" s="191"/>
    </row>
    <row r="170" ht="15.75" customHeight="1">
      <c r="A170" s="68"/>
      <c r="B170" s="68"/>
      <c r="C170" s="187"/>
      <c r="D170" s="187"/>
      <c r="E170" s="188"/>
      <c r="F170" s="187"/>
      <c r="G170" s="189"/>
      <c r="H170" s="190"/>
      <c r="I170" s="191"/>
      <c r="J170" s="192">
        <f t="shared" si="1"/>
        <v>0</v>
      </c>
      <c r="K170" s="190"/>
      <c r="L170" s="191"/>
      <c r="M170" s="192">
        <f t="shared" si="2"/>
        <v>0</v>
      </c>
      <c r="N170" s="190"/>
      <c r="O170" s="191"/>
      <c r="P170" s="192">
        <f t="shared" si="3"/>
        <v>0</v>
      </c>
      <c r="Q170" s="190"/>
      <c r="R170" s="191"/>
      <c r="S170" s="192">
        <f t="shared" si="4"/>
        <v>0</v>
      </c>
      <c r="T170" s="191"/>
      <c r="U170" s="191"/>
      <c r="V170" s="191"/>
      <c r="W170" s="191"/>
      <c r="X170" s="191"/>
      <c r="Y170" s="191"/>
      <c r="Z170" s="191"/>
      <c r="AA170" s="191"/>
    </row>
    <row r="171" ht="15.75" customHeight="1">
      <c r="A171" s="68"/>
      <c r="B171" s="68"/>
      <c r="C171" s="187"/>
      <c r="D171" s="187"/>
      <c r="E171" s="188"/>
      <c r="F171" s="187"/>
      <c r="G171" s="189"/>
      <c r="H171" s="190"/>
      <c r="I171" s="191"/>
      <c r="J171" s="192">
        <f t="shared" si="1"/>
        <v>0</v>
      </c>
      <c r="K171" s="190"/>
      <c r="L171" s="191"/>
      <c r="M171" s="192">
        <f t="shared" si="2"/>
        <v>0</v>
      </c>
      <c r="N171" s="190"/>
      <c r="O171" s="191"/>
      <c r="P171" s="192">
        <f t="shared" si="3"/>
        <v>0</v>
      </c>
      <c r="Q171" s="190"/>
      <c r="R171" s="191"/>
      <c r="S171" s="192">
        <f t="shared" si="4"/>
        <v>0</v>
      </c>
      <c r="T171" s="191"/>
      <c r="U171" s="191"/>
      <c r="V171" s="191"/>
      <c r="W171" s="191"/>
      <c r="X171" s="191"/>
      <c r="Y171" s="191"/>
      <c r="Z171" s="191"/>
      <c r="AA171" s="191"/>
    </row>
    <row r="172" ht="15.75" customHeight="1">
      <c r="A172" s="68"/>
      <c r="B172" s="68"/>
      <c r="C172" s="187"/>
      <c r="D172" s="187"/>
      <c r="E172" s="188"/>
      <c r="F172" s="187"/>
      <c r="G172" s="189"/>
      <c r="H172" s="190"/>
      <c r="I172" s="191"/>
      <c r="J172" s="192">
        <f t="shared" si="1"/>
        <v>0</v>
      </c>
      <c r="K172" s="190"/>
      <c r="L172" s="191"/>
      <c r="M172" s="192">
        <f t="shared" si="2"/>
        <v>0</v>
      </c>
      <c r="N172" s="190"/>
      <c r="O172" s="191"/>
      <c r="P172" s="192">
        <f t="shared" si="3"/>
        <v>0</v>
      </c>
      <c r="Q172" s="190"/>
      <c r="R172" s="191"/>
      <c r="S172" s="192">
        <f t="shared" si="4"/>
        <v>0</v>
      </c>
      <c r="T172" s="191"/>
      <c r="U172" s="191"/>
      <c r="V172" s="191"/>
      <c r="W172" s="191"/>
      <c r="X172" s="191"/>
      <c r="Y172" s="191"/>
      <c r="Z172" s="191"/>
      <c r="AA172" s="191"/>
    </row>
    <row r="173" ht="15.75" customHeight="1">
      <c r="A173" s="68"/>
      <c r="B173" s="68"/>
      <c r="C173" s="187"/>
      <c r="D173" s="187"/>
      <c r="E173" s="188"/>
      <c r="F173" s="187"/>
      <c r="G173" s="189"/>
      <c r="H173" s="190"/>
      <c r="I173" s="191"/>
      <c r="J173" s="192">
        <f t="shared" si="1"/>
        <v>0</v>
      </c>
      <c r="K173" s="190"/>
      <c r="L173" s="191"/>
      <c r="M173" s="192">
        <f t="shared" si="2"/>
        <v>0</v>
      </c>
      <c r="N173" s="190"/>
      <c r="O173" s="191"/>
      <c r="P173" s="192">
        <f t="shared" si="3"/>
        <v>0</v>
      </c>
      <c r="Q173" s="190"/>
      <c r="R173" s="191"/>
      <c r="S173" s="192">
        <f t="shared" si="4"/>
        <v>0</v>
      </c>
      <c r="T173" s="191"/>
      <c r="U173" s="191"/>
      <c r="V173" s="191"/>
      <c r="W173" s="191"/>
      <c r="X173" s="191"/>
      <c r="Y173" s="191"/>
      <c r="Z173" s="191"/>
      <c r="AA173" s="191"/>
    </row>
    <row r="174" ht="15.75" customHeight="1">
      <c r="A174" s="68"/>
      <c r="B174" s="68"/>
      <c r="C174" s="187"/>
      <c r="D174" s="187"/>
      <c r="E174" s="188"/>
      <c r="F174" s="187"/>
      <c r="G174" s="189"/>
      <c r="H174" s="190"/>
      <c r="I174" s="191"/>
      <c r="J174" s="192">
        <f t="shared" si="1"/>
        <v>0</v>
      </c>
      <c r="K174" s="190"/>
      <c r="L174" s="191"/>
      <c r="M174" s="192">
        <f t="shared" si="2"/>
        <v>0</v>
      </c>
      <c r="N174" s="190"/>
      <c r="O174" s="191"/>
      <c r="P174" s="192">
        <f t="shared" si="3"/>
        <v>0</v>
      </c>
      <c r="Q174" s="190"/>
      <c r="R174" s="191"/>
      <c r="S174" s="192">
        <f t="shared" si="4"/>
        <v>0</v>
      </c>
      <c r="T174" s="191"/>
      <c r="U174" s="191"/>
      <c r="V174" s="191"/>
      <c r="W174" s="191"/>
      <c r="X174" s="191"/>
      <c r="Y174" s="191"/>
      <c r="Z174" s="191"/>
      <c r="AA174" s="191"/>
    </row>
    <row r="175" ht="15.75" customHeight="1">
      <c r="A175" s="68"/>
      <c r="B175" s="68"/>
      <c r="C175" s="187"/>
      <c r="D175" s="187"/>
      <c r="E175" s="188"/>
      <c r="F175" s="187"/>
      <c r="G175" s="189"/>
      <c r="H175" s="190"/>
      <c r="I175" s="191"/>
      <c r="J175" s="192">
        <f t="shared" si="1"/>
        <v>0</v>
      </c>
      <c r="K175" s="190"/>
      <c r="L175" s="191"/>
      <c r="M175" s="192">
        <f t="shared" si="2"/>
        <v>0</v>
      </c>
      <c r="N175" s="190"/>
      <c r="O175" s="191"/>
      <c r="P175" s="192">
        <f t="shared" si="3"/>
        <v>0</v>
      </c>
      <c r="Q175" s="190"/>
      <c r="R175" s="191"/>
      <c r="S175" s="192">
        <f t="shared" si="4"/>
        <v>0</v>
      </c>
      <c r="T175" s="191"/>
      <c r="U175" s="191"/>
      <c r="V175" s="191"/>
      <c r="W175" s="191"/>
      <c r="X175" s="191"/>
      <c r="Y175" s="191"/>
      <c r="Z175" s="191"/>
      <c r="AA175" s="191"/>
    </row>
    <row r="176" ht="15.75" customHeight="1">
      <c r="A176" s="68"/>
      <c r="B176" s="68"/>
      <c r="C176" s="187"/>
      <c r="D176" s="187"/>
      <c r="E176" s="188"/>
      <c r="F176" s="187"/>
      <c r="G176" s="189"/>
      <c r="H176" s="190"/>
      <c r="I176" s="191"/>
      <c r="J176" s="192">
        <f t="shared" si="1"/>
        <v>0</v>
      </c>
      <c r="K176" s="190"/>
      <c r="L176" s="191"/>
      <c r="M176" s="192">
        <f t="shared" si="2"/>
        <v>0</v>
      </c>
      <c r="N176" s="190"/>
      <c r="O176" s="191"/>
      <c r="P176" s="192">
        <f t="shared" si="3"/>
        <v>0</v>
      </c>
      <c r="Q176" s="190"/>
      <c r="R176" s="191"/>
      <c r="S176" s="192">
        <f t="shared" si="4"/>
        <v>0</v>
      </c>
      <c r="T176" s="191"/>
      <c r="U176" s="191"/>
      <c r="V176" s="191"/>
      <c r="W176" s="191"/>
      <c r="X176" s="191"/>
      <c r="Y176" s="191"/>
      <c r="Z176" s="191"/>
      <c r="AA176" s="191"/>
    </row>
    <row r="177" ht="15.75" customHeight="1">
      <c r="A177" s="68"/>
      <c r="B177" s="68"/>
      <c r="C177" s="187"/>
      <c r="D177" s="187"/>
      <c r="E177" s="188"/>
      <c r="F177" s="187"/>
      <c r="G177" s="189"/>
      <c r="H177" s="190"/>
      <c r="I177" s="191"/>
      <c r="J177" s="192">
        <f t="shared" si="1"/>
        <v>0</v>
      </c>
      <c r="K177" s="190"/>
      <c r="L177" s="191"/>
      <c r="M177" s="192">
        <f t="shared" si="2"/>
        <v>0</v>
      </c>
      <c r="N177" s="190"/>
      <c r="O177" s="191"/>
      <c r="P177" s="192">
        <f t="shared" si="3"/>
        <v>0</v>
      </c>
      <c r="Q177" s="190"/>
      <c r="R177" s="191"/>
      <c r="S177" s="192">
        <f t="shared" si="4"/>
        <v>0</v>
      </c>
      <c r="T177" s="191"/>
      <c r="U177" s="191"/>
      <c r="V177" s="191"/>
      <c r="W177" s="191"/>
      <c r="X177" s="191"/>
      <c r="Y177" s="191"/>
      <c r="Z177" s="191"/>
      <c r="AA177" s="191"/>
    </row>
    <row r="178" ht="15.75" customHeight="1">
      <c r="A178" s="68"/>
      <c r="B178" s="68"/>
      <c r="C178" s="187"/>
      <c r="D178" s="187"/>
      <c r="E178" s="188"/>
      <c r="F178" s="187"/>
      <c r="G178" s="189"/>
      <c r="H178" s="190"/>
      <c r="I178" s="191"/>
      <c r="J178" s="192">
        <f t="shared" si="1"/>
        <v>0</v>
      </c>
      <c r="K178" s="190"/>
      <c r="L178" s="191"/>
      <c r="M178" s="192">
        <f t="shared" si="2"/>
        <v>0</v>
      </c>
      <c r="N178" s="190"/>
      <c r="O178" s="191"/>
      <c r="P178" s="192">
        <f t="shared" si="3"/>
        <v>0</v>
      </c>
      <c r="Q178" s="190"/>
      <c r="R178" s="191"/>
      <c r="S178" s="192">
        <f t="shared" si="4"/>
        <v>0</v>
      </c>
      <c r="T178" s="191"/>
      <c r="U178" s="191"/>
      <c r="V178" s="191"/>
      <c r="W178" s="191"/>
      <c r="X178" s="191"/>
      <c r="Y178" s="191"/>
      <c r="Z178" s="191"/>
      <c r="AA178" s="191"/>
    </row>
    <row r="179" ht="15.75" customHeight="1">
      <c r="A179" s="68"/>
      <c r="B179" s="68"/>
      <c r="C179" s="187"/>
      <c r="D179" s="187"/>
      <c r="E179" s="188"/>
      <c r="F179" s="187"/>
      <c r="G179" s="189"/>
      <c r="H179" s="190"/>
      <c r="I179" s="191"/>
      <c r="J179" s="192">
        <f t="shared" si="1"/>
        <v>0</v>
      </c>
      <c r="K179" s="190"/>
      <c r="L179" s="191"/>
      <c r="M179" s="192">
        <f t="shared" si="2"/>
        <v>0</v>
      </c>
      <c r="N179" s="190"/>
      <c r="O179" s="191"/>
      <c r="P179" s="192">
        <f t="shared" si="3"/>
        <v>0</v>
      </c>
      <c r="Q179" s="190"/>
      <c r="R179" s="191"/>
      <c r="S179" s="192">
        <f t="shared" si="4"/>
        <v>0</v>
      </c>
      <c r="T179" s="191"/>
      <c r="U179" s="191"/>
      <c r="V179" s="191"/>
      <c r="W179" s="191"/>
      <c r="X179" s="191"/>
      <c r="Y179" s="191"/>
      <c r="Z179" s="191"/>
      <c r="AA179" s="191"/>
    </row>
    <row r="180" ht="15.75" customHeight="1">
      <c r="A180" s="68"/>
      <c r="B180" s="68"/>
      <c r="C180" s="187"/>
      <c r="D180" s="187"/>
      <c r="E180" s="188"/>
      <c r="F180" s="187"/>
      <c r="G180" s="189"/>
      <c r="H180" s="190"/>
      <c r="I180" s="191"/>
      <c r="J180" s="192">
        <f t="shared" si="1"/>
        <v>0</v>
      </c>
      <c r="K180" s="190"/>
      <c r="L180" s="191"/>
      <c r="M180" s="192">
        <f t="shared" si="2"/>
        <v>0</v>
      </c>
      <c r="N180" s="190"/>
      <c r="O180" s="191"/>
      <c r="P180" s="192">
        <f t="shared" si="3"/>
        <v>0</v>
      </c>
      <c r="Q180" s="190"/>
      <c r="R180" s="191"/>
      <c r="S180" s="192">
        <f t="shared" si="4"/>
        <v>0</v>
      </c>
      <c r="T180" s="191"/>
      <c r="U180" s="191"/>
      <c r="V180" s="191"/>
      <c r="W180" s="191"/>
      <c r="X180" s="191"/>
      <c r="Y180" s="191"/>
      <c r="Z180" s="191"/>
      <c r="AA180" s="191"/>
    </row>
    <row r="181" ht="15.75" customHeight="1">
      <c r="A181" s="68"/>
      <c r="B181" s="68"/>
      <c r="C181" s="187"/>
      <c r="D181" s="187"/>
      <c r="E181" s="188"/>
      <c r="F181" s="187"/>
      <c r="G181" s="189"/>
      <c r="H181" s="190"/>
      <c r="I181" s="191"/>
      <c r="J181" s="192">
        <f t="shared" si="1"/>
        <v>0</v>
      </c>
      <c r="K181" s="190"/>
      <c r="L181" s="191"/>
      <c r="M181" s="192">
        <f t="shared" si="2"/>
        <v>0</v>
      </c>
      <c r="N181" s="190"/>
      <c r="O181" s="191"/>
      <c r="P181" s="192">
        <f t="shared" si="3"/>
        <v>0</v>
      </c>
      <c r="Q181" s="190"/>
      <c r="R181" s="191"/>
      <c r="S181" s="192">
        <f t="shared" si="4"/>
        <v>0</v>
      </c>
      <c r="T181" s="191"/>
      <c r="U181" s="191"/>
      <c r="V181" s="191"/>
      <c r="W181" s="191"/>
      <c r="X181" s="191"/>
      <c r="Y181" s="191"/>
      <c r="Z181" s="191"/>
      <c r="AA181" s="191"/>
    </row>
    <row r="182" ht="15.75" customHeight="1">
      <c r="A182" s="68"/>
      <c r="B182" s="68"/>
      <c r="C182" s="187"/>
      <c r="D182" s="187"/>
      <c r="E182" s="188"/>
      <c r="F182" s="187"/>
      <c r="G182" s="189"/>
      <c r="H182" s="190"/>
      <c r="I182" s="191"/>
      <c r="J182" s="192">
        <f t="shared" si="1"/>
        <v>0</v>
      </c>
      <c r="K182" s="190"/>
      <c r="L182" s="191"/>
      <c r="M182" s="192">
        <f t="shared" si="2"/>
        <v>0</v>
      </c>
      <c r="N182" s="190"/>
      <c r="O182" s="191"/>
      <c r="P182" s="192">
        <f t="shared" si="3"/>
        <v>0</v>
      </c>
      <c r="Q182" s="190"/>
      <c r="R182" s="191"/>
      <c r="S182" s="192">
        <f t="shared" si="4"/>
        <v>0</v>
      </c>
      <c r="T182" s="191"/>
      <c r="U182" s="191"/>
      <c r="V182" s="191"/>
      <c r="W182" s="191"/>
      <c r="X182" s="191"/>
      <c r="Y182" s="191"/>
      <c r="Z182" s="191"/>
      <c r="AA182" s="191"/>
    </row>
    <row r="183" ht="15.75" customHeight="1">
      <c r="A183" s="68"/>
      <c r="B183" s="68"/>
      <c r="C183" s="187"/>
      <c r="D183" s="187"/>
      <c r="E183" s="188"/>
      <c r="F183" s="187"/>
      <c r="G183" s="189"/>
      <c r="H183" s="190"/>
      <c r="I183" s="191"/>
      <c r="J183" s="192">
        <f t="shared" si="1"/>
        <v>0</v>
      </c>
      <c r="K183" s="190"/>
      <c r="L183" s="191"/>
      <c r="M183" s="192">
        <f t="shared" si="2"/>
        <v>0</v>
      </c>
      <c r="N183" s="190"/>
      <c r="O183" s="191"/>
      <c r="P183" s="192">
        <f t="shared" si="3"/>
        <v>0</v>
      </c>
      <c r="Q183" s="190"/>
      <c r="R183" s="191"/>
      <c r="S183" s="192">
        <f t="shared" si="4"/>
        <v>0</v>
      </c>
      <c r="T183" s="191"/>
      <c r="U183" s="191"/>
      <c r="V183" s="191"/>
      <c r="W183" s="191"/>
      <c r="X183" s="191"/>
      <c r="Y183" s="191"/>
      <c r="Z183" s="191"/>
      <c r="AA183" s="191"/>
    </row>
    <row r="184" ht="15.75" customHeight="1">
      <c r="A184" s="68"/>
      <c r="B184" s="68"/>
      <c r="C184" s="187"/>
      <c r="D184" s="187"/>
      <c r="E184" s="188"/>
      <c r="F184" s="187"/>
      <c r="G184" s="189"/>
      <c r="H184" s="190"/>
      <c r="I184" s="191"/>
      <c r="J184" s="192">
        <f t="shared" si="1"/>
        <v>0</v>
      </c>
      <c r="K184" s="190"/>
      <c r="L184" s="191"/>
      <c r="M184" s="192">
        <f t="shared" si="2"/>
        <v>0</v>
      </c>
      <c r="N184" s="190"/>
      <c r="O184" s="191"/>
      <c r="P184" s="192">
        <f t="shared" si="3"/>
        <v>0</v>
      </c>
      <c r="Q184" s="190"/>
      <c r="R184" s="191"/>
      <c r="S184" s="192">
        <f t="shared" si="4"/>
        <v>0</v>
      </c>
      <c r="T184" s="191"/>
      <c r="U184" s="191"/>
      <c r="V184" s="191"/>
      <c r="W184" s="191"/>
      <c r="X184" s="191"/>
      <c r="Y184" s="191"/>
      <c r="Z184" s="191"/>
      <c r="AA184" s="191"/>
    </row>
    <row r="185" ht="15.75" customHeight="1">
      <c r="A185" s="68"/>
      <c r="B185" s="68"/>
      <c r="C185" s="187"/>
      <c r="D185" s="187"/>
      <c r="E185" s="188"/>
      <c r="F185" s="187"/>
      <c r="G185" s="189"/>
      <c r="H185" s="190"/>
      <c r="I185" s="191"/>
      <c r="J185" s="192">
        <f t="shared" si="1"/>
        <v>0</v>
      </c>
      <c r="K185" s="190"/>
      <c r="L185" s="191"/>
      <c r="M185" s="192">
        <f t="shared" si="2"/>
        <v>0</v>
      </c>
      <c r="N185" s="190"/>
      <c r="O185" s="191"/>
      <c r="P185" s="192">
        <f t="shared" si="3"/>
        <v>0</v>
      </c>
      <c r="Q185" s="190"/>
      <c r="R185" s="191"/>
      <c r="S185" s="192">
        <f t="shared" si="4"/>
        <v>0</v>
      </c>
      <c r="T185" s="191"/>
      <c r="U185" s="191"/>
      <c r="V185" s="191"/>
      <c r="W185" s="191"/>
      <c r="X185" s="191"/>
      <c r="Y185" s="191"/>
      <c r="Z185" s="191"/>
      <c r="AA185" s="191"/>
    </row>
    <row r="186" ht="15.75" customHeight="1">
      <c r="A186" s="68"/>
      <c r="B186" s="68"/>
      <c r="C186" s="187"/>
      <c r="D186" s="187"/>
      <c r="E186" s="188"/>
      <c r="F186" s="187"/>
      <c r="G186" s="189"/>
      <c r="H186" s="190"/>
      <c r="I186" s="191"/>
      <c r="J186" s="192">
        <f t="shared" si="1"/>
        <v>0</v>
      </c>
      <c r="K186" s="190"/>
      <c r="L186" s="191"/>
      <c r="M186" s="192">
        <f t="shared" si="2"/>
        <v>0</v>
      </c>
      <c r="N186" s="190"/>
      <c r="O186" s="191"/>
      <c r="P186" s="192">
        <f t="shared" si="3"/>
        <v>0</v>
      </c>
      <c r="Q186" s="190"/>
      <c r="R186" s="191"/>
      <c r="S186" s="192">
        <f t="shared" si="4"/>
        <v>0</v>
      </c>
      <c r="T186" s="191"/>
      <c r="U186" s="191"/>
      <c r="V186" s="191"/>
      <c r="W186" s="191"/>
      <c r="X186" s="191"/>
      <c r="Y186" s="191"/>
      <c r="Z186" s="191"/>
      <c r="AA186" s="191"/>
    </row>
    <row r="187" ht="15.75" customHeight="1">
      <c r="A187" s="68"/>
      <c r="B187" s="68"/>
      <c r="C187" s="187"/>
      <c r="D187" s="187"/>
      <c r="E187" s="188"/>
      <c r="F187" s="187"/>
      <c r="G187" s="189"/>
      <c r="H187" s="190"/>
      <c r="I187" s="191"/>
      <c r="J187" s="192">
        <f t="shared" si="1"/>
        <v>0</v>
      </c>
      <c r="K187" s="190"/>
      <c r="L187" s="191"/>
      <c r="M187" s="192">
        <f t="shared" si="2"/>
        <v>0</v>
      </c>
      <c r="N187" s="190"/>
      <c r="O187" s="191"/>
      <c r="P187" s="192">
        <f t="shared" si="3"/>
        <v>0</v>
      </c>
      <c r="Q187" s="190"/>
      <c r="R187" s="191"/>
      <c r="S187" s="192">
        <f t="shared" si="4"/>
        <v>0</v>
      </c>
      <c r="T187" s="191"/>
      <c r="U187" s="191"/>
      <c r="V187" s="191"/>
      <c r="W187" s="191"/>
      <c r="X187" s="191"/>
      <c r="Y187" s="191"/>
      <c r="Z187" s="191"/>
      <c r="AA187" s="191"/>
    </row>
    <row r="188" ht="15.75" customHeight="1">
      <c r="A188" s="68"/>
      <c r="B188" s="68"/>
      <c r="C188" s="187"/>
      <c r="D188" s="187"/>
      <c r="E188" s="188"/>
      <c r="F188" s="187"/>
      <c r="G188" s="189"/>
      <c r="H188" s="190"/>
      <c r="I188" s="191"/>
      <c r="J188" s="192">
        <f t="shared" si="1"/>
        <v>0</v>
      </c>
      <c r="K188" s="190"/>
      <c r="L188" s="191"/>
      <c r="M188" s="192">
        <f t="shared" si="2"/>
        <v>0</v>
      </c>
      <c r="N188" s="190"/>
      <c r="O188" s="191"/>
      <c r="P188" s="192">
        <f t="shared" si="3"/>
        <v>0</v>
      </c>
      <c r="Q188" s="190"/>
      <c r="R188" s="191"/>
      <c r="S188" s="192">
        <f t="shared" si="4"/>
        <v>0</v>
      </c>
      <c r="T188" s="191"/>
      <c r="U188" s="191"/>
      <c r="V188" s="191"/>
      <c r="W188" s="191"/>
      <c r="X188" s="191"/>
      <c r="Y188" s="191"/>
      <c r="Z188" s="191"/>
      <c r="AA188" s="191"/>
    </row>
    <row r="189" ht="15.75" customHeight="1">
      <c r="A189" s="68"/>
      <c r="B189" s="68"/>
      <c r="C189" s="187"/>
      <c r="D189" s="187"/>
      <c r="E189" s="188"/>
      <c r="F189" s="187"/>
      <c r="G189" s="189"/>
      <c r="H189" s="190"/>
      <c r="I189" s="191"/>
      <c r="J189" s="192">
        <f t="shared" si="1"/>
        <v>0</v>
      </c>
      <c r="K189" s="190"/>
      <c r="L189" s="191"/>
      <c r="M189" s="192">
        <f t="shared" si="2"/>
        <v>0</v>
      </c>
      <c r="N189" s="190"/>
      <c r="O189" s="191"/>
      <c r="P189" s="192">
        <f t="shared" si="3"/>
        <v>0</v>
      </c>
      <c r="Q189" s="190"/>
      <c r="R189" s="191"/>
      <c r="S189" s="192">
        <f t="shared" si="4"/>
        <v>0</v>
      </c>
      <c r="T189" s="191"/>
      <c r="U189" s="191"/>
      <c r="V189" s="191"/>
      <c r="W189" s="191"/>
      <c r="X189" s="191"/>
      <c r="Y189" s="191"/>
      <c r="Z189" s="191"/>
      <c r="AA189" s="191"/>
    </row>
    <row r="190" ht="15.75" customHeight="1">
      <c r="A190" s="68"/>
      <c r="B190" s="68"/>
      <c r="C190" s="187"/>
      <c r="D190" s="187"/>
      <c r="E190" s="188"/>
      <c r="F190" s="187"/>
      <c r="G190" s="189"/>
      <c r="H190" s="190"/>
      <c r="I190" s="191"/>
      <c r="J190" s="192">
        <f t="shared" si="1"/>
        <v>0</v>
      </c>
      <c r="K190" s="190"/>
      <c r="L190" s="191"/>
      <c r="M190" s="192">
        <f t="shared" si="2"/>
        <v>0</v>
      </c>
      <c r="N190" s="190"/>
      <c r="O190" s="191"/>
      <c r="P190" s="192">
        <f t="shared" si="3"/>
        <v>0</v>
      </c>
      <c r="Q190" s="190"/>
      <c r="R190" s="191"/>
      <c r="S190" s="192">
        <f t="shared" si="4"/>
        <v>0</v>
      </c>
      <c r="T190" s="191"/>
      <c r="U190" s="191"/>
      <c r="V190" s="191"/>
      <c r="W190" s="191"/>
      <c r="X190" s="191"/>
      <c r="Y190" s="191"/>
      <c r="Z190" s="191"/>
      <c r="AA190" s="191"/>
    </row>
    <row r="191" ht="15.75" customHeight="1">
      <c r="A191" s="68"/>
      <c r="B191" s="68"/>
      <c r="C191" s="187"/>
      <c r="D191" s="187"/>
      <c r="E191" s="188"/>
      <c r="F191" s="187"/>
      <c r="G191" s="189"/>
      <c r="H191" s="190"/>
      <c r="I191" s="191"/>
      <c r="J191" s="192">
        <f t="shared" si="1"/>
        <v>0</v>
      </c>
      <c r="K191" s="190"/>
      <c r="L191" s="191"/>
      <c r="M191" s="192">
        <f t="shared" si="2"/>
        <v>0</v>
      </c>
      <c r="N191" s="190"/>
      <c r="O191" s="191"/>
      <c r="P191" s="192">
        <f t="shared" si="3"/>
        <v>0</v>
      </c>
      <c r="Q191" s="190"/>
      <c r="R191" s="191"/>
      <c r="S191" s="192">
        <f t="shared" si="4"/>
        <v>0</v>
      </c>
      <c r="T191" s="191"/>
      <c r="U191" s="191"/>
      <c r="V191" s="191"/>
      <c r="W191" s="191"/>
      <c r="X191" s="191"/>
      <c r="Y191" s="191"/>
      <c r="Z191" s="191"/>
      <c r="AA191" s="191"/>
    </row>
    <row r="192" ht="15.75" customHeight="1">
      <c r="A192" s="68"/>
      <c r="B192" s="68"/>
      <c r="C192" s="187"/>
      <c r="D192" s="187"/>
      <c r="E192" s="188"/>
      <c r="F192" s="187"/>
      <c r="G192" s="189"/>
      <c r="H192" s="190"/>
      <c r="I192" s="191"/>
      <c r="J192" s="192">
        <f t="shared" si="1"/>
        <v>0</v>
      </c>
      <c r="K192" s="190"/>
      <c r="L192" s="191"/>
      <c r="M192" s="192">
        <f t="shared" si="2"/>
        <v>0</v>
      </c>
      <c r="N192" s="190"/>
      <c r="O192" s="191"/>
      <c r="P192" s="192">
        <f t="shared" si="3"/>
        <v>0</v>
      </c>
      <c r="Q192" s="190"/>
      <c r="R192" s="191"/>
      <c r="S192" s="192">
        <f t="shared" si="4"/>
        <v>0</v>
      </c>
      <c r="T192" s="191"/>
      <c r="U192" s="191"/>
      <c r="V192" s="191"/>
      <c r="W192" s="191"/>
      <c r="X192" s="191"/>
      <c r="Y192" s="191"/>
      <c r="Z192" s="191"/>
      <c r="AA192" s="191"/>
    </row>
    <row r="193" ht="15.75" customHeight="1">
      <c r="A193" s="68"/>
      <c r="B193" s="68"/>
      <c r="C193" s="187"/>
      <c r="D193" s="187"/>
      <c r="E193" s="188"/>
      <c r="F193" s="187"/>
      <c r="G193" s="189"/>
      <c r="H193" s="190"/>
      <c r="I193" s="191"/>
      <c r="J193" s="192">
        <f t="shared" si="1"/>
        <v>0</v>
      </c>
      <c r="K193" s="190"/>
      <c r="L193" s="191"/>
      <c r="M193" s="192">
        <f t="shared" si="2"/>
        <v>0</v>
      </c>
      <c r="N193" s="190"/>
      <c r="O193" s="191"/>
      <c r="P193" s="192">
        <f t="shared" si="3"/>
        <v>0</v>
      </c>
      <c r="Q193" s="190"/>
      <c r="R193" s="191"/>
      <c r="S193" s="192">
        <f t="shared" si="4"/>
        <v>0</v>
      </c>
      <c r="T193" s="191"/>
      <c r="U193" s="191"/>
      <c r="V193" s="191"/>
      <c r="W193" s="191"/>
      <c r="X193" s="191"/>
      <c r="Y193" s="191"/>
      <c r="Z193" s="191"/>
      <c r="AA193" s="191"/>
    </row>
    <row r="194" ht="15.75" customHeight="1">
      <c r="A194" s="68"/>
      <c r="B194" s="68"/>
      <c r="C194" s="187"/>
      <c r="D194" s="187"/>
      <c r="E194" s="188"/>
      <c r="F194" s="187"/>
      <c r="G194" s="189"/>
      <c r="H194" s="190"/>
      <c r="I194" s="191"/>
      <c r="J194" s="192">
        <f t="shared" si="1"/>
        <v>0</v>
      </c>
      <c r="K194" s="190"/>
      <c r="L194" s="191"/>
      <c r="M194" s="192">
        <f t="shared" si="2"/>
        <v>0</v>
      </c>
      <c r="N194" s="190"/>
      <c r="O194" s="191"/>
      <c r="P194" s="192">
        <f t="shared" si="3"/>
        <v>0</v>
      </c>
      <c r="Q194" s="190"/>
      <c r="R194" s="191"/>
      <c r="S194" s="192">
        <f t="shared" si="4"/>
        <v>0</v>
      </c>
      <c r="T194" s="191"/>
      <c r="U194" s="191"/>
      <c r="V194" s="191"/>
      <c r="W194" s="191"/>
      <c r="X194" s="191"/>
      <c r="Y194" s="191"/>
      <c r="Z194" s="191"/>
      <c r="AA194" s="191"/>
    </row>
    <row r="195" ht="15.75" customHeight="1">
      <c r="A195" s="68"/>
      <c r="B195" s="68"/>
      <c r="C195" s="187"/>
      <c r="D195" s="187"/>
      <c r="E195" s="188"/>
      <c r="F195" s="187"/>
      <c r="G195" s="189"/>
      <c r="H195" s="190"/>
      <c r="I195" s="191"/>
      <c r="J195" s="192">
        <f t="shared" si="1"/>
        <v>0</v>
      </c>
      <c r="K195" s="190"/>
      <c r="L195" s="191"/>
      <c r="M195" s="192">
        <f t="shared" si="2"/>
        <v>0</v>
      </c>
      <c r="N195" s="190"/>
      <c r="O195" s="191"/>
      <c r="P195" s="192">
        <f t="shared" si="3"/>
        <v>0</v>
      </c>
      <c r="Q195" s="190"/>
      <c r="R195" s="191"/>
      <c r="S195" s="192">
        <f t="shared" si="4"/>
        <v>0</v>
      </c>
      <c r="T195" s="191"/>
      <c r="U195" s="191"/>
      <c r="V195" s="191"/>
      <c r="W195" s="191"/>
      <c r="X195" s="191"/>
      <c r="Y195" s="191"/>
      <c r="Z195" s="191"/>
      <c r="AA195" s="191"/>
    </row>
    <row r="196" ht="15.75" customHeight="1">
      <c r="A196" s="68"/>
      <c r="B196" s="68"/>
      <c r="C196" s="187"/>
      <c r="D196" s="187"/>
      <c r="E196" s="188"/>
      <c r="F196" s="187"/>
      <c r="G196" s="189"/>
      <c r="H196" s="190"/>
      <c r="I196" s="191"/>
      <c r="J196" s="192">
        <f t="shared" si="1"/>
        <v>0</v>
      </c>
      <c r="K196" s="190"/>
      <c r="L196" s="191"/>
      <c r="M196" s="192">
        <f t="shared" si="2"/>
        <v>0</v>
      </c>
      <c r="N196" s="190"/>
      <c r="O196" s="191"/>
      <c r="P196" s="192">
        <f t="shared" si="3"/>
        <v>0</v>
      </c>
      <c r="Q196" s="190"/>
      <c r="R196" s="191"/>
      <c r="S196" s="192">
        <f t="shared" si="4"/>
        <v>0</v>
      </c>
      <c r="T196" s="191"/>
      <c r="U196" s="191"/>
      <c r="V196" s="191"/>
      <c r="W196" s="191"/>
      <c r="X196" s="191"/>
      <c r="Y196" s="191"/>
      <c r="Z196" s="191"/>
      <c r="AA196" s="191"/>
    </row>
    <row r="197" ht="15.75" customHeight="1">
      <c r="A197" s="68"/>
      <c r="B197" s="68"/>
      <c r="C197" s="187"/>
      <c r="D197" s="187"/>
      <c r="E197" s="188"/>
      <c r="F197" s="187"/>
      <c r="G197" s="189"/>
      <c r="H197" s="190"/>
      <c r="I197" s="191"/>
      <c r="J197" s="192">
        <f t="shared" si="1"/>
        <v>0</v>
      </c>
      <c r="K197" s="190"/>
      <c r="L197" s="191"/>
      <c r="M197" s="192">
        <f t="shared" si="2"/>
        <v>0</v>
      </c>
      <c r="N197" s="190"/>
      <c r="O197" s="191"/>
      <c r="P197" s="192">
        <f t="shared" si="3"/>
        <v>0</v>
      </c>
      <c r="Q197" s="190"/>
      <c r="R197" s="191"/>
      <c r="S197" s="192">
        <f t="shared" si="4"/>
        <v>0</v>
      </c>
      <c r="T197" s="191"/>
      <c r="U197" s="191"/>
      <c r="V197" s="191"/>
      <c r="W197" s="191"/>
      <c r="X197" s="191"/>
      <c r="Y197" s="191"/>
      <c r="Z197" s="191"/>
      <c r="AA197" s="191"/>
    </row>
    <row r="198" ht="15.75" customHeight="1">
      <c r="A198" s="68"/>
      <c r="B198" s="68"/>
      <c r="C198" s="187"/>
      <c r="D198" s="187"/>
      <c r="E198" s="188"/>
      <c r="F198" s="187"/>
      <c r="G198" s="189"/>
      <c r="H198" s="190"/>
      <c r="I198" s="191"/>
      <c r="J198" s="192">
        <f t="shared" si="1"/>
        <v>0</v>
      </c>
      <c r="K198" s="190"/>
      <c r="L198" s="191"/>
      <c r="M198" s="192">
        <f t="shared" si="2"/>
        <v>0</v>
      </c>
      <c r="N198" s="190"/>
      <c r="O198" s="191"/>
      <c r="P198" s="192">
        <f t="shared" si="3"/>
        <v>0</v>
      </c>
      <c r="Q198" s="190"/>
      <c r="R198" s="191"/>
      <c r="S198" s="192">
        <f t="shared" si="4"/>
        <v>0</v>
      </c>
      <c r="T198" s="191"/>
      <c r="U198" s="191"/>
      <c r="V198" s="191"/>
      <c r="W198" s="191"/>
      <c r="X198" s="191"/>
      <c r="Y198" s="191"/>
      <c r="Z198" s="191"/>
      <c r="AA198" s="191"/>
    </row>
    <row r="199" ht="15.75" customHeight="1">
      <c r="A199" s="68"/>
      <c r="B199" s="68"/>
      <c r="C199" s="187"/>
      <c r="D199" s="187"/>
      <c r="E199" s="188"/>
      <c r="F199" s="187"/>
      <c r="G199" s="189"/>
      <c r="H199" s="190"/>
      <c r="I199" s="191"/>
      <c r="J199" s="192">
        <f t="shared" si="1"/>
        <v>0</v>
      </c>
      <c r="K199" s="190"/>
      <c r="L199" s="191"/>
      <c r="M199" s="192">
        <f t="shared" si="2"/>
        <v>0</v>
      </c>
      <c r="N199" s="190"/>
      <c r="O199" s="191"/>
      <c r="P199" s="192">
        <f t="shared" si="3"/>
        <v>0</v>
      </c>
      <c r="Q199" s="190"/>
      <c r="R199" s="191"/>
      <c r="S199" s="192">
        <f t="shared" si="4"/>
        <v>0</v>
      </c>
      <c r="T199" s="191"/>
      <c r="U199" s="191"/>
      <c r="V199" s="191"/>
      <c r="W199" s="191"/>
      <c r="X199" s="191"/>
      <c r="Y199" s="191"/>
      <c r="Z199" s="191"/>
      <c r="AA199" s="191"/>
    </row>
    <row r="200" ht="15.75" customHeight="1">
      <c r="A200" s="68"/>
      <c r="B200" s="68"/>
      <c r="C200" s="187"/>
      <c r="D200" s="187"/>
      <c r="E200" s="188"/>
      <c r="F200" s="187"/>
      <c r="G200" s="189"/>
      <c r="H200" s="190"/>
      <c r="I200" s="191"/>
      <c r="J200" s="192">
        <f t="shared" si="1"/>
        <v>0</v>
      </c>
      <c r="K200" s="190"/>
      <c r="L200" s="191"/>
      <c r="M200" s="192">
        <f t="shared" si="2"/>
        <v>0</v>
      </c>
      <c r="N200" s="190"/>
      <c r="O200" s="191"/>
      <c r="P200" s="192">
        <f t="shared" si="3"/>
        <v>0</v>
      </c>
      <c r="Q200" s="190"/>
      <c r="R200" s="191"/>
      <c r="S200" s="192">
        <f t="shared" si="4"/>
        <v>0</v>
      </c>
      <c r="T200" s="191"/>
      <c r="U200" s="191"/>
      <c r="V200" s="191"/>
      <c r="W200" s="191"/>
      <c r="X200" s="191"/>
      <c r="Y200" s="191"/>
      <c r="Z200" s="191"/>
      <c r="AA200" s="191"/>
    </row>
    <row r="201" ht="15.75" customHeight="1">
      <c r="A201" s="68"/>
      <c r="B201" s="68"/>
      <c r="C201" s="187"/>
      <c r="D201" s="187"/>
      <c r="E201" s="188"/>
      <c r="F201" s="187"/>
      <c r="G201" s="189"/>
      <c r="H201" s="190"/>
      <c r="I201" s="191"/>
      <c r="J201" s="192">
        <f t="shared" si="1"/>
        <v>0</v>
      </c>
      <c r="K201" s="190"/>
      <c r="L201" s="191"/>
      <c r="M201" s="192">
        <f t="shared" si="2"/>
        <v>0</v>
      </c>
      <c r="N201" s="190"/>
      <c r="O201" s="191"/>
      <c r="P201" s="192">
        <f t="shared" si="3"/>
        <v>0</v>
      </c>
      <c r="Q201" s="190"/>
      <c r="R201" s="191"/>
      <c r="S201" s="192">
        <f t="shared" si="4"/>
        <v>0</v>
      </c>
      <c r="T201" s="191"/>
      <c r="U201" s="191"/>
      <c r="V201" s="191"/>
      <c r="W201" s="191"/>
      <c r="X201" s="191"/>
      <c r="Y201" s="191"/>
      <c r="Z201" s="191"/>
      <c r="AA201" s="191"/>
    </row>
    <row r="202" ht="15.75" customHeight="1">
      <c r="A202" s="68"/>
      <c r="B202" s="68"/>
      <c r="C202" s="187"/>
      <c r="D202" s="187"/>
      <c r="E202" s="188"/>
      <c r="F202" s="187"/>
      <c r="G202" s="189"/>
      <c r="H202" s="190"/>
      <c r="I202" s="191"/>
      <c r="J202" s="192">
        <f t="shared" si="1"/>
        <v>0</v>
      </c>
      <c r="K202" s="190"/>
      <c r="L202" s="191"/>
      <c r="M202" s="192">
        <f t="shared" si="2"/>
        <v>0</v>
      </c>
      <c r="N202" s="190"/>
      <c r="O202" s="191"/>
      <c r="P202" s="192">
        <f t="shared" si="3"/>
        <v>0</v>
      </c>
      <c r="Q202" s="190"/>
      <c r="R202" s="191"/>
      <c r="S202" s="192">
        <f t="shared" si="4"/>
        <v>0</v>
      </c>
      <c r="T202" s="191"/>
      <c r="U202" s="191"/>
      <c r="V202" s="191"/>
      <c r="W202" s="191"/>
      <c r="X202" s="191"/>
      <c r="Y202" s="191"/>
      <c r="Z202" s="191"/>
      <c r="AA202" s="191"/>
    </row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A3:H3"/>
    <mergeCell ref="A4:H5"/>
    <mergeCell ref="A6:H6"/>
    <mergeCell ref="A7:H7"/>
    <mergeCell ref="A8:H8"/>
    <mergeCell ref="A9:H9"/>
    <mergeCell ref="A10:H10"/>
    <mergeCell ref="K14:M15"/>
    <mergeCell ref="N14:P15"/>
    <mergeCell ref="Q14:S15"/>
    <mergeCell ref="T14:U14"/>
    <mergeCell ref="V14:W14"/>
    <mergeCell ref="X14:Z14"/>
    <mergeCell ref="A14:A16"/>
    <mergeCell ref="B14:B16"/>
    <mergeCell ref="C14:C16"/>
    <mergeCell ref="D14:D16"/>
    <mergeCell ref="E14:E16"/>
    <mergeCell ref="F14:F16"/>
    <mergeCell ref="H14:J15"/>
  </mergeCells>
  <dataValidations>
    <dataValidation type="list" allowBlank="1" showErrorMessage="1" sqref="A17:A202">
      <formula1>'listas de opções'!$C$2:$C$18</formula1>
    </dataValidation>
    <dataValidation type="list" allowBlank="1" showErrorMessage="1" sqref="B17:B202">
      <formula1>'listas de opções'!$E$2:$E$64</formula1>
    </dataValidation>
    <dataValidation type="list" allowBlank="1" showErrorMessage="1" sqref="G17:G202">
      <formula1>'listas de opções'!$I$2:$I$5</formula1>
    </dataValidation>
    <dataValidation type="list" allowBlank="1" showErrorMessage="1" sqref="T17:AA202">
      <formula1>'listas de opções'!$G$2:$G$4</formula1>
    </dataValidation>
  </dataValidations>
  <printOptions/>
  <pageMargins bottom="0.75" footer="0.0" header="0.0" left="0.25" right="0.25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4.57"/>
    <col customWidth="1" min="2" max="2" width="18.71"/>
    <col customWidth="1" min="3" max="3" width="19.29"/>
    <col customWidth="1" min="4" max="4" width="14.71"/>
    <col customWidth="1" min="5" max="5" width="15.71"/>
    <col customWidth="1" min="6" max="6" width="12.71"/>
    <col customWidth="1" min="7" max="7" width="20.86"/>
    <col customWidth="1" min="8" max="8" width="24.71"/>
    <col customWidth="1" min="9" max="9" width="29.14"/>
    <col customWidth="1" min="10" max="10" width="25.71"/>
    <col customWidth="1" min="11" max="11" width="29.14"/>
    <col customWidth="1" min="12" max="12" width="17.14"/>
    <col customWidth="1" min="13" max="13" width="32.0"/>
    <col customWidth="1" min="14" max="14" width="17.0"/>
    <col customWidth="1" min="15" max="27" width="8.71"/>
  </cols>
  <sheetData>
    <row r="1">
      <c r="A1" s="3" t="s">
        <v>103</v>
      </c>
      <c r="B1" s="4" t="s">
        <v>36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6" t="s">
        <v>104</v>
      </c>
      <c r="B4" s="7"/>
      <c r="C4" s="7"/>
      <c r="D4" s="7"/>
      <c r="E4" s="7"/>
      <c r="F4" s="7"/>
      <c r="G4" s="7"/>
      <c r="H4" s="7"/>
      <c r="I4" s="7"/>
      <c r="J4" s="8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9"/>
      <c r="J5" s="10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14.25" customHeight="1">
      <c r="A6" s="11" t="s">
        <v>105</v>
      </c>
      <c r="B6" s="12"/>
      <c r="C6" s="12"/>
      <c r="D6" s="12"/>
      <c r="E6" s="12"/>
      <c r="F6" s="12"/>
      <c r="G6" s="12"/>
      <c r="H6" s="12"/>
      <c r="I6" s="12"/>
      <c r="J6" s="13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11" t="s">
        <v>106</v>
      </c>
      <c r="B7" s="12"/>
      <c r="C7" s="12"/>
      <c r="D7" s="12"/>
      <c r="E7" s="12"/>
      <c r="F7" s="12"/>
      <c r="G7" s="12"/>
      <c r="H7" s="12"/>
      <c r="I7" s="12"/>
      <c r="J7" s="13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11" t="s">
        <v>107</v>
      </c>
      <c r="B8" s="12"/>
      <c r="C8" s="12"/>
      <c r="D8" s="12"/>
      <c r="E8" s="12"/>
      <c r="F8" s="12"/>
      <c r="G8" s="12"/>
      <c r="H8" s="12"/>
      <c r="I8" s="12"/>
      <c r="J8" s="13"/>
      <c r="K8" s="5"/>
      <c r="L8" s="5"/>
      <c r="M8" s="5"/>
      <c r="N8" s="5"/>
      <c r="O8" s="5"/>
      <c r="P8" s="5"/>
      <c r="Q8" s="5"/>
      <c r="R8" s="5"/>
      <c r="S8" s="14"/>
      <c r="T8" s="5"/>
      <c r="U8" s="5"/>
      <c r="V8" s="5"/>
      <c r="W8" s="5"/>
      <c r="X8" s="5"/>
      <c r="Y8" s="5"/>
      <c r="Z8" s="5"/>
      <c r="AA8" s="5"/>
    </row>
    <row r="9">
      <c r="A9" s="15" t="s">
        <v>108</v>
      </c>
      <c r="B9" s="16"/>
      <c r="C9" s="16"/>
      <c r="D9" s="16"/>
      <c r="E9" s="16"/>
      <c r="F9" s="16"/>
      <c r="G9" s="16"/>
      <c r="H9" s="16"/>
      <c r="I9" s="16"/>
      <c r="J9" s="17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18" t="s">
        <v>109</v>
      </c>
      <c r="J10" s="10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18" t="s">
        <v>110</v>
      </c>
      <c r="J11" s="10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19"/>
      <c r="J12" s="10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20" t="s">
        <v>111</v>
      </c>
      <c r="J13" s="10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11" t="s">
        <v>112</v>
      </c>
      <c r="B14" s="12"/>
      <c r="C14" s="12"/>
      <c r="D14" s="12"/>
      <c r="E14" s="12"/>
      <c r="F14" s="12"/>
      <c r="G14" s="12"/>
      <c r="H14" s="12"/>
      <c r="I14" s="12"/>
      <c r="J14" s="13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11" t="s">
        <v>113</v>
      </c>
      <c r="B15" s="12"/>
      <c r="C15" s="12"/>
      <c r="D15" s="12"/>
      <c r="E15" s="12"/>
      <c r="F15" s="12"/>
      <c r="G15" s="12"/>
      <c r="H15" s="12"/>
      <c r="I15" s="12"/>
      <c r="J15" s="13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11" t="s">
        <v>114</v>
      </c>
      <c r="B16" s="12"/>
      <c r="C16" s="12"/>
      <c r="D16" s="12"/>
      <c r="E16" s="12"/>
      <c r="F16" s="12"/>
      <c r="G16" s="12"/>
      <c r="H16" s="12"/>
      <c r="I16" s="12"/>
      <c r="J16" s="13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11" t="s">
        <v>115</v>
      </c>
      <c r="B17" s="12"/>
      <c r="C17" s="12"/>
      <c r="D17" s="12"/>
      <c r="E17" s="12"/>
      <c r="F17" s="12"/>
      <c r="G17" s="12"/>
      <c r="H17" s="12"/>
      <c r="I17" s="12"/>
      <c r="J17" s="13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21" t="s">
        <v>116</v>
      </c>
      <c r="B18" s="22"/>
      <c r="C18" s="22"/>
      <c r="D18" s="22"/>
      <c r="E18" s="22"/>
      <c r="F18" s="22"/>
      <c r="G18" s="22"/>
      <c r="H18" s="22"/>
      <c r="I18" s="22"/>
      <c r="J18" s="23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14.25" customHeight="1">
      <c r="A21" s="24" t="s">
        <v>117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15.7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15.75" customHeight="1">
      <c r="A23" s="26" t="s">
        <v>1</v>
      </c>
      <c r="B23" s="27" t="s">
        <v>118</v>
      </c>
      <c r="C23" s="28" t="s">
        <v>119</v>
      </c>
      <c r="D23" s="29" t="s">
        <v>120</v>
      </c>
      <c r="E23" s="29" t="s">
        <v>121</v>
      </c>
      <c r="F23" s="29" t="s">
        <v>122</v>
      </c>
      <c r="G23" s="29" t="s">
        <v>123</v>
      </c>
      <c r="H23" s="29" t="s">
        <v>124</v>
      </c>
      <c r="I23" s="29" t="s">
        <v>125</v>
      </c>
      <c r="J23" s="29" t="s">
        <v>126</v>
      </c>
      <c r="K23" s="29" t="s">
        <v>127</v>
      </c>
      <c r="L23" s="29" t="s">
        <v>119</v>
      </c>
      <c r="M23" s="29" t="s">
        <v>128</v>
      </c>
      <c r="N23" s="30" t="s">
        <v>119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15.75" customHeight="1">
      <c r="A24" s="31" t="s">
        <v>129</v>
      </c>
      <c r="B24" s="31" t="s">
        <v>129</v>
      </c>
      <c r="C24" s="31" t="s">
        <v>130</v>
      </c>
      <c r="D24" s="31">
        <v>469.0</v>
      </c>
      <c r="E24" s="32">
        <v>23.25</v>
      </c>
      <c r="F24" s="31">
        <v>7.0</v>
      </c>
      <c r="G24" s="32">
        <v>46.35</v>
      </c>
      <c r="H24" s="32">
        <v>96.74</v>
      </c>
      <c r="I24" s="33">
        <f t="shared" ref="I24:I169" si="1">(D24*(1-E24/100)*1.1)</f>
        <v>395.95325</v>
      </c>
      <c r="J24" s="33">
        <f t="shared" ref="J24:J169" si="2">D24*(1-E24/100)</f>
        <v>359.9575</v>
      </c>
      <c r="K24" s="31" t="s">
        <v>131</v>
      </c>
      <c r="L24" s="31" t="s">
        <v>129</v>
      </c>
      <c r="M24" s="31" t="s">
        <v>132</v>
      </c>
      <c r="N24" s="31" t="s">
        <v>133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5.75" customHeight="1">
      <c r="A25" s="31" t="s">
        <v>129</v>
      </c>
      <c r="B25" s="31" t="s">
        <v>129</v>
      </c>
      <c r="C25" s="31" t="s">
        <v>134</v>
      </c>
      <c r="D25" s="31">
        <v>76.0</v>
      </c>
      <c r="E25" s="32">
        <v>12.92</v>
      </c>
      <c r="F25" s="31">
        <v>3.0</v>
      </c>
      <c r="G25" s="32">
        <v>100.0</v>
      </c>
      <c r="H25" s="32">
        <v>100.0</v>
      </c>
      <c r="I25" s="33">
        <f t="shared" si="1"/>
        <v>72.79888</v>
      </c>
      <c r="J25" s="33">
        <f t="shared" si="2"/>
        <v>66.1808</v>
      </c>
      <c r="K25" s="31" t="s">
        <v>131</v>
      </c>
      <c r="L25" s="31" t="s">
        <v>129</v>
      </c>
      <c r="M25" s="31" t="s">
        <v>135</v>
      </c>
      <c r="N25" s="31" t="s">
        <v>136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15.75" customHeight="1">
      <c r="A26" s="31" t="s">
        <v>129</v>
      </c>
      <c r="B26" s="31" t="s">
        <v>129</v>
      </c>
      <c r="C26" s="31" t="s">
        <v>137</v>
      </c>
      <c r="D26" s="31">
        <v>70.0</v>
      </c>
      <c r="E26" s="32">
        <v>11.75</v>
      </c>
      <c r="F26" s="31">
        <v>3.0</v>
      </c>
      <c r="G26" s="32">
        <v>63.85</v>
      </c>
      <c r="H26" s="32">
        <v>100.0</v>
      </c>
      <c r="I26" s="33">
        <f t="shared" si="1"/>
        <v>67.9525</v>
      </c>
      <c r="J26" s="33">
        <f t="shared" si="2"/>
        <v>61.775</v>
      </c>
      <c r="K26" s="31" t="s">
        <v>131</v>
      </c>
      <c r="L26" s="31" t="s">
        <v>129</v>
      </c>
      <c r="M26" s="31" t="s">
        <v>138</v>
      </c>
      <c r="N26" s="31" t="s">
        <v>129</v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15.75" customHeight="1">
      <c r="A27" s="31" t="s">
        <v>129</v>
      </c>
      <c r="B27" s="31" t="s">
        <v>129</v>
      </c>
      <c r="C27" s="31" t="s">
        <v>139</v>
      </c>
      <c r="D27" s="31">
        <v>17.0</v>
      </c>
      <c r="E27" s="32">
        <v>3.89</v>
      </c>
      <c r="F27" s="31">
        <v>2.0</v>
      </c>
      <c r="G27" s="32">
        <v>100.0</v>
      </c>
      <c r="H27" s="32">
        <v>100.0</v>
      </c>
      <c r="I27" s="33">
        <f t="shared" si="1"/>
        <v>17.97257</v>
      </c>
      <c r="J27" s="33">
        <f t="shared" si="2"/>
        <v>16.3387</v>
      </c>
      <c r="K27" s="31" t="s">
        <v>131</v>
      </c>
      <c r="L27" s="31" t="s">
        <v>129</v>
      </c>
      <c r="M27" s="31" t="s">
        <v>138</v>
      </c>
      <c r="N27" s="31" t="s">
        <v>129</v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15.75" customHeight="1">
      <c r="A28" s="31" t="s">
        <v>129</v>
      </c>
      <c r="B28" s="31" t="s">
        <v>129</v>
      </c>
      <c r="C28" s="31" t="s">
        <v>140</v>
      </c>
      <c r="D28" s="34">
        <v>4218.0</v>
      </c>
      <c r="E28" s="32">
        <v>41.81</v>
      </c>
      <c r="F28" s="31">
        <v>25.0</v>
      </c>
      <c r="G28" s="32">
        <v>11.9</v>
      </c>
      <c r="H28" s="32">
        <v>44.87</v>
      </c>
      <c r="I28" s="33">
        <f t="shared" si="1"/>
        <v>2699.89962</v>
      </c>
      <c r="J28" s="33">
        <f t="shared" si="2"/>
        <v>2454.4542</v>
      </c>
      <c r="K28" s="31" t="s">
        <v>131</v>
      </c>
      <c r="L28" s="31" t="s">
        <v>129</v>
      </c>
      <c r="M28" s="31" t="s">
        <v>138</v>
      </c>
      <c r="N28" s="31" t="s">
        <v>129</v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5.75" customHeight="1">
      <c r="A29" s="31" t="s">
        <v>129</v>
      </c>
      <c r="B29" s="31" t="s">
        <v>129</v>
      </c>
      <c r="C29" s="31" t="s">
        <v>141</v>
      </c>
      <c r="D29" s="31">
        <v>34.0</v>
      </c>
      <c r="E29" s="32">
        <v>12.4</v>
      </c>
      <c r="F29" s="31">
        <v>1.0</v>
      </c>
      <c r="G29" s="32">
        <v>100.0</v>
      </c>
      <c r="H29" s="32">
        <v>100.0</v>
      </c>
      <c r="I29" s="33">
        <f t="shared" si="1"/>
        <v>32.7624</v>
      </c>
      <c r="J29" s="33">
        <f t="shared" si="2"/>
        <v>29.784</v>
      </c>
      <c r="K29" s="31" t="s">
        <v>131</v>
      </c>
      <c r="L29" s="31" t="s">
        <v>129</v>
      </c>
      <c r="M29" s="31" t="s">
        <v>132</v>
      </c>
      <c r="N29" s="31" t="s">
        <v>133</v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5.75" customHeight="1">
      <c r="A30" s="31" t="s">
        <v>129</v>
      </c>
      <c r="B30" s="31" t="s">
        <v>129</v>
      </c>
      <c r="C30" s="31" t="s">
        <v>142</v>
      </c>
      <c r="D30" s="31">
        <v>47.0</v>
      </c>
      <c r="E30" s="32">
        <v>9.62</v>
      </c>
      <c r="F30" s="31">
        <v>2.0</v>
      </c>
      <c r="G30" s="32">
        <v>80.91</v>
      </c>
      <c r="H30" s="32">
        <v>100.0</v>
      </c>
      <c r="I30" s="33">
        <f t="shared" si="1"/>
        <v>46.72646</v>
      </c>
      <c r="J30" s="33">
        <f t="shared" si="2"/>
        <v>42.4786</v>
      </c>
      <c r="K30" s="31" t="s">
        <v>131</v>
      </c>
      <c r="L30" s="31" t="s">
        <v>129</v>
      </c>
      <c r="M30" s="31" t="s">
        <v>143</v>
      </c>
      <c r="N30" s="31" t="s">
        <v>144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5.75" customHeight="1">
      <c r="A31" s="31" t="s">
        <v>129</v>
      </c>
      <c r="B31" s="31" t="s">
        <v>129</v>
      </c>
      <c r="C31" s="31" t="s">
        <v>145</v>
      </c>
      <c r="D31" s="31">
        <v>147.0</v>
      </c>
      <c r="E31" s="32">
        <v>16.16</v>
      </c>
      <c r="F31" s="31">
        <v>4.0</v>
      </c>
      <c r="G31" s="32">
        <v>83.17</v>
      </c>
      <c r="H31" s="32">
        <v>100.0</v>
      </c>
      <c r="I31" s="33">
        <f t="shared" si="1"/>
        <v>135.56928</v>
      </c>
      <c r="J31" s="33">
        <f t="shared" si="2"/>
        <v>123.2448</v>
      </c>
      <c r="K31" s="31" t="s">
        <v>131</v>
      </c>
      <c r="L31" s="31" t="s">
        <v>129</v>
      </c>
      <c r="M31" s="31" t="s">
        <v>143</v>
      </c>
      <c r="N31" s="31" t="s">
        <v>144</v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5.75" customHeight="1">
      <c r="A32" s="31" t="s">
        <v>129</v>
      </c>
      <c r="B32" s="31" t="s">
        <v>129</v>
      </c>
      <c r="C32" s="31" t="s">
        <v>146</v>
      </c>
      <c r="D32" s="31">
        <v>124.0</v>
      </c>
      <c r="E32" s="32">
        <v>21.27</v>
      </c>
      <c r="F32" s="31">
        <v>4.0</v>
      </c>
      <c r="G32" s="32">
        <v>100.0</v>
      </c>
      <c r="H32" s="32">
        <v>100.0</v>
      </c>
      <c r="I32" s="33">
        <f t="shared" si="1"/>
        <v>107.38772</v>
      </c>
      <c r="J32" s="33">
        <f t="shared" si="2"/>
        <v>97.6252</v>
      </c>
      <c r="K32" s="31" t="s">
        <v>131</v>
      </c>
      <c r="L32" s="31" t="s">
        <v>129</v>
      </c>
      <c r="M32" s="31" t="s">
        <v>147</v>
      </c>
      <c r="N32" s="31" t="s">
        <v>148</v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5.75" customHeight="1">
      <c r="A33" s="31" t="s">
        <v>129</v>
      </c>
      <c r="B33" s="31" t="s">
        <v>129</v>
      </c>
      <c r="C33" s="31" t="s">
        <v>149</v>
      </c>
      <c r="D33" s="31">
        <v>789.0</v>
      </c>
      <c r="E33" s="32">
        <v>35.81</v>
      </c>
      <c r="F33" s="31">
        <v>12.0</v>
      </c>
      <c r="G33" s="32">
        <v>60.5</v>
      </c>
      <c r="H33" s="32">
        <v>68.17</v>
      </c>
      <c r="I33" s="33">
        <f t="shared" si="1"/>
        <v>557.10501</v>
      </c>
      <c r="J33" s="33">
        <f t="shared" si="2"/>
        <v>506.4591</v>
      </c>
      <c r="K33" s="31" t="s">
        <v>131</v>
      </c>
      <c r="L33" s="31" t="s">
        <v>129</v>
      </c>
      <c r="M33" s="31" t="s">
        <v>150</v>
      </c>
      <c r="N33" s="31" t="s">
        <v>149</v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5.75" customHeight="1">
      <c r="A34" s="31" t="s">
        <v>129</v>
      </c>
      <c r="B34" s="31" t="s">
        <v>129</v>
      </c>
      <c r="C34" s="31" t="s">
        <v>151</v>
      </c>
      <c r="D34" s="31">
        <v>31.0</v>
      </c>
      <c r="E34" s="32">
        <v>7.16</v>
      </c>
      <c r="F34" s="31">
        <v>1.0</v>
      </c>
      <c r="G34" s="32">
        <v>0.0</v>
      </c>
      <c r="H34" s="32">
        <v>100.0</v>
      </c>
      <c r="I34" s="33">
        <f t="shared" si="1"/>
        <v>31.65844</v>
      </c>
      <c r="J34" s="33">
        <f t="shared" si="2"/>
        <v>28.7804</v>
      </c>
      <c r="K34" s="31" t="s">
        <v>131</v>
      </c>
      <c r="L34" s="31" t="s">
        <v>129</v>
      </c>
      <c r="M34" s="31" t="s">
        <v>143</v>
      </c>
      <c r="N34" s="31" t="s">
        <v>144</v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5.75" customHeight="1">
      <c r="A35" s="31" t="s">
        <v>129</v>
      </c>
      <c r="B35" s="31" t="s">
        <v>129</v>
      </c>
      <c r="C35" s="31" t="s">
        <v>152</v>
      </c>
      <c r="D35" s="31">
        <v>185.0</v>
      </c>
      <c r="E35" s="32">
        <v>26.45</v>
      </c>
      <c r="F35" s="31">
        <v>4.0</v>
      </c>
      <c r="G35" s="32">
        <v>80.41</v>
      </c>
      <c r="H35" s="32">
        <v>80.41</v>
      </c>
      <c r="I35" s="33">
        <f t="shared" si="1"/>
        <v>149.67425</v>
      </c>
      <c r="J35" s="33">
        <f t="shared" si="2"/>
        <v>136.0675</v>
      </c>
      <c r="K35" s="31" t="s">
        <v>131</v>
      </c>
      <c r="L35" s="31" t="s">
        <v>129</v>
      </c>
      <c r="M35" s="31" t="s">
        <v>153</v>
      </c>
      <c r="N35" s="31" t="s">
        <v>154</v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5.75" customHeight="1">
      <c r="A36" s="31" t="s">
        <v>129</v>
      </c>
      <c r="B36" s="31" t="s">
        <v>129</v>
      </c>
      <c r="C36" s="31" t="s">
        <v>155</v>
      </c>
      <c r="D36" s="31">
        <v>27.0</v>
      </c>
      <c r="E36" s="32">
        <v>7.51</v>
      </c>
      <c r="F36" s="31">
        <v>1.0</v>
      </c>
      <c r="G36" s="32">
        <v>100.0</v>
      </c>
      <c r="H36" s="32">
        <v>100.0</v>
      </c>
      <c r="I36" s="33">
        <f t="shared" si="1"/>
        <v>27.46953</v>
      </c>
      <c r="J36" s="33">
        <f t="shared" si="2"/>
        <v>24.9723</v>
      </c>
      <c r="K36" s="31" t="s">
        <v>131</v>
      </c>
      <c r="L36" s="31" t="s">
        <v>129</v>
      </c>
      <c r="M36" s="31" t="s">
        <v>138</v>
      </c>
      <c r="N36" s="31" t="s">
        <v>129</v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5.75" customHeight="1">
      <c r="A37" s="31" t="s">
        <v>129</v>
      </c>
      <c r="B37" s="31" t="s">
        <v>129</v>
      </c>
      <c r="C37" s="31" t="s">
        <v>156</v>
      </c>
      <c r="D37" s="31">
        <v>539.0</v>
      </c>
      <c r="E37" s="32">
        <v>31.83</v>
      </c>
      <c r="F37" s="31">
        <v>12.0</v>
      </c>
      <c r="G37" s="32">
        <v>66.51</v>
      </c>
      <c r="H37" s="32">
        <v>94.78</v>
      </c>
      <c r="I37" s="33">
        <f t="shared" si="1"/>
        <v>404.17993</v>
      </c>
      <c r="J37" s="33">
        <f t="shared" si="2"/>
        <v>367.4363</v>
      </c>
      <c r="K37" s="31" t="s">
        <v>131</v>
      </c>
      <c r="L37" s="31" t="s">
        <v>129</v>
      </c>
      <c r="M37" s="31" t="s">
        <v>157</v>
      </c>
      <c r="N37" s="31" t="s">
        <v>158</v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5.75" customHeight="1">
      <c r="A38" s="31" t="s">
        <v>129</v>
      </c>
      <c r="B38" s="31" t="s">
        <v>129</v>
      </c>
      <c r="C38" s="31" t="s">
        <v>159</v>
      </c>
      <c r="D38" s="31">
        <v>181.0</v>
      </c>
      <c r="E38" s="32">
        <v>19.73</v>
      </c>
      <c r="F38" s="31">
        <v>7.0</v>
      </c>
      <c r="G38" s="32">
        <v>27.07</v>
      </c>
      <c r="H38" s="32">
        <v>27.07</v>
      </c>
      <c r="I38" s="33">
        <f t="shared" si="1"/>
        <v>159.81757</v>
      </c>
      <c r="J38" s="33">
        <f t="shared" si="2"/>
        <v>145.2887</v>
      </c>
      <c r="K38" s="31" t="s">
        <v>131</v>
      </c>
      <c r="L38" s="31" t="s">
        <v>129</v>
      </c>
      <c r="M38" s="31" t="s">
        <v>160</v>
      </c>
      <c r="N38" s="31" t="s">
        <v>161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5.75" customHeight="1">
      <c r="A39" s="31" t="s">
        <v>129</v>
      </c>
      <c r="B39" s="31" t="s">
        <v>129</v>
      </c>
      <c r="C39" s="31" t="s">
        <v>162</v>
      </c>
      <c r="D39" s="31">
        <v>155.0</v>
      </c>
      <c r="E39" s="32">
        <v>26.27</v>
      </c>
      <c r="F39" s="31">
        <v>4.0</v>
      </c>
      <c r="G39" s="32">
        <v>75.9</v>
      </c>
      <c r="H39" s="32">
        <v>97.9</v>
      </c>
      <c r="I39" s="33">
        <f t="shared" si="1"/>
        <v>125.70965</v>
      </c>
      <c r="J39" s="33">
        <f t="shared" si="2"/>
        <v>114.2815</v>
      </c>
      <c r="K39" s="31" t="s">
        <v>131</v>
      </c>
      <c r="L39" s="31" t="s">
        <v>129</v>
      </c>
      <c r="M39" s="31" t="s">
        <v>138</v>
      </c>
      <c r="N39" s="31" t="s">
        <v>129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5.75" customHeight="1">
      <c r="A40" s="31" t="s">
        <v>129</v>
      </c>
      <c r="B40" s="31" t="s">
        <v>129</v>
      </c>
      <c r="C40" s="31" t="s">
        <v>163</v>
      </c>
      <c r="D40" s="31">
        <v>38.0</v>
      </c>
      <c r="E40" s="32">
        <v>12.47</v>
      </c>
      <c r="F40" s="31">
        <v>2.0</v>
      </c>
      <c r="G40" s="32">
        <v>100.0</v>
      </c>
      <c r="H40" s="32">
        <v>100.0</v>
      </c>
      <c r="I40" s="33">
        <f t="shared" si="1"/>
        <v>36.58754</v>
      </c>
      <c r="J40" s="33">
        <f t="shared" si="2"/>
        <v>33.2614</v>
      </c>
      <c r="K40" s="31" t="s">
        <v>131</v>
      </c>
      <c r="L40" s="31" t="s">
        <v>129</v>
      </c>
      <c r="M40" s="31" t="s">
        <v>138</v>
      </c>
      <c r="N40" s="31" t="s">
        <v>129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5.75" customHeight="1">
      <c r="A41" s="31" t="s">
        <v>129</v>
      </c>
      <c r="B41" s="31" t="s">
        <v>129</v>
      </c>
      <c r="C41" s="31" t="s">
        <v>164</v>
      </c>
      <c r="D41" s="31">
        <v>77.0</v>
      </c>
      <c r="E41" s="32">
        <v>13.22</v>
      </c>
      <c r="F41" s="31">
        <v>2.0</v>
      </c>
      <c r="G41" s="32">
        <v>35.86</v>
      </c>
      <c r="H41" s="32">
        <v>67.04</v>
      </c>
      <c r="I41" s="33">
        <f t="shared" si="1"/>
        <v>73.50266</v>
      </c>
      <c r="J41" s="33">
        <f t="shared" si="2"/>
        <v>66.8206</v>
      </c>
      <c r="K41" s="31" t="s">
        <v>131</v>
      </c>
      <c r="L41" s="31" t="s">
        <v>129</v>
      </c>
      <c r="M41" s="31" t="s">
        <v>138</v>
      </c>
      <c r="N41" s="31" t="s">
        <v>129</v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5.75" customHeight="1">
      <c r="A42" s="31" t="s">
        <v>129</v>
      </c>
      <c r="B42" s="31" t="s">
        <v>165</v>
      </c>
      <c r="C42" s="31" t="s">
        <v>166</v>
      </c>
      <c r="D42" s="31">
        <v>373.0</v>
      </c>
      <c r="E42" s="32">
        <v>15.65</v>
      </c>
      <c r="F42" s="31">
        <v>4.0</v>
      </c>
      <c r="G42" s="32">
        <v>19.57</v>
      </c>
      <c r="H42" s="32">
        <v>31.05</v>
      </c>
      <c r="I42" s="33">
        <f t="shared" si="1"/>
        <v>346.08805</v>
      </c>
      <c r="J42" s="33">
        <f t="shared" si="2"/>
        <v>314.6255</v>
      </c>
      <c r="K42" s="31" t="s">
        <v>167</v>
      </c>
      <c r="L42" s="31" t="s">
        <v>165</v>
      </c>
      <c r="M42" s="31" t="s">
        <v>168</v>
      </c>
      <c r="N42" s="31" t="s">
        <v>166</v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5.75" customHeight="1">
      <c r="A43" s="31" t="s">
        <v>129</v>
      </c>
      <c r="B43" s="31" t="s">
        <v>165</v>
      </c>
      <c r="C43" s="31" t="s">
        <v>169</v>
      </c>
      <c r="D43" s="31">
        <v>275.0</v>
      </c>
      <c r="E43" s="32">
        <v>25.33</v>
      </c>
      <c r="F43" s="31">
        <v>3.0</v>
      </c>
      <c r="G43" s="32">
        <v>19.1</v>
      </c>
      <c r="H43" s="32">
        <v>49.49</v>
      </c>
      <c r="I43" s="33">
        <f t="shared" si="1"/>
        <v>225.87675</v>
      </c>
      <c r="J43" s="33">
        <f t="shared" si="2"/>
        <v>205.3425</v>
      </c>
      <c r="K43" s="31" t="s">
        <v>167</v>
      </c>
      <c r="L43" s="31" t="s">
        <v>165</v>
      </c>
      <c r="M43" s="31" t="s">
        <v>170</v>
      </c>
      <c r="N43" s="31" t="s">
        <v>169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5.75" customHeight="1">
      <c r="A44" s="31" t="s">
        <v>129</v>
      </c>
      <c r="B44" s="31" t="s">
        <v>165</v>
      </c>
      <c r="C44" s="31" t="s">
        <v>171</v>
      </c>
      <c r="D44" s="31">
        <v>122.0</v>
      </c>
      <c r="E44" s="32">
        <v>16.68</v>
      </c>
      <c r="F44" s="31">
        <v>3.0</v>
      </c>
      <c r="G44" s="32">
        <v>0.0</v>
      </c>
      <c r="H44" s="32">
        <v>24.33</v>
      </c>
      <c r="I44" s="33">
        <f t="shared" si="1"/>
        <v>111.81544</v>
      </c>
      <c r="J44" s="33">
        <f t="shared" si="2"/>
        <v>101.6504</v>
      </c>
      <c r="K44" s="31" t="s">
        <v>167</v>
      </c>
      <c r="L44" s="31" t="s">
        <v>165</v>
      </c>
      <c r="M44" s="31" t="s">
        <v>172</v>
      </c>
      <c r="N44" s="31" t="s">
        <v>165</v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5.75" customHeight="1">
      <c r="A45" s="31" t="s">
        <v>129</v>
      </c>
      <c r="B45" s="31" t="s">
        <v>165</v>
      </c>
      <c r="C45" s="31" t="s">
        <v>173</v>
      </c>
      <c r="D45" s="31">
        <v>58.0</v>
      </c>
      <c r="E45" s="32">
        <v>11.04</v>
      </c>
      <c r="F45" s="31">
        <v>2.0</v>
      </c>
      <c r="G45" s="32">
        <v>100.0</v>
      </c>
      <c r="H45" s="32">
        <v>100.0</v>
      </c>
      <c r="I45" s="33">
        <f t="shared" si="1"/>
        <v>56.75648</v>
      </c>
      <c r="J45" s="33">
        <f t="shared" si="2"/>
        <v>51.5968</v>
      </c>
      <c r="K45" s="31" t="s">
        <v>167</v>
      </c>
      <c r="L45" s="31" t="s">
        <v>165</v>
      </c>
      <c r="M45" s="31" t="s">
        <v>168</v>
      </c>
      <c r="N45" s="31" t="s">
        <v>166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5.75" customHeight="1">
      <c r="A46" s="31" t="s">
        <v>129</v>
      </c>
      <c r="B46" s="31" t="s">
        <v>165</v>
      </c>
      <c r="C46" s="31" t="s">
        <v>174</v>
      </c>
      <c r="D46" s="31">
        <v>273.0</v>
      </c>
      <c r="E46" s="32">
        <v>16.83</v>
      </c>
      <c r="F46" s="31">
        <v>4.0</v>
      </c>
      <c r="G46" s="32">
        <v>28.28</v>
      </c>
      <c r="H46" s="32">
        <v>49.79</v>
      </c>
      <c r="I46" s="33">
        <f t="shared" si="1"/>
        <v>249.75951</v>
      </c>
      <c r="J46" s="33">
        <f t="shared" si="2"/>
        <v>227.0541</v>
      </c>
      <c r="K46" s="31" t="s">
        <v>167</v>
      </c>
      <c r="L46" s="31" t="s">
        <v>165</v>
      </c>
      <c r="M46" s="31" t="s">
        <v>175</v>
      </c>
      <c r="N46" s="31" t="s">
        <v>176</v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5.75" customHeight="1">
      <c r="A47" s="31" t="s">
        <v>129</v>
      </c>
      <c r="B47" s="31" t="s">
        <v>165</v>
      </c>
      <c r="C47" s="31" t="s">
        <v>177</v>
      </c>
      <c r="D47" s="31">
        <v>285.0</v>
      </c>
      <c r="E47" s="32">
        <v>15.88</v>
      </c>
      <c r="F47" s="31">
        <v>4.0</v>
      </c>
      <c r="G47" s="32">
        <v>25.26</v>
      </c>
      <c r="H47" s="32">
        <v>47.23</v>
      </c>
      <c r="I47" s="33">
        <f t="shared" si="1"/>
        <v>263.7162</v>
      </c>
      <c r="J47" s="33">
        <f t="shared" si="2"/>
        <v>239.742</v>
      </c>
      <c r="K47" s="31" t="s">
        <v>167</v>
      </c>
      <c r="L47" s="31" t="s">
        <v>165</v>
      </c>
      <c r="M47" s="31" t="s">
        <v>178</v>
      </c>
      <c r="N47" s="31" t="s">
        <v>179</v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5.75" customHeight="1">
      <c r="A48" s="31" t="s">
        <v>129</v>
      </c>
      <c r="B48" s="31" t="s">
        <v>165</v>
      </c>
      <c r="C48" s="31" t="s">
        <v>180</v>
      </c>
      <c r="D48" s="31">
        <v>227.0</v>
      </c>
      <c r="E48" s="32">
        <v>22.67</v>
      </c>
      <c r="F48" s="31">
        <v>4.0</v>
      </c>
      <c r="G48" s="32">
        <v>27.96</v>
      </c>
      <c r="H48" s="32">
        <v>82.68</v>
      </c>
      <c r="I48" s="33">
        <f t="shared" si="1"/>
        <v>193.09301</v>
      </c>
      <c r="J48" s="33">
        <f t="shared" si="2"/>
        <v>175.5391</v>
      </c>
      <c r="K48" s="31" t="s">
        <v>167</v>
      </c>
      <c r="L48" s="31" t="s">
        <v>165</v>
      </c>
      <c r="M48" s="31" t="s">
        <v>170</v>
      </c>
      <c r="N48" s="31" t="s">
        <v>169</v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5.75" customHeight="1">
      <c r="A49" s="31" t="s">
        <v>129</v>
      </c>
      <c r="B49" s="31" t="s">
        <v>165</v>
      </c>
      <c r="C49" s="31" t="s">
        <v>181</v>
      </c>
      <c r="D49" s="31">
        <v>46.0</v>
      </c>
      <c r="E49" s="32">
        <v>6.55</v>
      </c>
      <c r="F49" s="31">
        <v>1.0</v>
      </c>
      <c r="G49" s="32">
        <v>89.96</v>
      </c>
      <c r="H49" s="32">
        <v>89.96</v>
      </c>
      <c r="I49" s="33">
        <f t="shared" si="1"/>
        <v>47.2857</v>
      </c>
      <c r="J49" s="33">
        <f t="shared" si="2"/>
        <v>42.987</v>
      </c>
      <c r="K49" s="31" t="s">
        <v>167</v>
      </c>
      <c r="L49" s="31" t="s">
        <v>165</v>
      </c>
      <c r="M49" s="31" t="s">
        <v>168</v>
      </c>
      <c r="N49" s="31" t="s">
        <v>166</v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5.75" customHeight="1">
      <c r="A50" s="31" t="s">
        <v>129</v>
      </c>
      <c r="B50" s="31" t="s">
        <v>165</v>
      </c>
      <c r="C50" s="31" t="s">
        <v>182</v>
      </c>
      <c r="D50" s="31">
        <v>187.0</v>
      </c>
      <c r="E50" s="32">
        <v>7.41</v>
      </c>
      <c r="F50" s="31">
        <v>3.0</v>
      </c>
      <c r="G50" s="32">
        <v>24.66</v>
      </c>
      <c r="H50" s="32">
        <v>46.1</v>
      </c>
      <c r="I50" s="33">
        <f t="shared" si="1"/>
        <v>190.45763</v>
      </c>
      <c r="J50" s="33">
        <f t="shared" si="2"/>
        <v>173.1433</v>
      </c>
      <c r="K50" s="31" t="s">
        <v>167</v>
      </c>
      <c r="L50" s="31" t="s">
        <v>165</v>
      </c>
      <c r="M50" s="31" t="s">
        <v>172</v>
      </c>
      <c r="N50" s="31" t="s">
        <v>165</v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5.75" customHeight="1">
      <c r="A51" s="31" t="s">
        <v>129</v>
      </c>
      <c r="B51" s="31" t="s">
        <v>165</v>
      </c>
      <c r="C51" s="31" t="s">
        <v>183</v>
      </c>
      <c r="D51" s="34">
        <v>1504.0</v>
      </c>
      <c r="E51" s="32">
        <v>19.99</v>
      </c>
      <c r="F51" s="31">
        <v>18.0</v>
      </c>
      <c r="G51" s="32">
        <v>22.96</v>
      </c>
      <c r="H51" s="32">
        <v>45.64</v>
      </c>
      <c r="I51" s="33">
        <f t="shared" si="1"/>
        <v>1323.68544</v>
      </c>
      <c r="J51" s="33">
        <f t="shared" si="2"/>
        <v>1203.3504</v>
      </c>
      <c r="K51" s="31" t="s">
        <v>167</v>
      </c>
      <c r="L51" s="31" t="s">
        <v>165</v>
      </c>
      <c r="M51" s="31" t="s">
        <v>172</v>
      </c>
      <c r="N51" s="31" t="s">
        <v>165</v>
      </c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5.75" customHeight="1">
      <c r="A52" s="31" t="s">
        <v>129</v>
      </c>
      <c r="B52" s="31" t="s">
        <v>165</v>
      </c>
      <c r="C52" s="31" t="s">
        <v>184</v>
      </c>
      <c r="D52" s="31">
        <v>118.0</v>
      </c>
      <c r="E52" s="32">
        <v>10.98</v>
      </c>
      <c r="F52" s="31">
        <v>3.0</v>
      </c>
      <c r="G52" s="32">
        <v>80.18</v>
      </c>
      <c r="H52" s="32">
        <v>80.18</v>
      </c>
      <c r="I52" s="33">
        <f t="shared" si="1"/>
        <v>115.54796</v>
      </c>
      <c r="J52" s="33">
        <f t="shared" si="2"/>
        <v>105.0436</v>
      </c>
      <c r="K52" s="31" t="s">
        <v>167</v>
      </c>
      <c r="L52" s="31" t="s">
        <v>165</v>
      </c>
      <c r="M52" s="31" t="s">
        <v>172</v>
      </c>
      <c r="N52" s="31" t="s">
        <v>165</v>
      </c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5.75" customHeight="1">
      <c r="A53" s="31" t="s">
        <v>129</v>
      </c>
      <c r="B53" s="31" t="s">
        <v>165</v>
      </c>
      <c r="C53" s="31" t="s">
        <v>185</v>
      </c>
      <c r="D53" s="31">
        <v>82.0</v>
      </c>
      <c r="E53" s="32">
        <v>11.04</v>
      </c>
      <c r="F53" s="31">
        <v>2.0</v>
      </c>
      <c r="G53" s="32">
        <v>68.93</v>
      </c>
      <c r="H53" s="32">
        <v>100.0</v>
      </c>
      <c r="I53" s="33">
        <f t="shared" si="1"/>
        <v>80.24192</v>
      </c>
      <c r="J53" s="33">
        <f t="shared" si="2"/>
        <v>72.9472</v>
      </c>
      <c r="K53" s="31" t="s">
        <v>167</v>
      </c>
      <c r="L53" s="31" t="s">
        <v>165</v>
      </c>
      <c r="M53" s="31" t="s">
        <v>172</v>
      </c>
      <c r="N53" s="31" t="s">
        <v>165</v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5.75" customHeight="1">
      <c r="A54" s="31" t="s">
        <v>129</v>
      </c>
      <c r="B54" s="31" t="s">
        <v>186</v>
      </c>
      <c r="C54" s="31" t="s">
        <v>187</v>
      </c>
      <c r="D54" s="31">
        <v>180.0</v>
      </c>
      <c r="E54" s="32">
        <v>21.07</v>
      </c>
      <c r="F54" s="31">
        <v>7.0</v>
      </c>
      <c r="G54" s="32">
        <v>58.25</v>
      </c>
      <c r="H54" s="32">
        <v>100.0</v>
      </c>
      <c r="I54" s="33">
        <f t="shared" si="1"/>
        <v>156.2814</v>
      </c>
      <c r="J54" s="33">
        <f t="shared" si="2"/>
        <v>142.074</v>
      </c>
      <c r="K54" s="31" t="s">
        <v>188</v>
      </c>
      <c r="L54" s="31" t="s">
        <v>186</v>
      </c>
      <c r="M54" s="31" t="s">
        <v>189</v>
      </c>
      <c r="N54" s="31" t="s">
        <v>190</v>
      </c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5.75" customHeight="1">
      <c r="A55" s="31" t="s">
        <v>129</v>
      </c>
      <c r="B55" s="31" t="s">
        <v>186</v>
      </c>
      <c r="C55" s="31" t="s">
        <v>191</v>
      </c>
      <c r="D55" s="31">
        <v>74.0</v>
      </c>
      <c r="E55" s="32">
        <v>17.62</v>
      </c>
      <c r="F55" s="31">
        <v>4.0</v>
      </c>
      <c r="G55" s="32">
        <v>30.24</v>
      </c>
      <c r="H55" s="32">
        <v>100.0</v>
      </c>
      <c r="I55" s="33">
        <f t="shared" si="1"/>
        <v>67.05732</v>
      </c>
      <c r="J55" s="33">
        <f t="shared" si="2"/>
        <v>60.9612</v>
      </c>
      <c r="K55" s="31" t="s">
        <v>188</v>
      </c>
      <c r="L55" s="31" t="s">
        <v>186</v>
      </c>
      <c r="M55" s="31" t="s">
        <v>192</v>
      </c>
      <c r="N55" s="31" t="s">
        <v>186</v>
      </c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5.75" customHeight="1">
      <c r="A56" s="31" t="s">
        <v>129</v>
      </c>
      <c r="B56" s="31" t="s">
        <v>186</v>
      </c>
      <c r="C56" s="31" t="s">
        <v>193</v>
      </c>
      <c r="D56" s="31">
        <v>153.0</v>
      </c>
      <c r="E56" s="32">
        <v>28.05</v>
      </c>
      <c r="F56" s="31">
        <v>3.0</v>
      </c>
      <c r="G56" s="32">
        <v>56.71</v>
      </c>
      <c r="H56" s="32">
        <v>81.36</v>
      </c>
      <c r="I56" s="33">
        <f t="shared" si="1"/>
        <v>121.09185</v>
      </c>
      <c r="J56" s="33">
        <f t="shared" si="2"/>
        <v>110.0835</v>
      </c>
      <c r="K56" s="31" t="s">
        <v>188</v>
      </c>
      <c r="L56" s="31" t="s">
        <v>186</v>
      </c>
      <c r="M56" s="31" t="s">
        <v>192</v>
      </c>
      <c r="N56" s="31" t="s">
        <v>186</v>
      </c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5.75" customHeight="1">
      <c r="A57" s="31" t="s">
        <v>129</v>
      </c>
      <c r="B57" s="31" t="s">
        <v>186</v>
      </c>
      <c r="C57" s="31" t="s">
        <v>194</v>
      </c>
      <c r="D57" s="31">
        <v>838.0</v>
      </c>
      <c r="E57" s="32">
        <v>42.91</v>
      </c>
      <c r="F57" s="31">
        <v>13.0</v>
      </c>
      <c r="G57" s="32">
        <v>26.53</v>
      </c>
      <c r="H57" s="32">
        <v>71.91</v>
      </c>
      <c r="I57" s="33">
        <f t="shared" si="1"/>
        <v>526.25562</v>
      </c>
      <c r="J57" s="33">
        <f t="shared" si="2"/>
        <v>478.4142</v>
      </c>
      <c r="K57" s="31" t="s">
        <v>188</v>
      </c>
      <c r="L57" s="31" t="s">
        <v>186</v>
      </c>
      <c r="M57" s="31" t="s">
        <v>192</v>
      </c>
      <c r="N57" s="31" t="s">
        <v>186</v>
      </c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5.75" customHeight="1">
      <c r="A58" s="31" t="s">
        <v>129</v>
      </c>
      <c r="B58" s="31" t="s">
        <v>186</v>
      </c>
      <c r="C58" s="31" t="s">
        <v>195</v>
      </c>
      <c r="D58" s="31">
        <v>39.0</v>
      </c>
      <c r="E58" s="32">
        <v>19.23</v>
      </c>
      <c r="F58" s="31">
        <v>1.0</v>
      </c>
      <c r="G58" s="32">
        <v>100.0</v>
      </c>
      <c r="H58" s="32">
        <v>100.0</v>
      </c>
      <c r="I58" s="33">
        <f t="shared" si="1"/>
        <v>34.65033</v>
      </c>
      <c r="J58" s="33">
        <f t="shared" si="2"/>
        <v>31.5003</v>
      </c>
      <c r="K58" s="31" t="s">
        <v>188</v>
      </c>
      <c r="L58" s="31" t="s">
        <v>186</v>
      </c>
      <c r="M58" s="31" t="s">
        <v>189</v>
      </c>
      <c r="N58" s="31" t="s">
        <v>190</v>
      </c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5.75" customHeight="1">
      <c r="A59" s="31" t="s">
        <v>129</v>
      </c>
      <c r="B59" s="31" t="s">
        <v>186</v>
      </c>
      <c r="C59" s="31" t="s">
        <v>196</v>
      </c>
      <c r="D59" s="31">
        <v>361.0</v>
      </c>
      <c r="E59" s="32">
        <v>20.41</v>
      </c>
      <c r="F59" s="31">
        <v>8.0</v>
      </c>
      <c r="G59" s="32">
        <v>51.2</v>
      </c>
      <c r="H59" s="32">
        <v>88.3</v>
      </c>
      <c r="I59" s="33">
        <f t="shared" si="1"/>
        <v>316.05189</v>
      </c>
      <c r="J59" s="33">
        <f t="shared" si="2"/>
        <v>287.3199</v>
      </c>
      <c r="K59" s="31" t="s">
        <v>188</v>
      </c>
      <c r="L59" s="31" t="s">
        <v>186</v>
      </c>
      <c r="M59" s="31" t="s">
        <v>192</v>
      </c>
      <c r="N59" s="31" t="s">
        <v>186</v>
      </c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5.75" customHeight="1">
      <c r="A60" s="31" t="s">
        <v>129</v>
      </c>
      <c r="B60" s="31" t="s">
        <v>186</v>
      </c>
      <c r="C60" s="31" t="s">
        <v>197</v>
      </c>
      <c r="D60" s="31">
        <v>53.0</v>
      </c>
      <c r="E60" s="32">
        <v>22.55</v>
      </c>
      <c r="F60" s="31">
        <v>3.0</v>
      </c>
      <c r="G60" s="32">
        <v>61.72</v>
      </c>
      <c r="H60" s="32">
        <v>100.0</v>
      </c>
      <c r="I60" s="33">
        <f t="shared" si="1"/>
        <v>45.15335</v>
      </c>
      <c r="J60" s="33">
        <f t="shared" si="2"/>
        <v>41.0485</v>
      </c>
      <c r="K60" s="31" t="s">
        <v>188</v>
      </c>
      <c r="L60" s="31" t="s">
        <v>186</v>
      </c>
      <c r="M60" s="31" t="s">
        <v>192</v>
      </c>
      <c r="N60" s="31" t="s">
        <v>186</v>
      </c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5.75" customHeight="1">
      <c r="A61" s="31" t="s">
        <v>129</v>
      </c>
      <c r="B61" s="31" t="s">
        <v>186</v>
      </c>
      <c r="C61" s="31" t="s">
        <v>198</v>
      </c>
      <c r="D61" s="31">
        <v>15.0</v>
      </c>
      <c r="E61" s="32">
        <v>12.91</v>
      </c>
      <c r="F61" s="31">
        <v>1.0</v>
      </c>
      <c r="G61" s="32">
        <v>100.0</v>
      </c>
      <c r="H61" s="32">
        <v>100.0</v>
      </c>
      <c r="I61" s="33">
        <f t="shared" si="1"/>
        <v>14.36985</v>
      </c>
      <c r="J61" s="33">
        <f t="shared" si="2"/>
        <v>13.0635</v>
      </c>
      <c r="K61" s="31" t="s">
        <v>188</v>
      </c>
      <c r="L61" s="31" t="s">
        <v>186</v>
      </c>
      <c r="M61" s="31" t="s">
        <v>189</v>
      </c>
      <c r="N61" s="31" t="s">
        <v>190</v>
      </c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5.75" customHeight="1">
      <c r="A62" s="31" t="s">
        <v>129</v>
      </c>
      <c r="B62" s="31" t="s">
        <v>199</v>
      </c>
      <c r="C62" s="31" t="s">
        <v>200</v>
      </c>
      <c r="D62" s="31">
        <v>69.0</v>
      </c>
      <c r="E62" s="32">
        <v>7.51</v>
      </c>
      <c r="F62" s="31">
        <v>3.0</v>
      </c>
      <c r="G62" s="32">
        <v>51.31</v>
      </c>
      <c r="H62" s="32">
        <v>100.0</v>
      </c>
      <c r="I62" s="33">
        <f t="shared" si="1"/>
        <v>70.19991</v>
      </c>
      <c r="J62" s="33">
        <f t="shared" si="2"/>
        <v>63.8181</v>
      </c>
      <c r="K62" s="31" t="s">
        <v>201</v>
      </c>
      <c r="L62" s="31" t="s">
        <v>202</v>
      </c>
      <c r="M62" s="31" t="s">
        <v>203</v>
      </c>
      <c r="N62" s="31" t="s">
        <v>202</v>
      </c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5.75" customHeight="1">
      <c r="A63" s="31" t="s">
        <v>129</v>
      </c>
      <c r="B63" s="31" t="s">
        <v>199</v>
      </c>
      <c r="C63" s="31" t="s">
        <v>204</v>
      </c>
      <c r="D63" s="31">
        <v>127.0</v>
      </c>
      <c r="E63" s="32">
        <v>26.63</v>
      </c>
      <c r="F63" s="31">
        <v>3.0</v>
      </c>
      <c r="G63" s="32">
        <v>93.0</v>
      </c>
      <c r="H63" s="32">
        <v>93.0</v>
      </c>
      <c r="I63" s="33">
        <f t="shared" si="1"/>
        <v>102.49789</v>
      </c>
      <c r="J63" s="33">
        <f t="shared" si="2"/>
        <v>93.1799</v>
      </c>
      <c r="K63" s="31" t="s">
        <v>201</v>
      </c>
      <c r="L63" s="31" t="s">
        <v>202</v>
      </c>
      <c r="M63" s="31" t="s">
        <v>205</v>
      </c>
      <c r="N63" s="31" t="s">
        <v>206</v>
      </c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5.75" customHeight="1">
      <c r="A64" s="31" t="s">
        <v>129</v>
      </c>
      <c r="B64" s="31" t="s">
        <v>199</v>
      </c>
      <c r="C64" s="31" t="s">
        <v>207</v>
      </c>
      <c r="D64" s="31">
        <v>129.0</v>
      </c>
      <c r="E64" s="32">
        <v>9.93</v>
      </c>
      <c r="F64" s="31">
        <v>4.0</v>
      </c>
      <c r="G64" s="32">
        <v>0.0</v>
      </c>
      <c r="H64" s="32">
        <v>59.59</v>
      </c>
      <c r="I64" s="33">
        <f t="shared" si="1"/>
        <v>127.80933</v>
      </c>
      <c r="J64" s="33">
        <f t="shared" si="2"/>
        <v>116.1903</v>
      </c>
      <c r="K64" s="31" t="s">
        <v>201</v>
      </c>
      <c r="L64" s="31" t="s">
        <v>202</v>
      </c>
      <c r="M64" s="31" t="s">
        <v>203</v>
      </c>
      <c r="N64" s="31" t="s">
        <v>202</v>
      </c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5.75" customHeight="1">
      <c r="A65" s="31" t="s">
        <v>129</v>
      </c>
      <c r="B65" s="31" t="s">
        <v>199</v>
      </c>
      <c r="C65" s="31" t="s">
        <v>208</v>
      </c>
      <c r="D65" s="34">
        <v>1559.0</v>
      </c>
      <c r="E65" s="32">
        <v>29.17</v>
      </c>
      <c r="F65" s="31">
        <v>22.0</v>
      </c>
      <c r="G65" s="32">
        <v>40.03</v>
      </c>
      <c r="H65" s="32">
        <v>54.37</v>
      </c>
      <c r="I65" s="33">
        <f t="shared" si="1"/>
        <v>1214.66367</v>
      </c>
      <c r="J65" s="33">
        <f t="shared" si="2"/>
        <v>1104.2397</v>
      </c>
      <c r="K65" s="31" t="s">
        <v>201</v>
      </c>
      <c r="L65" s="31" t="s">
        <v>202</v>
      </c>
      <c r="M65" s="31" t="s">
        <v>203</v>
      </c>
      <c r="N65" s="31" t="s">
        <v>202</v>
      </c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5.75" customHeight="1">
      <c r="A66" s="31" t="s">
        <v>129</v>
      </c>
      <c r="B66" s="31" t="s">
        <v>199</v>
      </c>
      <c r="C66" s="31" t="s">
        <v>209</v>
      </c>
      <c r="D66" s="31">
        <v>187.0</v>
      </c>
      <c r="E66" s="32">
        <v>7.7</v>
      </c>
      <c r="F66" s="31">
        <v>6.0</v>
      </c>
      <c r="G66" s="32">
        <v>38.56</v>
      </c>
      <c r="H66" s="32">
        <v>38.56</v>
      </c>
      <c r="I66" s="33">
        <f t="shared" si="1"/>
        <v>189.8611</v>
      </c>
      <c r="J66" s="33">
        <f t="shared" si="2"/>
        <v>172.601</v>
      </c>
      <c r="K66" s="31" t="s">
        <v>201</v>
      </c>
      <c r="L66" s="31" t="s">
        <v>202</v>
      </c>
      <c r="M66" s="31" t="s">
        <v>210</v>
      </c>
      <c r="N66" s="31" t="s">
        <v>211</v>
      </c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5.75" customHeight="1">
      <c r="A67" s="31" t="s">
        <v>129</v>
      </c>
      <c r="B67" s="31" t="s">
        <v>199</v>
      </c>
      <c r="C67" s="31" t="s">
        <v>212</v>
      </c>
      <c r="D67" s="31">
        <v>226.0</v>
      </c>
      <c r="E67" s="32">
        <v>22.63</v>
      </c>
      <c r="F67" s="31">
        <v>3.0</v>
      </c>
      <c r="G67" s="32">
        <v>0.0</v>
      </c>
      <c r="H67" s="32">
        <v>72.47</v>
      </c>
      <c r="I67" s="33">
        <f t="shared" si="1"/>
        <v>192.34182</v>
      </c>
      <c r="J67" s="33">
        <f t="shared" si="2"/>
        <v>174.8562</v>
      </c>
      <c r="K67" s="31" t="s">
        <v>201</v>
      </c>
      <c r="L67" s="31" t="s">
        <v>202</v>
      </c>
      <c r="M67" s="31" t="s">
        <v>203</v>
      </c>
      <c r="N67" s="31" t="s">
        <v>202</v>
      </c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5.75" customHeight="1">
      <c r="A68" s="31" t="s">
        <v>129</v>
      </c>
      <c r="B68" s="31" t="s">
        <v>199</v>
      </c>
      <c r="C68" s="31" t="s">
        <v>213</v>
      </c>
      <c r="D68" s="31">
        <v>317.0</v>
      </c>
      <c r="E68" s="32">
        <v>26.06</v>
      </c>
      <c r="F68" s="31">
        <v>6.0</v>
      </c>
      <c r="G68" s="32">
        <v>48.39</v>
      </c>
      <c r="H68" s="32">
        <v>79.96</v>
      </c>
      <c r="I68" s="33">
        <f t="shared" si="1"/>
        <v>257.82878</v>
      </c>
      <c r="J68" s="33">
        <f t="shared" si="2"/>
        <v>234.3898</v>
      </c>
      <c r="K68" s="31" t="s">
        <v>201</v>
      </c>
      <c r="L68" s="31" t="s">
        <v>202</v>
      </c>
      <c r="M68" s="31" t="s">
        <v>210</v>
      </c>
      <c r="N68" s="31" t="s">
        <v>211</v>
      </c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5.75" customHeight="1">
      <c r="A69" s="31" t="s">
        <v>129</v>
      </c>
      <c r="B69" s="31" t="s">
        <v>199</v>
      </c>
      <c r="C69" s="31" t="s">
        <v>214</v>
      </c>
      <c r="D69" s="31">
        <v>92.0</v>
      </c>
      <c r="E69" s="32">
        <v>14.32</v>
      </c>
      <c r="F69" s="31">
        <v>1.0</v>
      </c>
      <c r="G69" s="32">
        <v>0.0</v>
      </c>
      <c r="H69" s="32">
        <v>100.0</v>
      </c>
      <c r="I69" s="33">
        <f t="shared" si="1"/>
        <v>86.70816</v>
      </c>
      <c r="J69" s="33">
        <f t="shared" si="2"/>
        <v>78.8256</v>
      </c>
      <c r="K69" s="31" t="s">
        <v>201</v>
      </c>
      <c r="L69" s="31" t="s">
        <v>202</v>
      </c>
      <c r="M69" s="31" t="s">
        <v>203</v>
      </c>
      <c r="N69" s="31" t="s">
        <v>202</v>
      </c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5.75" customHeight="1">
      <c r="A70" s="31" t="s">
        <v>129</v>
      </c>
      <c r="B70" s="31" t="s">
        <v>199</v>
      </c>
      <c r="C70" s="31" t="s">
        <v>215</v>
      </c>
      <c r="D70" s="31">
        <v>75.0</v>
      </c>
      <c r="E70" s="32">
        <v>6.69</v>
      </c>
      <c r="F70" s="31">
        <v>4.0</v>
      </c>
      <c r="G70" s="32">
        <v>100.0</v>
      </c>
      <c r="H70" s="32">
        <v>100.0</v>
      </c>
      <c r="I70" s="33">
        <f t="shared" si="1"/>
        <v>76.98075</v>
      </c>
      <c r="J70" s="33">
        <f t="shared" si="2"/>
        <v>69.9825</v>
      </c>
      <c r="K70" s="31" t="s">
        <v>201</v>
      </c>
      <c r="L70" s="31" t="s">
        <v>202</v>
      </c>
      <c r="M70" s="31" t="s">
        <v>210</v>
      </c>
      <c r="N70" s="31" t="s">
        <v>211</v>
      </c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5.75" customHeight="1">
      <c r="A71" s="31" t="s">
        <v>129</v>
      </c>
      <c r="B71" s="31" t="s">
        <v>199</v>
      </c>
      <c r="C71" s="31" t="s">
        <v>216</v>
      </c>
      <c r="D71" s="31">
        <v>90.0</v>
      </c>
      <c r="E71" s="32">
        <v>6.45</v>
      </c>
      <c r="F71" s="31">
        <v>3.0</v>
      </c>
      <c r="G71" s="32">
        <v>100.0</v>
      </c>
      <c r="H71" s="32">
        <v>100.0</v>
      </c>
      <c r="I71" s="33">
        <f t="shared" si="1"/>
        <v>92.6145</v>
      </c>
      <c r="J71" s="33">
        <f t="shared" si="2"/>
        <v>84.195</v>
      </c>
      <c r="K71" s="31" t="s">
        <v>201</v>
      </c>
      <c r="L71" s="31" t="s">
        <v>202</v>
      </c>
      <c r="M71" s="31" t="s">
        <v>203</v>
      </c>
      <c r="N71" s="31" t="s">
        <v>202</v>
      </c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5.75" customHeight="1">
      <c r="A72" s="31" t="s">
        <v>129</v>
      </c>
      <c r="B72" s="31" t="s">
        <v>199</v>
      </c>
      <c r="C72" s="31" t="s">
        <v>217</v>
      </c>
      <c r="D72" s="31">
        <v>80.0</v>
      </c>
      <c r="E72" s="32">
        <v>11.94</v>
      </c>
      <c r="F72" s="31">
        <v>1.0</v>
      </c>
      <c r="G72" s="32">
        <v>65.58</v>
      </c>
      <c r="H72" s="32">
        <v>100.0</v>
      </c>
      <c r="I72" s="33">
        <f t="shared" si="1"/>
        <v>77.4928</v>
      </c>
      <c r="J72" s="33">
        <f t="shared" si="2"/>
        <v>70.448</v>
      </c>
      <c r="K72" s="31" t="s">
        <v>201</v>
      </c>
      <c r="L72" s="31" t="s">
        <v>202</v>
      </c>
      <c r="M72" s="31" t="s">
        <v>205</v>
      </c>
      <c r="N72" s="31" t="s">
        <v>206</v>
      </c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5.75" customHeight="1">
      <c r="A73" s="31" t="s">
        <v>129</v>
      </c>
      <c r="B73" s="31" t="s">
        <v>199</v>
      </c>
      <c r="C73" s="31" t="s">
        <v>206</v>
      </c>
      <c r="D73" s="31">
        <v>397.0</v>
      </c>
      <c r="E73" s="32">
        <v>28.36</v>
      </c>
      <c r="F73" s="31">
        <v>7.0</v>
      </c>
      <c r="G73" s="32">
        <v>50.54</v>
      </c>
      <c r="H73" s="32">
        <v>83.51</v>
      </c>
      <c r="I73" s="33">
        <f t="shared" si="1"/>
        <v>312.85188</v>
      </c>
      <c r="J73" s="33">
        <f t="shared" si="2"/>
        <v>284.4108</v>
      </c>
      <c r="K73" s="31" t="s">
        <v>201</v>
      </c>
      <c r="L73" s="31" t="s">
        <v>202</v>
      </c>
      <c r="M73" s="31" t="s">
        <v>205</v>
      </c>
      <c r="N73" s="31" t="s">
        <v>206</v>
      </c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5.75" customHeight="1">
      <c r="A74" s="31" t="s">
        <v>129</v>
      </c>
      <c r="B74" s="31" t="s">
        <v>199</v>
      </c>
      <c r="C74" s="31" t="s">
        <v>218</v>
      </c>
      <c r="D74" s="31">
        <v>22.0</v>
      </c>
      <c r="E74" s="32">
        <v>4.79</v>
      </c>
      <c r="F74" s="31">
        <v>1.0</v>
      </c>
      <c r="G74" s="32">
        <v>0.0</v>
      </c>
      <c r="H74" s="32">
        <v>100.0</v>
      </c>
      <c r="I74" s="33">
        <f t="shared" si="1"/>
        <v>23.04082</v>
      </c>
      <c r="J74" s="33">
        <f t="shared" si="2"/>
        <v>20.9462</v>
      </c>
      <c r="K74" s="31" t="s">
        <v>201</v>
      </c>
      <c r="L74" s="31" t="s">
        <v>202</v>
      </c>
      <c r="M74" s="31" t="s">
        <v>203</v>
      </c>
      <c r="N74" s="31" t="s">
        <v>202</v>
      </c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5.75" customHeight="1">
      <c r="A75" s="31" t="s">
        <v>129</v>
      </c>
      <c r="B75" s="31" t="s">
        <v>219</v>
      </c>
      <c r="C75" s="31" t="s">
        <v>220</v>
      </c>
      <c r="D75" s="31">
        <v>73.0</v>
      </c>
      <c r="E75" s="32">
        <v>11.22</v>
      </c>
      <c r="F75" s="31">
        <v>4.0</v>
      </c>
      <c r="G75" s="32">
        <v>100.0</v>
      </c>
      <c r="H75" s="32">
        <v>100.0</v>
      </c>
      <c r="I75" s="33">
        <f t="shared" si="1"/>
        <v>71.29034</v>
      </c>
      <c r="J75" s="33">
        <f t="shared" si="2"/>
        <v>64.8094</v>
      </c>
      <c r="K75" s="31" t="s">
        <v>221</v>
      </c>
      <c r="L75" s="31" t="s">
        <v>222</v>
      </c>
      <c r="M75" s="31" t="s">
        <v>223</v>
      </c>
      <c r="N75" s="31" t="s">
        <v>224</v>
      </c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5.75" customHeight="1">
      <c r="A76" s="31" t="s">
        <v>129</v>
      </c>
      <c r="B76" s="31" t="s">
        <v>219</v>
      </c>
      <c r="C76" s="31" t="s">
        <v>225</v>
      </c>
      <c r="D76" s="31">
        <v>82.0</v>
      </c>
      <c r="E76" s="32">
        <v>6.65</v>
      </c>
      <c r="F76" s="31">
        <v>1.0</v>
      </c>
      <c r="G76" s="32">
        <v>0.0</v>
      </c>
      <c r="H76" s="32">
        <v>47.19</v>
      </c>
      <c r="I76" s="33">
        <f t="shared" si="1"/>
        <v>84.2017</v>
      </c>
      <c r="J76" s="33">
        <f t="shared" si="2"/>
        <v>76.547</v>
      </c>
      <c r="K76" s="31" t="s">
        <v>221</v>
      </c>
      <c r="L76" s="31" t="s">
        <v>222</v>
      </c>
      <c r="M76" s="31" t="s">
        <v>226</v>
      </c>
      <c r="N76" s="31" t="s">
        <v>227</v>
      </c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5.75" customHeight="1">
      <c r="A77" s="31" t="s">
        <v>129</v>
      </c>
      <c r="B77" s="31" t="s">
        <v>219</v>
      </c>
      <c r="C77" s="31" t="s">
        <v>228</v>
      </c>
      <c r="D77" s="34">
        <v>1041.0</v>
      </c>
      <c r="E77" s="32">
        <v>16.73</v>
      </c>
      <c r="F77" s="31">
        <v>17.0</v>
      </c>
      <c r="G77" s="32">
        <v>34.25</v>
      </c>
      <c r="H77" s="32">
        <v>51.13</v>
      </c>
      <c r="I77" s="33">
        <f t="shared" si="1"/>
        <v>953.52477</v>
      </c>
      <c r="J77" s="33">
        <f t="shared" si="2"/>
        <v>866.8407</v>
      </c>
      <c r="K77" s="31" t="s">
        <v>221</v>
      </c>
      <c r="L77" s="31" t="s">
        <v>222</v>
      </c>
      <c r="M77" s="31" t="s">
        <v>226</v>
      </c>
      <c r="N77" s="31" t="s">
        <v>227</v>
      </c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5.75" customHeight="1">
      <c r="A78" s="31" t="s">
        <v>129</v>
      </c>
      <c r="B78" s="31" t="s">
        <v>219</v>
      </c>
      <c r="C78" s="31" t="s">
        <v>229</v>
      </c>
      <c r="D78" s="31">
        <v>47.0</v>
      </c>
      <c r="E78" s="32">
        <v>0.5</v>
      </c>
      <c r="F78" s="31">
        <v>2.0</v>
      </c>
      <c r="G78" s="32">
        <v>99.45</v>
      </c>
      <c r="H78" s="32">
        <v>99.45</v>
      </c>
      <c r="I78" s="33">
        <f t="shared" si="1"/>
        <v>51.4415</v>
      </c>
      <c r="J78" s="33">
        <f t="shared" si="2"/>
        <v>46.765</v>
      </c>
      <c r="K78" s="31" t="s">
        <v>230</v>
      </c>
      <c r="L78" s="31" t="s">
        <v>202</v>
      </c>
      <c r="M78" s="31" t="s">
        <v>231</v>
      </c>
      <c r="N78" s="31" t="s">
        <v>232</v>
      </c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5.75" customHeight="1">
      <c r="A79" s="31" t="s">
        <v>129</v>
      </c>
      <c r="B79" s="31" t="s">
        <v>219</v>
      </c>
      <c r="C79" s="31" t="s">
        <v>233</v>
      </c>
      <c r="D79" s="31">
        <v>248.0</v>
      </c>
      <c r="E79" s="32">
        <v>7.48</v>
      </c>
      <c r="F79" s="31">
        <v>7.0</v>
      </c>
      <c r="G79" s="32">
        <v>86.31</v>
      </c>
      <c r="H79" s="32">
        <v>86.31</v>
      </c>
      <c r="I79" s="33">
        <f t="shared" si="1"/>
        <v>252.39456</v>
      </c>
      <c r="J79" s="33">
        <f t="shared" si="2"/>
        <v>229.4496</v>
      </c>
      <c r="K79" s="31" t="s">
        <v>221</v>
      </c>
      <c r="L79" s="31" t="s">
        <v>222</v>
      </c>
      <c r="M79" s="31" t="s">
        <v>223</v>
      </c>
      <c r="N79" s="31" t="s">
        <v>224</v>
      </c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5.75" customHeight="1">
      <c r="A80" s="31" t="s">
        <v>129</v>
      </c>
      <c r="B80" s="31" t="s">
        <v>219</v>
      </c>
      <c r="C80" s="31" t="s">
        <v>234</v>
      </c>
      <c r="D80" s="31">
        <v>44.0</v>
      </c>
      <c r="E80" s="32">
        <v>2.76</v>
      </c>
      <c r="F80" s="31">
        <v>2.0</v>
      </c>
      <c r="G80" s="32">
        <v>73.7</v>
      </c>
      <c r="H80" s="32">
        <v>73.7</v>
      </c>
      <c r="I80" s="33">
        <f t="shared" si="1"/>
        <v>47.06416</v>
      </c>
      <c r="J80" s="33">
        <f t="shared" si="2"/>
        <v>42.7856</v>
      </c>
      <c r="K80" s="31" t="s">
        <v>221</v>
      </c>
      <c r="L80" s="31" t="s">
        <v>222</v>
      </c>
      <c r="M80" s="31" t="s">
        <v>231</v>
      </c>
      <c r="N80" s="31" t="s">
        <v>232</v>
      </c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5.75" customHeight="1">
      <c r="A81" s="31" t="s">
        <v>129</v>
      </c>
      <c r="B81" s="31" t="s">
        <v>219</v>
      </c>
      <c r="C81" s="31" t="s">
        <v>235</v>
      </c>
      <c r="D81" s="31">
        <v>166.0</v>
      </c>
      <c r="E81" s="32">
        <v>3.46</v>
      </c>
      <c r="F81" s="31">
        <v>4.0</v>
      </c>
      <c r="G81" s="32">
        <v>43.03</v>
      </c>
      <c r="H81" s="32">
        <v>61.74</v>
      </c>
      <c r="I81" s="33">
        <f t="shared" si="1"/>
        <v>176.28204</v>
      </c>
      <c r="J81" s="33">
        <f t="shared" si="2"/>
        <v>160.2564</v>
      </c>
      <c r="K81" s="31" t="s">
        <v>221</v>
      </c>
      <c r="L81" s="31" t="s">
        <v>222</v>
      </c>
      <c r="M81" s="31" t="s">
        <v>236</v>
      </c>
      <c r="N81" s="31" t="s">
        <v>237</v>
      </c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5.75" customHeight="1">
      <c r="A82" s="31" t="s">
        <v>129</v>
      </c>
      <c r="B82" s="31" t="s">
        <v>219</v>
      </c>
      <c r="C82" s="31" t="s">
        <v>238</v>
      </c>
      <c r="D82" s="31">
        <v>71.0</v>
      </c>
      <c r="E82" s="32">
        <v>5.87</v>
      </c>
      <c r="F82" s="31">
        <v>4.0</v>
      </c>
      <c r="G82" s="32">
        <v>74.68</v>
      </c>
      <c r="H82" s="32">
        <v>74.68</v>
      </c>
      <c r="I82" s="33">
        <f t="shared" si="1"/>
        <v>73.51553</v>
      </c>
      <c r="J82" s="33">
        <f t="shared" si="2"/>
        <v>66.8323</v>
      </c>
      <c r="K82" s="31" t="s">
        <v>221</v>
      </c>
      <c r="L82" s="31" t="s">
        <v>222</v>
      </c>
      <c r="M82" s="31" t="s">
        <v>223</v>
      </c>
      <c r="N82" s="31" t="s">
        <v>224</v>
      </c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5.75" customHeight="1">
      <c r="A83" s="31" t="s">
        <v>129</v>
      </c>
      <c r="B83" s="31" t="s">
        <v>219</v>
      </c>
      <c r="C83" s="31" t="s">
        <v>239</v>
      </c>
      <c r="D83" s="31">
        <v>273.0</v>
      </c>
      <c r="E83" s="32">
        <v>9.6</v>
      </c>
      <c r="F83" s="31">
        <v>5.0</v>
      </c>
      <c r="G83" s="32">
        <v>38.16</v>
      </c>
      <c r="H83" s="32">
        <v>60.28</v>
      </c>
      <c r="I83" s="33">
        <f t="shared" si="1"/>
        <v>271.4712</v>
      </c>
      <c r="J83" s="33">
        <f t="shared" si="2"/>
        <v>246.792</v>
      </c>
      <c r="K83" s="31" t="s">
        <v>221</v>
      </c>
      <c r="L83" s="31" t="s">
        <v>222</v>
      </c>
      <c r="M83" s="31" t="s">
        <v>240</v>
      </c>
      <c r="N83" s="31" t="s">
        <v>241</v>
      </c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5.75" customHeight="1">
      <c r="A84" s="31" t="s">
        <v>129</v>
      </c>
      <c r="B84" s="31" t="s">
        <v>219</v>
      </c>
      <c r="C84" s="31" t="s">
        <v>242</v>
      </c>
      <c r="D84" s="31">
        <v>160.0</v>
      </c>
      <c r="E84" s="32">
        <v>3.29</v>
      </c>
      <c r="F84" s="31">
        <v>4.0</v>
      </c>
      <c r="G84" s="32">
        <v>68.32</v>
      </c>
      <c r="H84" s="32">
        <v>88.12</v>
      </c>
      <c r="I84" s="33">
        <f t="shared" si="1"/>
        <v>170.2096</v>
      </c>
      <c r="J84" s="33">
        <f t="shared" si="2"/>
        <v>154.736</v>
      </c>
      <c r="K84" s="31" t="s">
        <v>221</v>
      </c>
      <c r="L84" s="31" t="s">
        <v>222</v>
      </c>
      <c r="M84" s="31" t="s">
        <v>231</v>
      </c>
      <c r="N84" s="31" t="s">
        <v>232</v>
      </c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5.75" customHeight="1">
      <c r="A85" s="31" t="s">
        <v>129</v>
      </c>
      <c r="B85" s="31" t="s">
        <v>219</v>
      </c>
      <c r="C85" s="31" t="s">
        <v>243</v>
      </c>
      <c r="D85" s="31">
        <v>90.0</v>
      </c>
      <c r="E85" s="32">
        <v>7.54</v>
      </c>
      <c r="F85" s="31">
        <v>3.0</v>
      </c>
      <c r="G85" s="32">
        <v>35.04</v>
      </c>
      <c r="H85" s="32">
        <v>95.98</v>
      </c>
      <c r="I85" s="33">
        <f t="shared" si="1"/>
        <v>91.5354</v>
      </c>
      <c r="J85" s="33">
        <f t="shared" si="2"/>
        <v>83.214</v>
      </c>
      <c r="K85" s="31" t="s">
        <v>221</v>
      </c>
      <c r="L85" s="31" t="s">
        <v>222</v>
      </c>
      <c r="M85" s="31" t="s">
        <v>223</v>
      </c>
      <c r="N85" s="31" t="s">
        <v>224</v>
      </c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5.75" customHeight="1">
      <c r="A86" s="31" t="s">
        <v>129</v>
      </c>
      <c r="B86" s="31" t="s">
        <v>219</v>
      </c>
      <c r="C86" s="31" t="s">
        <v>244</v>
      </c>
      <c r="D86" s="31">
        <v>276.0</v>
      </c>
      <c r="E86" s="32">
        <v>10.98</v>
      </c>
      <c r="F86" s="31">
        <v>4.0</v>
      </c>
      <c r="G86" s="32">
        <v>100.0</v>
      </c>
      <c r="H86" s="32">
        <v>100.0</v>
      </c>
      <c r="I86" s="33">
        <f t="shared" si="1"/>
        <v>270.26472</v>
      </c>
      <c r="J86" s="33">
        <f t="shared" si="2"/>
        <v>245.6952</v>
      </c>
      <c r="K86" s="31" t="s">
        <v>221</v>
      </c>
      <c r="L86" s="31" t="s">
        <v>222</v>
      </c>
      <c r="M86" s="31" t="s">
        <v>245</v>
      </c>
      <c r="N86" s="31" t="s">
        <v>244</v>
      </c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5.75" customHeight="1">
      <c r="A87" s="31" t="s">
        <v>129</v>
      </c>
      <c r="B87" s="31" t="s">
        <v>219</v>
      </c>
      <c r="C87" s="31" t="s">
        <v>246</v>
      </c>
      <c r="D87" s="31">
        <v>289.0</v>
      </c>
      <c r="E87" s="32">
        <v>11.2</v>
      </c>
      <c r="F87" s="31">
        <v>10.0</v>
      </c>
      <c r="G87" s="32">
        <v>92.6</v>
      </c>
      <c r="H87" s="32">
        <v>92.6</v>
      </c>
      <c r="I87" s="33">
        <f t="shared" si="1"/>
        <v>282.2952</v>
      </c>
      <c r="J87" s="33">
        <f t="shared" si="2"/>
        <v>256.632</v>
      </c>
      <c r="K87" s="31" t="s">
        <v>221</v>
      </c>
      <c r="L87" s="31" t="s">
        <v>222</v>
      </c>
      <c r="M87" s="31" t="s">
        <v>247</v>
      </c>
      <c r="N87" s="31" t="s">
        <v>248</v>
      </c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5.75" customHeight="1">
      <c r="A88" s="31" t="s">
        <v>129</v>
      </c>
      <c r="B88" s="31" t="s">
        <v>219</v>
      </c>
      <c r="C88" s="31" t="s">
        <v>249</v>
      </c>
      <c r="D88" s="31">
        <v>44.0</v>
      </c>
      <c r="E88" s="32">
        <v>3.72</v>
      </c>
      <c r="F88" s="31">
        <v>1.0</v>
      </c>
      <c r="G88" s="32">
        <v>94.83</v>
      </c>
      <c r="H88" s="32">
        <v>94.83</v>
      </c>
      <c r="I88" s="33">
        <f t="shared" si="1"/>
        <v>46.59952</v>
      </c>
      <c r="J88" s="33">
        <f t="shared" si="2"/>
        <v>42.3632</v>
      </c>
      <c r="K88" s="31" t="s">
        <v>221</v>
      </c>
      <c r="L88" s="31" t="s">
        <v>222</v>
      </c>
      <c r="M88" s="31" t="s">
        <v>247</v>
      </c>
      <c r="N88" s="31" t="s">
        <v>248</v>
      </c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5.75" customHeight="1">
      <c r="A89" s="31" t="s">
        <v>129</v>
      </c>
      <c r="B89" s="31" t="s">
        <v>219</v>
      </c>
      <c r="C89" s="31" t="s">
        <v>250</v>
      </c>
      <c r="D89" s="31">
        <v>183.0</v>
      </c>
      <c r="E89" s="32">
        <v>1.42</v>
      </c>
      <c r="F89" s="31">
        <v>5.0</v>
      </c>
      <c r="G89" s="32">
        <v>99.57</v>
      </c>
      <c r="H89" s="32">
        <v>100.0</v>
      </c>
      <c r="I89" s="33">
        <f t="shared" si="1"/>
        <v>198.44154</v>
      </c>
      <c r="J89" s="33">
        <f t="shared" si="2"/>
        <v>180.4014</v>
      </c>
      <c r="K89" s="31" t="s">
        <v>221</v>
      </c>
      <c r="L89" s="31" t="s">
        <v>222</v>
      </c>
      <c r="M89" s="31" t="s">
        <v>251</v>
      </c>
      <c r="N89" s="31" t="s">
        <v>252</v>
      </c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5.75" customHeight="1">
      <c r="A90" s="31" t="s">
        <v>129</v>
      </c>
      <c r="B90" s="31" t="s">
        <v>219</v>
      </c>
      <c r="C90" s="31" t="s">
        <v>253</v>
      </c>
      <c r="D90" s="31">
        <v>286.0</v>
      </c>
      <c r="E90" s="32">
        <v>6.0</v>
      </c>
      <c r="F90" s="31">
        <v>6.0</v>
      </c>
      <c r="G90" s="32">
        <v>59.44</v>
      </c>
      <c r="H90" s="32">
        <v>72.36</v>
      </c>
      <c r="I90" s="33">
        <f t="shared" si="1"/>
        <v>295.724</v>
      </c>
      <c r="J90" s="33">
        <f t="shared" si="2"/>
        <v>268.84</v>
      </c>
      <c r="K90" s="31" t="s">
        <v>221</v>
      </c>
      <c r="L90" s="31" t="s">
        <v>222</v>
      </c>
      <c r="M90" s="31" t="s">
        <v>254</v>
      </c>
      <c r="N90" s="31" t="s">
        <v>255</v>
      </c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5.75" customHeight="1">
      <c r="A91" s="31" t="s">
        <v>129</v>
      </c>
      <c r="B91" s="31" t="s">
        <v>219</v>
      </c>
      <c r="C91" s="31" t="s">
        <v>256</v>
      </c>
      <c r="D91" s="31">
        <v>47.0</v>
      </c>
      <c r="E91" s="32">
        <v>1.24</v>
      </c>
      <c r="F91" s="31">
        <v>3.0</v>
      </c>
      <c r="G91" s="32">
        <v>76.13</v>
      </c>
      <c r="H91" s="32">
        <v>100.0</v>
      </c>
      <c r="I91" s="33">
        <f t="shared" si="1"/>
        <v>51.05892</v>
      </c>
      <c r="J91" s="33">
        <f t="shared" si="2"/>
        <v>46.4172</v>
      </c>
      <c r="K91" s="31" t="s">
        <v>221</v>
      </c>
      <c r="L91" s="31" t="s">
        <v>222</v>
      </c>
      <c r="M91" s="31" t="s">
        <v>247</v>
      </c>
      <c r="N91" s="31" t="s">
        <v>248</v>
      </c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5.75" customHeight="1">
      <c r="A92" s="31"/>
      <c r="B92" s="31"/>
      <c r="C92" s="31"/>
      <c r="D92" s="31"/>
      <c r="E92" s="31"/>
      <c r="F92" s="31"/>
      <c r="G92" s="31"/>
      <c r="H92" s="31"/>
      <c r="I92" s="33">
        <f t="shared" si="1"/>
        <v>0</v>
      </c>
      <c r="J92" s="33">
        <f t="shared" si="2"/>
        <v>0</v>
      </c>
      <c r="K92" s="31"/>
      <c r="L92" s="31"/>
      <c r="M92" s="31"/>
      <c r="N92" s="31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5.75" customHeight="1">
      <c r="A93" s="31"/>
      <c r="B93" s="31"/>
      <c r="C93" s="31"/>
      <c r="D93" s="31"/>
      <c r="E93" s="31"/>
      <c r="F93" s="31"/>
      <c r="G93" s="31"/>
      <c r="H93" s="31"/>
      <c r="I93" s="33">
        <f t="shared" si="1"/>
        <v>0</v>
      </c>
      <c r="J93" s="33">
        <f t="shared" si="2"/>
        <v>0</v>
      </c>
      <c r="K93" s="31"/>
      <c r="L93" s="31"/>
      <c r="M93" s="31"/>
      <c r="N93" s="31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5.75" customHeight="1">
      <c r="A94" s="31"/>
      <c r="B94" s="31"/>
      <c r="C94" s="31"/>
      <c r="D94" s="31"/>
      <c r="E94" s="31"/>
      <c r="F94" s="31"/>
      <c r="G94" s="31"/>
      <c r="H94" s="31"/>
      <c r="I94" s="33">
        <f t="shared" si="1"/>
        <v>0</v>
      </c>
      <c r="J94" s="33">
        <f t="shared" si="2"/>
        <v>0</v>
      </c>
      <c r="K94" s="31"/>
      <c r="L94" s="31"/>
      <c r="M94" s="31"/>
      <c r="N94" s="31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5.75" customHeight="1">
      <c r="A95" s="31"/>
      <c r="B95" s="31"/>
      <c r="C95" s="31"/>
      <c r="D95" s="31"/>
      <c r="E95" s="31"/>
      <c r="F95" s="31"/>
      <c r="G95" s="31"/>
      <c r="H95" s="31"/>
      <c r="I95" s="33">
        <f t="shared" si="1"/>
        <v>0</v>
      </c>
      <c r="J95" s="33">
        <f t="shared" si="2"/>
        <v>0</v>
      </c>
      <c r="K95" s="31"/>
      <c r="L95" s="31"/>
      <c r="M95" s="31"/>
      <c r="N95" s="31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5.75" customHeight="1">
      <c r="A96" s="31"/>
      <c r="B96" s="31"/>
      <c r="C96" s="31"/>
      <c r="D96" s="31"/>
      <c r="E96" s="31"/>
      <c r="F96" s="31"/>
      <c r="G96" s="31"/>
      <c r="H96" s="31"/>
      <c r="I96" s="33">
        <f t="shared" si="1"/>
        <v>0</v>
      </c>
      <c r="J96" s="33">
        <f t="shared" si="2"/>
        <v>0</v>
      </c>
      <c r="K96" s="31"/>
      <c r="L96" s="31"/>
      <c r="M96" s="31"/>
      <c r="N96" s="31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5.75" customHeight="1">
      <c r="A97" s="31"/>
      <c r="B97" s="31"/>
      <c r="C97" s="31"/>
      <c r="D97" s="31"/>
      <c r="E97" s="31"/>
      <c r="F97" s="31"/>
      <c r="G97" s="31"/>
      <c r="H97" s="31"/>
      <c r="I97" s="33">
        <f t="shared" si="1"/>
        <v>0</v>
      </c>
      <c r="J97" s="33">
        <f t="shared" si="2"/>
        <v>0</v>
      </c>
      <c r="K97" s="31"/>
      <c r="L97" s="31"/>
      <c r="M97" s="31"/>
      <c r="N97" s="31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5.75" customHeight="1">
      <c r="A98" s="31"/>
      <c r="B98" s="31"/>
      <c r="C98" s="31"/>
      <c r="D98" s="31"/>
      <c r="E98" s="31"/>
      <c r="F98" s="31"/>
      <c r="G98" s="31"/>
      <c r="H98" s="31"/>
      <c r="I98" s="33">
        <f t="shared" si="1"/>
        <v>0</v>
      </c>
      <c r="J98" s="33">
        <f t="shared" si="2"/>
        <v>0</v>
      </c>
      <c r="K98" s="31"/>
      <c r="L98" s="31"/>
      <c r="M98" s="31"/>
      <c r="N98" s="31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5.75" customHeight="1">
      <c r="A99" s="31"/>
      <c r="B99" s="31"/>
      <c r="C99" s="31"/>
      <c r="D99" s="31"/>
      <c r="E99" s="31"/>
      <c r="F99" s="31"/>
      <c r="G99" s="31"/>
      <c r="H99" s="31"/>
      <c r="I99" s="33">
        <f t="shared" si="1"/>
        <v>0</v>
      </c>
      <c r="J99" s="33">
        <f t="shared" si="2"/>
        <v>0</v>
      </c>
      <c r="K99" s="31"/>
      <c r="L99" s="31"/>
      <c r="M99" s="31"/>
      <c r="N99" s="31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5.75" customHeight="1">
      <c r="A100" s="31"/>
      <c r="B100" s="31"/>
      <c r="C100" s="31"/>
      <c r="D100" s="31"/>
      <c r="E100" s="31"/>
      <c r="F100" s="31"/>
      <c r="G100" s="31"/>
      <c r="H100" s="31"/>
      <c r="I100" s="33">
        <f t="shared" si="1"/>
        <v>0</v>
      </c>
      <c r="J100" s="33">
        <f t="shared" si="2"/>
        <v>0</v>
      </c>
      <c r="K100" s="31"/>
      <c r="L100" s="31"/>
      <c r="M100" s="31"/>
      <c r="N100" s="31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5.75" customHeight="1">
      <c r="A101" s="31"/>
      <c r="B101" s="31"/>
      <c r="C101" s="31"/>
      <c r="D101" s="31"/>
      <c r="E101" s="31"/>
      <c r="F101" s="31"/>
      <c r="G101" s="31"/>
      <c r="H101" s="31"/>
      <c r="I101" s="33">
        <f t="shared" si="1"/>
        <v>0</v>
      </c>
      <c r="J101" s="33">
        <f t="shared" si="2"/>
        <v>0</v>
      </c>
      <c r="K101" s="31"/>
      <c r="L101" s="31"/>
      <c r="M101" s="31"/>
      <c r="N101" s="31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5.75" customHeight="1">
      <c r="A102" s="31"/>
      <c r="B102" s="31"/>
      <c r="C102" s="31"/>
      <c r="D102" s="31"/>
      <c r="E102" s="31"/>
      <c r="F102" s="31"/>
      <c r="G102" s="31"/>
      <c r="H102" s="31"/>
      <c r="I102" s="33">
        <f t="shared" si="1"/>
        <v>0</v>
      </c>
      <c r="J102" s="33">
        <f t="shared" si="2"/>
        <v>0</v>
      </c>
      <c r="K102" s="31"/>
      <c r="L102" s="31"/>
      <c r="M102" s="31"/>
      <c r="N102" s="31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5.75" customHeight="1">
      <c r="A103" s="31"/>
      <c r="B103" s="31"/>
      <c r="C103" s="31"/>
      <c r="D103" s="31"/>
      <c r="E103" s="31"/>
      <c r="F103" s="31"/>
      <c r="G103" s="31"/>
      <c r="H103" s="31"/>
      <c r="I103" s="33">
        <f t="shared" si="1"/>
        <v>0</v>
      </c>
      <c r="J103" s="33">
        <f t="shared" si="2"/>
        <v>0</v>
      </c>
      <c r="K103" s="31"/>
      <c r="L103" s="31"/>
      <c r="M103" s="31"/>
      <c r="N103" s="31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5.75" customHeight="1">
      <c r="A104" s="31"/>
      <c r="B104" s="31"/>
      <c r="C104" s="31"/>
      <c r="D104" s="31"/>
      <c r="E104" s="31"/>
      <c r="F104" s="31"/>
      <c r="G104" s="31"/>
      <c r="H104" s="31"/>
      <c r="I104" s="33">
        <f t="shared" si="1"/>
        <v>0</v>
      </c>
      <c r="J104" s="33">
        <f t="shared" si="2"/>
        <v>0</v>
      </c>
      <c r="K104" s="31"/>
      <c r="L104" s="31"/>
      <c r="M104" s="31"/>
      <c r="N104" s="31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5.75" customHeight="1">
      <c r="A105" s="31"/>
      <c r="B105" s="31"/>
      <c r="C105" s="31"/>
      <c r="D105" s="31"/>
      <c r="E105" s="31"/>
      <c r="F105" s="31"/>
      <c r="G105" s="31"/>
      <c r="H105" s="31"/>
      <c r="I105" s="33">
        <f t="shared" si="1"/>
        <v>0</v>
      </c>
      <c r="J105" s="33">
        <f t="shared" si="2"/>
        <v>0</v>
      </c>
      <c r="K105" s="31"/>
      <c r="L105" s="31"/>
      <c r="M105" s="31"/>
      <c r="N105" s="31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5.75" customHeight="1">
      <c r="A106" s="31"/>
      <c r="B106" s="31"/>
      <c r="C106" s="31"/>
      <c r="D106" s="31"/>
      <c r="E106" s="31"/>
      <c r="F106" s="31"/>
      <c r="G106" s="31"/>
      <c r="H106" s="31"/>
      <c r="I106" s="33">
        <f t="shared" si="1"/>
        <v>0</v>
      </c>
      <c r="J106" s="33">
        <f t="shared" si="2"/>
        <v>0</v>
      </c>
      <c r="K106" s="31"/>
      <c r="L106" s="31"/>
      <c r="M106" s="31"/>
      <c r="N106" s="31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5.75" customHeight="1">
      <c r="A107" s="31"/>
      <c r="B107" s="31"/>
      <c r="C107" s="31"/>
      <c r="D107" s="31"/>
      <c r="E107" s="31"/>
      <c r="F107" s="31"/>
      <c r="G107" s="31"/>
      <c r="H107" s="31"/>
      <c r="I107" s="33">
        <f t="shared" si="1"/>
        <v>0</v>
      </c>
      <c r="J107" s="33">
        <f t="shared" si="2"/>
        <v>0</v>
      </c>
      <c r="K107" s="31"/>
      <c r="L107" s="31"/>
      <c r="M107" s="31"/>
      <c r="N107" s="31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5.75" customHeight="1">
      <c r="A108" s="31"/>
      <c r="B108" s="31"/>
      <c r="C108" s="31"/>
      <c r="D108" s="31"/>
      <c r="E108" s="31"/>
      <c r="F108" s="31"/>
      <c r="G108" s="31"/>
      <c r="H108" s="31"/>
      <c r="I108" s="33">
        <f t="shared" si="1"/>
        <v>0</v>
      </c>
      <c r="J108" s="33">
        <f t="shared" si="2"/>
        <v>0</v>
      </c>
      <c r="K108" s="31"/>
      <c r="L108" s="31"/>
      <c r="M108" s="31"/>
      <c r="N108" s="31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5.75" customHeight="1">
      <c r="A109" s="31"/>
      <c r="B109" s="31"/>
      <c r="C109" s="31"/>
      <c r="D109" s="31"/>
      <c r="E109" s="31"/>
      <c r="F109" s="31"/>
      <c r="G109" s="31"/>
      <c r="H109" s="31"/>
      <c r="I109" s="33">
        <f t="shared" si="1"/>
        <v>0</v>
      </c>
      <c r="J109" s="33">
        <f t="shared" si="2"/>
        <v>0</v>
      </c>
      <c r="K109" s="31"/>
      <c r="L109" s="31"/>
      <c r="M109" s="31"/>
      <c r="N109" s="31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5.75" customHeight="1">
      <c r="A110" s="31"/>
      <c r="B110" s="31"/>
      <c r="C110" s="31"/>
      <c r="D110" s="31"/>
      <c r="E110" s="31"/>
      <c r="F110" s="31"/>
      <c r="G110" s="31"/>
      <c r="H110" s="31"/>
      <c r="I110" s="33">
        <f t="shared" si="1"/>
        <v>0</v>
      </c>
      <c r="J110" s="33">
        <f t="shared" si="2"/>
        <v>0</v>
      </c>
      <c r="K110" s="31"/>
      <c r="L110" s="31"/>
      <c r="M110" s="31"/>
      <c r="N110" s="31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5.75" customHeight="1">
      <c r="A111" s="31"/>
      <c r="B111" s="31"/>
      <c r="C111" s="31"/>
      <c r="D111" s="31"/>
      <c r="E111" s="31"/>
      <c r="F111" s="31"/>
      <c r="G111" s="31"/>
      <c r="H111" s="31"/>
      <c r="I111" s="33">
        <f t="shared" si="1"/>
        <v>0</v>
      </c>
      <c r="J111" s="33">
        <f t="shared" si="2"/>
        <v>0</v>
      </c>
      <c r="K111" s="31"/>
      <c r="L111" s="31"/>
      <c r="M111" s="31"/>
      <c r="N111" s="31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5.75" customHeight="1">
      <c r="A112" s="31"/>
      <c r="B112" s="31"/>
      <c r="C112" s="31"/>
      <c r="D112" s="31"/>
      <c r="E112" s="31"/>
      <c r="F112" s="31"/>
      <c r="G112" s="31"/>
      <c r="H112" s="31"/>
      <c r="I112" s="33">
        <f t="shared" si="1"/>
        <v>0</v>
      </c>
      <c r="J112" s="33">
        <f t="shared" si="2"/>
        <v>0</v>
      </c>
      <c r="K112" s="31"/>
      <c r="L112" s="31"/>
      <c r="M112" s="31"/>
      <c r="N112" s="31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5.75" customHeight="1">
      <c r="A113" s="31"/>
      <c r="B113" s="31"/>
      <c r="C113" s="31"/>
      <c r="D113" s="31"/>
      <c r="E113" s="31"/>
      <c r="F113" s="31"/>
      <c r="G113" s="31"/>
      <c r="H113" s="31"/>
      <c r="I113" s="33">
        <f t="shared" si="1"/>
        <v>0</v>
      </c>
      <c r="J113" s="33">
        <f t="shared" si="2"/>
        <v>0</v>
      </c>
      <c r="K113" s="31"/>
      <c r="L113" s="31"/>
      <c r="M113" s="31"/>
      <c r="N113" s="31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5.75" customHeight="1">
      <c r="A114" s="31"/>
      <c r="B114" s="31"/>
      <c r="C114" s="31"/>
      <c r="D114" s="31"/>
      <c r="E114" s="31"/>
      <c r="F114" s="31"/>
      <c r="G114" s="31"/>
      <c r="H114" s="31"/>
      <c r="I114" s="33">
        <f t="shared" si="1"/>
        <v>0</v>
      </c>
      <c r="J114" s="33">
        <f t="shared" si="2"/>
        <v>0</v>
      </c>
      <c r="K114" s="31"/>
      <c r="L114" s="31"/>
      <c r="M114" s="31"/>
      <c r="N114" s="31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5.75" customHeight="1">
      <c r="A115" s="31"/>
      <c r="B115" s="31"/>
      <c r="C115" s="31"/>
      <c r="D115" s="31"/>
      <c r="E115" s="31"/>
      <c r="F115" s="31"/>
      <c r="G115" s="31"/>
      <c r="H115" s="31"/>
      <c r="I115" s="33">
        <f t="shared" si="1"/>
        <v>0</v>
      </c>
      <c r="J115" s="33">
        <f t="shared" si="2"/>
        <v>0</v>
      </c>
      <c r="K115" s="31"/>
      <c r="L115" s="31"/>
      <c r="M115" s="31"/>
      <c r="N115" s="31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5.75" customHeight="1">
      <c r="A116" s="31"/>
      <c r="B116" s="31"/>
      <c r="C116" s="31"/>
      <c r="D116" s="31"/>
      <c r="E116" s="31"/>
      <c r="F116" s="31"/>
      <c r="G116" s="31"/>
      <c r="H116" s="31"/>
      <c r="I116" s="33">
        <f t="shared" si="1"/>
        <v>0</v>
      </c>
      <c r="J116" s="33">
        <f t="shared" si="2"/>
        <v>0</v>
      </c>
      <c r="K116" s="31"/>
      <c r="L116" s="31"/>
      <c r="M116" s="31"/>
      <c r="N116" s="31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5.75" customHeight="1">
      <c r="A117" s="31"/>
      <c r="B117" s="31"/>
      <c r="C117" s="31"/>
      <c r="D117" s="31"/>
      <c r="E117" s="31"/>
      <c r="F117" s="31"/>
      <c r="G117" s="31"/>
      <c r="H117" s="31"/>
      <c r="I117" s="33">
        <f t="shared" si="1"/>
        <v>0</v>
      </c>
      <c r="J117" s="33">
        <f t="shared" si="2"/>
        <v>0</v>
      </c>
      <c r="K117" s="31"/>
      <c r="L117" s="31"/>
      <c r="M117" s="31"/>
      <c r="N117" s="31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5.75" customHeight="1">
      <c r="A118" s="31"/>
      <c r="B118" s="31"/>
      <c r="C118" s="31"/>
      <c r="D118" s="31"/>
      <c r="E118" s="31"/>
      <c r="F118" s="31"/>
      <c r="G118" s="31"/>
      <c r="H118" s="31"/>
      <c r="I118" s="33">
        <f t="shared" si="1"/>
        <v>0</v>
      </c>
      <c r="J118" s="33">
        <f t="shared" si="2"/>
        <v>0</v>
      </c>
      <c r="K118" s="31"/>
      <c r="L118" s="31"/>
      <c r="M118" s="31"/>
      <c r="N118" s="31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5.75" customHeight="1">
      <c r="A119" s="31"/>
      <c r="B119" s="31"/>
      <c r="C119" s="31"/>
      <c r="D119" s="31"/>
      <c r="E119" s="31"/>
      <c r="F119" s="31"/>
      <c r="G119" s="31"/>
      <c r="H119" s="31"/>
      <c r="I119" s="33">
        <f t="shared" si="1"/>
        <v>0</v>
      </c>
      <c r="J119" s="33">
        <f t="shared" si="2"/>
        <v>0</v>
      </c>
      <c r="K119" s="31"/>
      <c r="L119" s="31"/>
      <c r="M119" s="31"/>
      <c r="N119" s="31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5.75" customHeight="1">
      <c r="A120" s="31"/>
      <c r="B120" s="31"/>
      <c r="C120" s="31"/>
      <c r="D120" s="31"/>
      <c r="E120" s="31"/>
      <c r="F120" s="31"/>
      <c r="G120" s="31"/>
      <c r="H120" s="31"/>
      <c r="I120" s="33">
        <f t="shared" si="1"/>
        <v>0</v>
      </c>
      <c r="J120" s="33">
        <f t="shared" si="2"/>
        <v>0</v>
      </c>
      <c r="K120" s="31"/>
      <c r="L120" s="31"/>
      <c r="M120" s="31"/>
      <c r="N120" s="31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5.75" customHeight="1">
      <c r="A121" s="31"/>
      <c r="B121" s="31"/>
      <c r="C121" s="31"/>
      <c r="D121" s="31"/>
      <c r="E121" s="31"/>
      <c r="F121" s="31"/>
      <c r="G121" s="31"/>
      <c r="H121" s="31"/>
      <c r="I121" s="33">
        <f t="shared" si="1"/>
        <v>0</v>
      </c>
      <c r="J121" s="33">
        <f t="shared" si="2"/>
        <v>0</v>
      </c>
      <c r="K121" s="31"/>
      <c r="L121" s="31"/>
      <c r="M121" s="31"/>
      <c r="N121" s="31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5.75" customHeight="1">
      <c r="A122" s="31"/>
      <c r="B122" s="31"/>
      <c r="C122" s="31"/>
      <c r="D122" s="31"/>
      <c r="E122" s="31"/>
      <c r="F122" s="31"/>
      <c r="G122" s="31"/>
      <c r="H122" s="31"/>
      <c r="I122" s="33">
        <f t="shared" si="1"/>
        <v>0</v>
      </c>
      <c r="J122" s="33">
        <f t="shared" si="2"/>
        <v>0</v>
      </c>
      <c r="K122" s="31"/>
      <c r="L122" s="31"/>
      <c r="M122" s="31"/>
      <c r="N122" s="31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5.75" customHeight="1">
      <c r="A123" s="31"/>
      <c r="B123" s="31"/>
      <c r="C123" s="31"/>
      <c r="D123" s="31"/>
      <c r="E123" s="31"/>
      <c r="F123" s="31"/>
      <c r="G123" s="31"/>
      <c r="H123" s="31"/>
      <c r="I123" s="33">
        <f t="shared" si="1"/>
        <v>0</v>
      </c>
      <c r="J123" s="33">
        <f t="shared" si="2"/>
        <v>0</v>
      </c>
      <c r="K123" s="31"/>
      <c r="L123" s="31"/>
      <c r="M123" s="31"/>
      <c r="N123" s="31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5.75" customHeight="1">
      <c r="A124" s="31"/>
      <c r="B124" s="31"/>
      <c r="C124" s="31"/>
      <c r="D124" s="31"/>
      <c r="E124" s="31"/>
      <c r="F124" s="31"/>
      <c r="G124" s="31"/>
      <c r="H124" s="31"/>
      <c r="I124" s="33">
        <f t="shared" si="1"/>
        <v>0</v>
      </c>
      <c r="J124" s="33">
        <f t="shared" si="2"/>
        <v>0</v>
      </c>
      <c r="K124" s="31"/>
      <c r="L124" s="31"/>
      <c r="M124" s="31"/>
      <c r="N124" s="31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5.75" customHeight="1">
      <c r="A125" s="31"/>
      <c r="B125" s="31"/>
      <c r="C125" s="31"/>
      <c r="D125" s="31"/>
      <c r="E125" s="31"/>
      <c r="F125" s="31"/>
      <c r="G125" s="31"/>
      <c r="H125" s="31"/>
      <c r="I125" s="33">
        <f t="shared" si="1"/>
        <v>0</v>
      </c>
      <c r="J125" s="33">
        <f t="shared" si="2"/>
        <v>0</v>
      </c>
      <c r="K125" s="31"/>
      <c r="L125" s="31"/>
      <c r="M125" s="31"/>
      <c r="N125" s="31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5.75" customHeight="1">
      <c r="A126" s="31"/>
      <c r="B126" s="31"/>
      <c r="C126" s="31"/>
      <c r="D126" s="31"/>
      <c r="E126" s="31"/>
      <c r="F126" s="31"/>
      <c r="G126" s="31"/>
      <c r="H126" s="31"/>
      <c r="I126" s="33">
        <f t="shared" si="1"/>
        <v>0</v>
      </c>
      <c r="J126" s="33">
        <f t="shared" si="2"/>
        <v>0</v>
      </c>
      <c r="K126" s="31"/>
      <c r="L126" s="31"/>
      <c r="M126" s="31"/>
      <c r="N126" s="31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5.75" customHeight="1">
      <c r="A127" s="31"/>
      <c r="B127" s="31"/>
      <c r="C127" s="31"/>
      <c r="D127" s="31"/>
      <c r="E127" s="31"/>
      <c r="F127" s="31"/>
      <c r="G127" s="31"/>
      <c r="H127" s="31"/>
      <c r="I127" s="33">
        <f t="shared" si="1"/>
        <v>0</v>
      </c>
      <c r="J127" s="33">
        <f t="shared" si="2"/>
        <v>0</v>
      </c>
      <c r="K127" s="31"/>
      <c r="L127" s="31"/>
      <c r="M127" s="31"/>
      <c r="N127" s="31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5.75" customHeight="1">
      <c r="A128" s="31"/>
      <c r="B128" s="31"/>
      <c r="C128" s="31"/>
      <c r="D128" s="31"/>
      <c r="E128" s="31"/>
      <c r="F128" s="31"/>
      <c r="G128" s="31"/>
      <c r="H128" s="31"/>
      <c r="I128" s="33">
        <f t="shared" si="1"/>
        <v>0</v>
      </c>
      <c r="J128" s="33">
        <f t="shared" si="2"/>
        <v>0</v>
      </c>
      <c r="K128" s="31"/>
      <c r="L128" s="31"/>
      <c r="M128" s="31"/>
      <c r="N128" s="31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5.75" customHeight="1">
      <c r="A129" s="31"/>
      <c r="B129" s="31"/>
      <c r="C129" s="31"/>
      <c r="D129" s="31"/>
      <c r="E129" s="31"/>
      <c r="F129" s="31"/>
      <c r="G129" s="31"/>
      <c r="H129" s="31"/>
      <c r="I129" s="33">
        <f t="shared" si="1"/>
        <v>0</v>
      </c>
      <c r="J129" s="33">
        <f t="shared" si="2"/>
        <v>0</v>
      </c>
      <c r="K129" s="31"/>
      <c r="L129" s="31"/>
      <c r="M129" s="31"/>
      <c r="N129" s="31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5.75" customHeight="1">
      <c r="A130" s="31"/>
      <c r="B130" s="31"/>
      <c r="C130" s="31"/>
      <c r="D130" s="31"/>
      <c r="E130" s="31"/>
      <c r="F130" s="31"/>
      <c r="G130" s="31"/>
      <c r="H130" s="31"/>
      <c r="I130" s="33">
        <f t="shared" si="1"/>
        <v>0</v>
      </c>
      <c r="J130" s="33">
        <f t="shared" si="2"/>
        <v>0</v>
      </c>
      <c r="K130" s="31"/>
      <c r="L130" s="31"/>
      <c r="M130" s="31"/>
      <c r="N130" s="31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5.75" customHeight="1">
      <c r="A131" s="31"/>
      <c r="B131" s="31"/>
      <c r="C131" s="31"/>
      <c r="D131" s="31"/>
      <c r="E131" s="31"/>
      <c r="F131" s="31"/>
      <c r="G131" s="31"/>
      <c r="H131" s="31"/>
      <c r="I131" s="33">
        <f t="shared" si="1"/>
        <v>0</v>
      </c>
      <c r="J131" s="33">
        <f t="shared" si="2"/>
        <v>0</v>
      </c>
      <c r="K131" s="31"/>
      <c r="L131" s="31"/>
      <c r="M131" s="31"/>
      <c r="N131" s="31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5.75" customHeight="1">
      <c r="A132" s="31"/>
      <c r="B132" s="31"/>
      <c r="C132" s="31"/>
      <c r="D132" s="31"/>
      <c r="E132" s="31"/>
      <c r="F132" s="31"/>
      <c r="G132" s="31"/>
      <c r="H132" s="31"/>
      <c r="I132" s="33">
        <f t="shared" si="1"/>
        <v>0</v>
      </c>
      <c r="J132" s="33">
        <f t="shared" si="2"/>
        <v>0</v>
      </c>
      <c r="K132" s="31"/>
      <c r="L132" s="31"/>
      <c r="M132" s="31"/>
      <c r="N132" s="31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5.75" customHeight="1">
      <c r="A133" s="31"/>
      <c r="B133" s="31"/>
      <c r="C133" s="31"/>
      <c r="D133" s="31"/>
      <c r="E133" s="31"/>
      <c r="F133" s="31"/>
      <c r="G133" s="31"/>
      <c r="H133" s="31"/>
      <c r="I133" s="33">
        <f t="shared" si="1"/>
        <v>0</v>
      </c>
      <c r="J133" s="33">
        <f t="shared" si="2"/>
        <v>0</v>
      </c>
      <c r="K133" s="31"/>
      <c r="L133" s="31"/>
      <c r="M133" s="31"/>
      <c r="N133" s="31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5.75" customHeight="1">
      <c r="A134" s="31"/>
      <c r="B134" s="31"/>
      <c r="C134" s="31"/>
      <c r="D134" s="31"/>
      <c r="E134" s="31"/>
      <c r="F134" s="31"/>
      <c r="G134" s="31"/>
      <c r="H134" s="31"/>
      <c r="I134" s="33">
        <f t="shared" si="1"/>
        <v>0</v>
      </c>
      <c r="J134" s="33">
        <f t="shared" si="2"/>
        <v>0</v>
      </c>
      <c r="K134" s="31"/>
      <c r="L134" s="31"/>
      <c r="M134" s="31"/>
      <c r="N134" s="31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5.75" customHeight="1">
      <c r="A135" s="31"/>
      <c r="B135" s="31"/>
      <c r="C135" s="31"/>
      <c r="D135" s="31"/>
      <c r="E135" s="31"/>
      <c r="F135" s="31"/>
      <c r="G135" s="31"/>
      <c r="H135" s="31"/>
      <c r="I135" s="33">
        <f t="shared" si="1"/>
        <v>0</v>
      </c>
      <c r="J135" s="33">
        <f t="shared" si="2"/>
        <v>0</v>
      </c>
      <c r="K135" s="31"/>
      <c r="L135" s="31"/>
      <c r="M135" s="31"/>
      <c r="N135" s="31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5.75" customHeight="1">
      <c r="A136" s="31"/>
      <c r="B136" s="31"/>
      <c r="C136" s="31"/>
      <c r="D136" s="31"/>
      <c r="E136" s="31"/>
      <c r="F136" s="31"/>
      <c r="G136" s="31"/>
      <c r="H136" s="31"/>
      <c r="I136" s="33">
        <f t="shared" si="1"/>
        <v>0</v>
      </c>
      <c r="J136" s="33">
        <f t="shared" si="2"/>
        <v>0</v>
      </c>
      <c r="K136" s="31"/>
      <c r="L136" s="31"/>
      <c r="M136" s="31"/>
      <c r="N136" s="31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5.75" customHeight="1">
      <c r="A137" s="31"/>
      <c r="B137" s="31"/>
      <c r="C137" s="31"/>
      <c r="D137" s="31"/>
      <c r="E137" s="31"/>
      <c r="F137" s="31"/>
      <c r="G137" s="31"/>
      <c r="H137" s="31"/>
      <c r="I137" s="33">
        <f t="shared" si="1"/>
        <v>0</v>
      </c>
      <c r="J137" s="33">
        <f t="shared" si="2"/>
        <v>0</v>
      </c>
      <c r="K137" s="31"/>
      <c r="L137" s="31"/>
      <c r="M137" s="31"/>
      <c r="N137" s="31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5.75" customHeight="1">
      <c r="A138" s="31"/>
      <c r="B138" s="31"/>
      <c r="C138" s="31"/>
      <c r="D138" s="31"/>
      <c r="E138" s="31"/>
      <c r="F138" s="31"/>
      <c r="G138" s="31"/>
      <c r="H138" s="31"/>
      <c r="I138" s="33">
        <f t="shared" si="1"/>
        <v>0</v>
      </c>
      <c r="J138" s="33">
        <f t="shared" si="2"/>
        <v>0</v>
      </c>
      <c r="K138" s="31"/>
      <c r="L138" s="31"/>
      <c r="M138" s="31"/>
      <c r="N138" s="31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5.75" customHeight="1">
      <c r="A139" s="31"/>
      <c r="B139" s="31"/>
      <c r="C139" s="31"/>
      <c r="D139" s="31"/>
      <c r="E139" s="31"/>
      <c r="F139" s="31"/>
      <c r="G139" s="31"/>
      <c r="H139" s="31"/>
      <c r="I139" s="33">
        <f t="shared" si="1"/>
        <v>0</v>
      </c>
      <c r="J139" s="33">
        <f t="shared" si="2"/>
        <v>0</v>
      </c>
      <c r="K139" s="31"/>
      <c r="L139" s="31"/>
      <c r="M139" s="31"/>
      <c r="N139" s="31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5.75" customHeight="1">
      <c r="A140" s="31"/>
      <c r="B140" s="31"/>
      <c r="C140" s="31"/>
      <c r="D140" s="31"/>
      <c r="E140" s="31"/>
      <c r="F140" s="31"/>
      <c r="G140" s="31"/>
      <c r="H140" s="31"/>
      <c r="I140" s="33">
        <f t="shared" si="1"/>
        <v>0</v>
      </c>
      <c r="J140" s="33">
        <f t="shared" si="2"/>
        <v>0</v>
      </c>
      <c r="K140" s="31"/>
      <c r="L140" s="31"/>
      <c r="M140" s="31"/>
      <c r="N140" s="31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5.75" customHeight="1">
      <c r="A141" s="31"/>
      <c r="B141" s="31"/>
      <c r="C141" s="31"/>
      <c r="D141" s="31"/>
      <c r="E141" s="31"/>
      <c r="F141" s="31"/>
      <c r="G141" s="31"/>
      <c r="H141" s="31"/>
      <c r="I141" s="33">
        <f t="shared" si="1"/>
        <v>0</v>
      </c>
      <c r="J141" s="33">
        <f t="shared" si="2"/>
        <v>0</v>
      </c>
      <c r="K141" s="31"/>
      <c r="L141" s="31"/>
      <c r="M141" s="31"/>
      <c r="N141" s="31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5.75" customHeight="1">
      <c r="A142" s="31"/>
      <c r="B142" s="31"/>
      <c r="C142" s="31"/>
      <c r="D142" s="31"/>
      <c r="E142" s="31"/>
      <c r="F142" s="31"/>
      <c r="G142" s="31"/>
      <c r="H142" s="31"/>
      <c r="I142" s="33">
        <f t="shared" si="1"/>
        <v>0</v>
      </c>
      <c r="J142" s="33">
        <f t="shared" si="2"/>
        <v>0</v>
      </c>
      <c r="K142" s="31"/>
      <c r="L142" s="31"/>
      <c r="M142" s="31"/>
      <c r="N142" s="31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5.75" customHeight="1">
      <c r="A143" s="31"/>
      <c r="B143" s="31"/>
      <c r="C143" s="31"/>
      <c r="D143" s="31"/>
      <c r="E143" s="31"/>
      <c r="F143" s="31"/>
      <c r="G143" s="31"/>
      <c r="H143" s="31"/>
      <c r="I143" s="33">
        <f t="shared" si="1"/>
        <v>0</v>
      </c>
      <c r="J143" s="33">
        <f t="shared" si="2"/>
        <v>0</v>
      </c>
      <c r="K143" s="31"/>
      <c r="L143" s="31"/>
      <c r="M143" s="31"/>
      <c r="N143" s="31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5.75" customHeight="1">
      <c r="A144" s="31"/>
      <c r="B144" s="31"/>
      <c r="C144" s="31"/>
      <c r="D144" s="31"/>
      <c r="E144" s="31"/>
      <c r="F144" s="31"/>
      <c r="G144" s="31"/>
      <c r="H144" s="31"/>
      <c r="I144" s="33">
        <f t="shared" si="1"/>
        <v>0</v>
      </c>
      <c r="J144" s="33">
        <f t="shared" si="2"/>
        <v>0</v>
      </c>
      <c r="K144" s="31"/>
      <c r="L144" s="31"/>
      <c r="M144" s="31"/>
      <c r="N144" s="31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5.75" customHeight="1">
      <c r="A145" s="31"/>
      <c r="B145" s="31"/>
      <c r="C145" s="31"/>
      <c r="D145" s="31"/>
      <c r="E145" s="31"/>
      <c r="F145" s="31"/>
      <c r="G145" s="31"/>
      <c r="H145" s="31"/>
      <c r="I145" s="33">
        <f t="shared" si="1"/>
        <v>0</v>
      </c>
      <c r="J145" s="33">
        <f t="shared" si="2"/>
        <v>0</v>
      </c>
      <c r="K145" s="31"/>
      <c r="L145" s="31"/>
      <c r="M145" s="31"/>
      <c r="N145" s="31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5.75" customHeight="1">
      <c r="A146" s="31"/>
      <c r="B146" s="31"/>
      <c r="C146" s="31"/>
      <c r="D146" s="31"/>
      <c r="E146" s="31"/>
      <c r="F146" s="31"/>
      <c r="G146" s="31"/>
      <c r="H146" s="31"/>
      <c r="I146" s="33">
        <f t="shared" si="1"/>
        <v>0</v>
      </c>
      <c r="J146" s="33">
        <f t="shared" si="2"/>
        <v>0</v>
      </c>
      <c r="K146" s="31"/>
      <c r="L146" s="31"/>
      <c r="M146" s="31"/>
      <c r="N146" s="31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5.75" customHeight="1">
      <c r="A147" s="31"/>
      <c r="B147" s="31"/>
      <c r="C147" s="31"/>
      <c r="D147" s="31"/>
      <c r="E147" s="31"/>
      <c r="F147" s="31"/>
      <c r="G147" s="31"/>
      <c r="H147" s="31"/>
      <c r="I147" s="33">
        <f t="shared" si="1"/>
        <v>0</v>
      </c>
      <c r="J147" s="33">
        <f t="shared" si="2"/>
        <v>0</v>
      </c>
      <c r="K147" s="31"/>
      <c r="L147" s="31"/>
      <c r="M147" s="31"/>
      <c r="N147" s="31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5.75" customHeight="1">
      <c r="A148" s="31"/>
      <c r="B148" s="31"/>
      <c r="C148" s="31"/>
      <c r="D148" s="31"/>
      <c r="E148" s="31"/>
      <c r="F148" s="31"/>
      <c r="G148" s="31"/>
      <c r="H148" s="31"/>
      <c r="I148" s="33">
        <f t="shared" si="1"/>
        <v>0</v>
      </c>
      <c r="J148" s="33">
        <f t="shared" si="2"/>
        <v>0</v>
      </c>
      <c r="K148" s="31"/>
      <c r="L148" s="31"/>
      <c r="M148" s="31"/>
      <c r="N148" s="31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5.75" customHeight="1">
      <c r="A149" s="31"/>
      <c r="B149" s="31"/>
      <c r="C149" s="31"/>
      <c r="D149" s="31"/>
      <c r="E149" s="31"/>
      <c r="F149" s="31"/>
      <c r="G149" s="31"/>
      <c r="H149" s="31"/>
      <c r="I149" s="33">
        <f t="shared" si="1"/>
        <v>0</v>
      </c>
      <c r="J149" s="33">
        <f t="shared" si="2"/>
        <v>0</v>
      </c>
      <c r="K149" s="31"/>
      <c r="L149" s="31"/>
      <c r="M149" s="31"/>
      <c r="N149" s="31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5.75" customHeight="1">
      <c r="A150" s="31"/>
      <c r="B150" s="31"/>
      <c r="C150" s="31"/>
      <c r="D150" s="31"/>
      <c r="E150" s="31"/>
      <c r="F150" s="31"/>
      <c r="G150" s="31"/>
      <c r="H150" s="31"/>
      <c r="I150" s="33">
        <f t="shared" si="1"/>
        <v>0</v>
      </c>
      <c r="J150" s="33">
        <f t="shared" si="2"/>
        <v>0</v>
      </c>
      <c r="K150" s="31"/>
      <c r="L150" s="31"/>
      <c r="M150" s="31"/>
      <c r="N150" s="31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5.75" customHeight="1">
      <c r="A151" s="31"/>
      <c r="B151" s="31"/>
      <c r="C151" s="31"/>
      <c r="D151" s="31"/>
      <c r="E151" s="31"/>
      <c r="F151" s="31"/>
      <c r="G151" s="31"/>
      <c r="H151" s="31"/>
      <c r="I151" s="33">
        <f t="shared" si="1"/>
        <v>0</v>
      </c>
      <c r="J151" s="33">
        <f t="shared" si="2"/>
        <v>0</v>
      </c>
      <c r="K151" s="31"/>
      <c r="L151" s="31"/>
      <c r="M151" s="31"/>
      <c r="N151" s="31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5.75" customHeight="1">
      <c r="A152" s="31"/>
      <c r="B152" s="31"/>
      <c r="C152" s="31"/>
      <c r="D152" s="31"/>
      <c r="E152" s="31"/>
      <c r="F152" s="31"/>
      <c r="G152" s="31"/>
      <c r="H152" s="31"/>
      <c r="I152" s="33">
        <f t="shared" si="1"/>
        <v>0</v>
      </c>
      <c r="J152" s="33">
        <f t="shared" si="2"/>
        <v>0</v>
      </c>
      <c r="K152" s="31"/>
      <c r="L152" s="31"/>
      <c r="M152" s="31"/>
      <c r="N152" s="31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5.75" customHeight="1">
      <c r="A153" s="31"/>
      <c r="B153" s="31"/>
      <c r="C153" s="31"/>
      <c r="D153" s="31"/>
      <c r="E153" s="31"/>
      <c r="F153" s="31"/>
      <c r="G153" s="31"/>
      <c r="H153" s="31"/>
      <c r="I153" s="33">
        <f t="shared" si="1"/>
        <v>0</v>
      </c>
      <c r="J153" s="33">
        <f t="shared" si="2"/>
        <v>0</v>
      </c>
      <c r="K153" s="31"/>
      <c r="L153" s="31"/>
      <c r="M153" s="31"/>
      <c r="N153" s="31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5.75" customHeight="1">
      <c r="A154" s="31"/>
      <c r="B154" s="31"/>
      <c r="C154" s="31"/>
      <c r="D154" s="31"/>
      <c r="E154" s="31"/>
      <c r="F154" s="31"/>
      <c r="G154" s="31"/>
      <c r="H154" s="31"/>
      <c r="I154" s="33">
        <f t="shared" si="1"/>
        <v>0</v>
      </c>
      <c r="J154" s="33">
        <f t="shared" si="2"/>
        <v>0</v>
      </c>
      <c r="K154" s="31"/>
      <c r="L154" s="31"/>
      <c r="M154" s="31"/>
      <c r="N154" s="31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5.75" customHeight="1">
      <c r="A155" s="31"/>
      <c r="B155" s="31"/>
      <c r="C155" s="31"/>
      <c r="D155" s="31"/>
      <c r="E155" s="31"/>
      <c r="F155" s="31"/>
      <c r="G155" s="31"/>
      <c r="H155" s="31"/>
      <c r="I155" s="33">
        <f t="shared" si="1"/>
        <v>0</v>
      </c>
      <c r="J155" s="33">
        <f t="shared" si="2"/>
        <v>0</v>
      </c>
      <c r="K155" s="31"/>
      <c r="L155" s="31"/>
      <c r="M155" s="31"/>
      <c r="N155" s="31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5.75" customHeight="1">
      <c r="A156" s="31"/>
      <c r="B156" s="31"/>
      <c r="C156" s="31"/>
      <c r="D156" s="31"/>
      <c r="E156" s="31"/>
      <c r="F156" s="31"/>
      <c r="G156" s="31"/>
      <c r="H156" s="31"/>
      <c r="I156" s="33">
        <f t="shared" si="1"/>
        <v>0</v>
      </c>
      <c r="J156" s="33">
        <f t="shared" si="2"/>
        <v>0</v>
      </c>
      <c r="K156" s="31"/>
      <c r="L156" s="31"/>
      <c r="M156" s="31"/>
      <c r="N156" s="31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5.75" customHeight="1">
      <c r="A157" s="31"/>
      <c r="B157" s="31"/>
      <c r="C157" s="31"/>
      <c r="D157" s="31"/>
      <c r="E157" s="31"/>
      <c r="F157" s="31"/>
      <c r="G157" s="31"/>
      <c r="H157" s="31"/>
      <c r="I157" s="33">
        <f t="shared" si="1"/>
        <v>0</v>
      </c>
      <c r="J157" s="33">
        <f t="shared" si="2"/>
        <v>0</v>
      </c>
      <c r="K157" s="31"/>
      <c r="L157" s="31"/>
      <c r="M157" s="31"/>
      <c r="N157" s="31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5.75" customHeight="1">
      <c r="A158" s="31"/>
      <c r="B158" s="31"/>
      <c r="C158" s="31"/>
      <c r="D158" s="31"/>
      <c r="E158" s="31"/>
      <c r="F158" s="31"/>
      <c r="G158" s="31"/>
      <c r="H158" s="31"/>
      <c r="I158" s="33">
        <f t="shared" si="1"/>
        <v>0</v>
      </c>
      <c r="J158" s="33">
        <f t="shared" si="2"/>
        <v>0</v>
      </c>
      <c r="K158" s="31"/>
      <c r="L158" s="31"/>
      <c r="M158" s="31"/>
      <c r="N158" s="31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5.75" customHeight="1">
      <c r="A159" s="31"/>
      <c r="B159" s="31"/>
      <c r="C159" s="31"/>
      <c r="D159" s="31"/>
      <c r="E159" s="31"/>
      <c r="F159" s="31"/>
      <c r="G159" s="31"/>
      <c r="H159" s="31"/>
      <c r="I159" s="33">
        <f t="shared" si="1"/>
        <v>0</v>
      </c>
      <c r="J159" s="33">
        <f t="shared" si="2"/>
        <v>0</v>
      </c>
      <c r="K159" s="31"/>
      <c r="L159" s="31"/>
      <c r="M159" s="31"/>
      <c r="N159" s="31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5.75" customHeight="1">
      <c r="A160" s="31"/>
      <c r="B160" s="31"/>
      <c r="C160" s="31"/>
      <c r="D160" s="31"/>
      <c r="E160" s="31"/>
      <c r="F160" s="31"/>
      <c r="G160" s="31"/>
      <c r="H160" s="31"/>
      <c r="I160" s="33">
        <f t="shared" si="1"/>
        <v>0</v>
      </c>
      <c r="J160" s="33">
        <f t="shared" si="2"/>
        <v>0</v>
      </c>
      <c r="K160" s="31"/>
      <c r="L160" s="31"/>
      <c r="M160" s="31"/>
      <c r="N160" s="31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5.75" customHeight="1">
      <c r="A161" s="31"/>
      <c r="B161" s="31"/>
      <c r="C161" s="31"/>
      <c r="D161" s="31"/>
      <c r="E161" s="31"/>
      <c r="F161" s="31"/>
      <c r="G161" s="31"/>
      <c r="H161" s="31"/>
      <c r="I161" s="33">
        <f t="shared" si="1"/>
        <v>0</v>
      </c>
      <c r="J161" s="33">
        <f t="shared" si="2"/>
        <v>0</v>
      </c>
      <c r="K161" s="31"/>
      <c r="L161" s="31"/>
      <c r="M161" s="31"/>
      <c r="N161" s="31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5.75" customHeight="1">
      <c r="A162" s="31"/>
      <c r="B162" s="31"/>
      <c r="C162" s="31"/>
      <c r="D162" s="31"/>
      <c r="E162" s="31"/>
      <c r="F162" s="31"/>
      <c r="G162" s="31"/>
      <c r="H162" s="31"/>
      <c r="I162" s="33">
        <f t="shared" si="1"/>
        <v>0</v>
      </c>
      <c r="J162" s="33">
        <f t="shared" si="2"/>
        <v>0</v>
      </c>
      <c r="K162" s="31"/>
      <c r="L162" s="31"/>
      <c r="M162" s="31"/>
      <c r="N162" s="31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5.75" customHeight="1">
      <c r="A163" s="31"/>
      <c r="B163" s="31"/>
      <c r="C163" s="31"/>
      <c r="D163" s="31"/>
      <c r="E163" s="31"/>
      <c r="F163" s="31"/>
      <c r="G163" s="31"/>
      <c r="H163" s="31"/>
      <c r="I163" s="33">
        <f t="shared" si="1"/>
        <v>0</v>
      </c>
      <c r="J163" s="33">
        <f t="shared" si="2"/>
        <v>0</v>
      </c>
      <c r="K163" s="31"/>
      <c r="L163" s="31"/>
      <c r="M163" s="31"/>
      <c r="N163" s="31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5.75" customHeight="1">
      <c r="A164" s="31"/>
      <c r="B164" s="31"/>
      <c r="C164" s="31"/>
      <c r="D164" s="31"/>
      <c r="E164" s="31"/>
      <c r="F164" s="31"/>
      <c r="G164" s="31"/>
      <c r="H164" s="31"/>
      <c r="I164" s="33">
        <f t="shared" si="1"/>
        <v>0</v>
      </c>
      <c r="J164" s="33">
        <f t="shared" si="2"/>
        <v>0</v>
      </c>
      <c r="K164" s="31"/>
      <c r="L164" s="31"/>
      <c r="M164" s="31"/>
      <c r="N164" s="31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5.75" customHeight="1">
      <c r="A165" s="31"/>
      <c r="B165" s="31"/>
      <c r="C165" s="31"/>
      <c r="D165" s="31"/>
      <c r="E165" s="31"/>
      <c r="F165" s="31"/>
      <c r="G165" s="31"/>
      <c r="H165" s="31"/>
      <c r="I165" s="33">
        <f t="shared" si="1"/>
        <v>0</v>
      </c>
      <c r="J165" s="33">
        <f t="shared" si="2"/>
        <v>0</v>
      </c>
      <c r="K165" s="31"/>
      <c r="L165" s="31"/>
      <c r="M165" s="31"/>
      <c r="N165" s="31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5.75" customHeight="1">
      <c r="A166" s="31"/>
      <c r="B166" s="31"/>
      <c r="C166" s="31"/>
      <c r="D166" s="31"/>
      <c r="E166" s="31"/>
      <c r="F166" s="31"/>
      <c r="G166" s="31"/>
      <c r="H166" s="31"/>
      <c r="I166" s="33">
        <f t="shared" si="1"/>
        <v>0</v>
      </c>
      <c r="J166" s="33">
        <f t="shared" si="2"/>
        <v>0</v>
      </c>
      <c r="K166" s="31"/>
      <c r="L166" s="31"/>
      <c r="M166" s="31"/>
      <c r="N166" s="31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5.75" customHeight="1">
      <c r="A167" s="31"/>
      <c r="B167" s="31"/>
      <c r="C167" s="31"/>
      <c r="D167" s="31"/>
      <c r="E167" s="31"/>
      <c r="F167" s="31"/>
      <c r="G167" s="31"/>
      <c r="H167" s="31"/>
      <c r="I167" s="33">
        <f t="shared" si="1"/>
        <v>0</v>
      </c>
      <c r="J167" s="33">
        <f t="shared" si="2"/>
        <v>0</v>
      </c>
      <c r="K167" s="31"/>
      <c r="L167" s="31"/>
      <c r="M167" s="31"/>
      <c r="N167" s="31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5.75" customHeight="1">
      <c r="A168" s="31"/>
      <c r="B168" s="31"/>
      <c r="C168" s="31"/>
      <c r="D168" s="31"/>
      <c r="E168" s="31"/>
      <c r="F168" s="31"/>
      <c r="G168" s="31"/>
      <c r="H168" s="31"/>
      <c r="I168" s="33">
        <f t="shared" si="1"/>
        <v>0</v>
      </c>
      <c r="J168" s="33">
        <f t="shared" si="2"/>
        <v>0</v>
      </c>
      <c r="K168" s="31"/>
      <c r="L168" s="31"/>
      <c r="M168" s="31"/>
      <c r="N168" s="31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5.75" customHeight="1">
      <c r="A169" s="31"/>
      <c r="B169" s="31"/>
      <c r="C169" s="31"/>
      <c r="D169" s="31"/>
      <c r="E169" s="31"/>
      <c r="F169" s="31"/>
      <c r="G169" s="31"/>
      <c r="H169" s="31"/>
      <c r="I169" s="33">
        <f t="shared" si="1"/>
        <v>0</v>
      </c>
      <c r="J169" s="33">
        <f t="shared" si="2"/>
        <v>0</v>
      </c>
      <c r="K169" s="31"/>
      <c r="L169" s="31"/>
      <c r="M169" s="31"/>
      <c r="N169" s="31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13:J13"/>
    <mergeCell ref="A14:J14"/>
    <mergeCell ref="A15:J15"/>
    <mergeCell ref="A16:J16"/>
    <mergeCell ref="A17:J17"/>
    <mergeCell ref="A18:J18"/>
    <mergeCell ref="A21:N21"/>
    <mergeCell ref="A4:J5"/>
    <mergeCell ref="A6:J6"/>
    <mergeCell ref="A7:J7"/>
    <mergeCell ref="A8:J8"/>
    <mergeCell ref="A10:J10"/>
    <mergeCell ref="A11:J11"/>
    <mergeCell ref="A12:J12"/>
  </mergeCells>
  <dataValidations>
    <dataValidation type="list" allowBlank="1" showErrorMessage="1" sqref="B1">
      <formula1>'listas de opções'!$A$2:$A$18</formula1>
    </dataValidation>
    <dataValidation type="list" allowBlank="1" showErrorMessage="1" sqref="A24:A169">
      <formula1>'listas de opções'!$C$2:$C$18</formula1>
    </dataValidation>
    <dataValidation type="list" allowBlank="1" showErrorMessage="1" sqref="B24:B169">
      <formula1>'listas de opções'!$E$2:$E$64</formula1>
    </dataValidation>
  </dataValidations>
  <hyperlinks>
    <hyperlink r:id="rId1" ref="A9"/>
    <hyperlink r:id="rId2" ref="A10"/>
    <hyperlink r:id="rId3" ref="A11"/>
  </hyperlinks>
  <printOptions/>
  <pageMargins bottom="0.787401575" footer="0.0" header="0.0" left="0.511811024" right="0.511811024" top="0.787401575"/>
  <pageSetup paperSize="9" orientation="landscape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4.57"/>
    <col customWidth="1" min="2" max="2" width="14.86"/>
    <col customWidth="1" min="3" max="3" width="19.29"/>
    <col customWidth="1" min="4" max="4" width="14.71"/>
    <col customWidth="1" min="5" max="5" width="15.71"/>
    <col customWidth="1" min="6" max="6" width="12.71"/>
    <col customWidth="1" min="7" max="7" width="17.57"/>
    <col customWidth="1" min="8" max="8" width="16.57"/>
    <col customWidth="1" min="9" max="9" width="29.14"/>
    <col customWidth="1" min="10" max="11" width="25.71"/>
  </cols>
  <sheetData>
    <row r="1" ht="15.75" customHeight="1">
      <c r="A1" s="35" t="s">
        <v>1</v>
      </c>
      <c r="B1" s="35" t="s">
        <v>257</v>
      </c>
      <c r="C1" s="35" t="s">
        <v>258</v>
      </c>
      <c r="D1" s="35" t="s">
        <v>259</v>
      </c>
      <c r="E1" s="36" t="s">
        <v>260</v>
      </c>
      <c r="F1" s="35" t="s">
        <v>122</v>
      </c>
      <c r="G1" s="35" t="s">
        <v>261</v>
      </c>
      <c r="H1" s="35" t="s">
        <v>262</v>
      </c>
      <c r="I1" s="35" t="s">
        <v>263</v>
      </c>
      <c r="J1" s="35" t="s">
        <v>264</v>
      </c>
      <c r="K1" s="37"/>
    </row>
    <row r="2" ht="35.25" customHeight="1">
      <c r="A2" s="38" t="s">
        <v>25</v>
      </c>
      <c r="B2" s="38" t="s">
        <v>25</v>
      </c>
      <c r="C2" s="38" t="s">
        <v>265</v>
      </c>
      <c r="D2" s="38">
        <v>469.0</v>
      </c>
      <c r="E2" s="39">
        <v>23.25</v>
      </c>
      <c r="F2" s="38">
        <v>7.0</v>
      </c>
      <c r="G2" s="39">
        <v>46.35</v>
      </c>
      <c r="H2" s="39">
        <v>96.74</v>
      </c>
      <c r="I2" s="39">
        <f t="shared" ref="I2:I69" si="1">(D2*(1-E2/100)*1.1)</f>
        <v>395.95325</v>
      </c>
      <c r="J2" s="39">
        <f t="shared" ref="J2:J69" si="2">D2*(1-E2/100)</f>
        <v>359.9575</v>
      </c>
      <c r="K2" s="40"/>
    </row>
    <row r="3" ht="35.25" customHeight="1">
      <c r="A3" s="38" t="s">
        <v>25</v>
      </c>
      <c r="B3" s="38" t="s">
        <v>25</v>
      </c>
      <c r="C3" s="38" t="s">
        <v>266</v>
      </c>
      <c r="D3" s="38">
        <v>76.0</v>
      </c>
      <c r="E3" s="39">
        <v>12.92</v>
      </c>
      <c r="F3" s="38">
        <v>3.0</v>
      </c>
      <c r="G3" s="39">
        <v>100.0</v>
      </c>
      <c r="H3" s="39">
        <v>100.0</v>
      </c>
      <c r="I3" s="39">
        <f t="shared" si="1"/>
        <v>72.79888</v>
      </c>
      <c r="J3" s="39">
        <f t="shared" si="2"/>
        <v>66.1808</v>
      </c>
      <c r="K3" s="40"/>
    </row>
    <row r="4" ht="35.25" customHeight="1">
      <c r="A4" s="38" t="s">
        <v>25</v>
      </c>
      <c r="B4" s="38" t="s">
        <v>25</v>
      </c>
      <c r="C4" s="38" t="s">
        <v>267</v>
      </c>
      <c r="D4" s="38">
        <v>70.0</v>
      </c>
      <c r="E4" s="39">
        <v>11.75</v>
      </c>
      <c r="F4" s="38">
        <v>3.0</v>
      </c>
      <c r="G4" s="39">
        <v>63.85</v>
      </c>
      <c r="H4" s="39">
        <v>100.0</v>
      </c>
      <c r="I4" s="39">
        <f t="shared" si="1"/>
        <v>67.9525</v>
      </c>
      <c r="J4" s="39">
        <f t="shared" si="2"/>
        <v>61.775</v>
      </c>
      <c r="K4" s="40"/>
    </row>
    <row r="5" ht="35.25" customHeight="1">
      <c r="A5" s="38" t="s">
        <v>25</v>
      </c>
      <c r="B5" s="38" t="s">
        <v>25</v>
      </c>
      <c r="C5" s="38" t="s">
        <v>268</v>
      </c>
      <c r="D5" s="38">
        <v>17.0</v>
      </c>
      <c r="E5" s="39">
        <v>3.89</v>
      </c>
      <c r="F5" s="38">
        <v>2.0</v>
      </c>
      <c r="G5" s="39">
        <v>100.0</v>
      </c>
      <c r="H5" s="39">
        <v>100.0</v>
      </c>
      <c r="I5" s="39">
        <f t="shared" si="1"/>
        <v>17.97257</v>
      </c>
      <c r="J5" s="39">
        <f t="shared" si="2"/>
        <v>16.3387</v>
      </c>
      <c r="K5" s="40"/>
    </row>
    <row r="6" ht="35.25" customHeight="1">
      <c r="A6" s="38" t="s">
        <v>25</v>
      </c>
      <c r="B6" s="38" t="s">
        <v>25</v>
      </c>
      <c r="C6" s="38" t="s">
        <v>25</v>
      </c>
      <c r="D6" s="38">
        <v>4218.0</v>
      </c>
      <c r="E6" s="39">
        <v>41.81</v>
      </c>
      <c r="F6" s="38">
        <v>25.0</v>
      </c>
      <c r="G6" s="39">
        <v>11.9</v>
      </c>
      <c r="H6" s="39">
        <v>44.87</v>
      </c>
      <c r="I6" s="39">
        <f t="shared" si="1"/>
        <v>2699.89962</v>
      </c>
      <c r="J6" s="39">
        <f t="shared" si="2"/>
        <v>2454.4542</v>
      </c>
      <c r="K6" s="40"/>
    </row>
    <row r="7" ht="35.25" customHeight="1">
      <c r="A7" s="38" t="s">
        <v>25</v>
      </c>
      <c r="B7" s="38" t="s">
        <v>25</v>
      </c>
      <c r="C7" s="38" t="s">
        <v>269</v>
      </c>
      <c r="D7" s="38">
        <v>34.0</v>
      </c>
      <c r="E7" s="39">
        <v>12.4</v>
      </c>
      <c r="F7" s="38">
        <v>1.0</v>
      </c>
      <c r="G7" s="39">
        <v>100.0</v>
      </c>
      <c r="H7" s="39">
        <v>100.0</v>
      </c>
      <c r="I7" s="39">
        <f t="shared" si="1"/>
        <v>32.7624</v>
      </c>
      <c r="J7" s="39">
        <f t="shared" si="2"/>
        <v>29.784</v>
      </c>
      <c r="K7" s="40"/>
    </row>
    <row r="8" ht="35.25" customHeight="1">
      <c r="A8" s="38" t="s">
        <v>25</v>
      </c>
      <c r="B8" s="38" t="s">
        <v>25</v>
      </c>
      <c r="C8" s="38" t="s">
        <v>270</v>
      </c>
      <c r="D8" s="38">
        <v>47.0</v>
      </c>
      <c r="E8" s="39">
        <v>9.62</v>
      </c>
      <c r="F8" s="38">
        <v>2.0</v>
      </c>
      <c r="G8" s="39">
        <v>80.91</v>
      </c>
      <c r="H8" s="39">
        <v>100.0</v>
      </c>
      <c r="I8" s="39">
        <f t="shared" si="1"/>
        <v>46.72646</v>
      </c>
      <c r="J8" s="39">
        <f t="shared" si="2"/>
        <v>42.4786</v>
      </c>
      <c r="K8" s="40"/>
    </row>
    <row r="9" ht="35.25" customHeight="1">
      <c r="A9" s="38" t="s">
        <v>25</v>
      </c>
      <c r="B9" s="38" t="s">
        <v>25</v>
      </c>
      <c r="C9" s="38" t="s">
        <v>271</v>
      </c>
      <c r="D9" s="38">
        <v>147.0</v>
      </c>
      <c r="E9" s="39">
        <v>16.16</v>
      </c>
      <c r="F9" s="38">
        <v>4.0</v>
      </c>
      <c r="G9" s="39">
        <v>83.17</v>
      </c>
      <c r="H9" s="39">
        <v>100.0</v>
      </c>
      <c r="I9" s="39">
        <f t="shared" si="1"/>
        <v>135.56928</v>
      </c>
      <c r="J9" s="39">
        <f t="shared" si="2"/>
        <v>123.2448</v>
      </c>
      <c r="K9" s="40"/>
    </row>
    <row r="10" ht="35.25" customHeight="1">
      <c r="A10" s="38" t="s">
        <v>25</v>
      </c>
      <c r="B10" s="38" t="s">
        <v>25</v>
      </c>
      <c r="C10" s="38" t="s">
        <v>272</v>
      </c>
      <c r="D10" s="38">
        <v>124.0</v>
      </c>
      <c r="E10" s="39">
        <v>21.27</v>
      </c>
      <c r="F10" s="38">
        <v>4.0</v>
      </c>
      <c r="G10" s="39">
        <v>100.0</v>
      </c>
      <c r="H10" s="39">
        <v>100.0</v>
      </c>
      <c r="I10" s="39">
        <f t="shared" si="1"/>
        <v>107.38772</v>
      </c>
      <c r="J10" s="39">
        <f t="shared" si="2"/>
        <v>97.6252</v>
      </c>
      <c r="K10" s="40"/>
    </row>
    <row r="11" ht="35.25" customHeight="1">
      <c r="A11" s="38" t="s">
        <v>25</v>
      </c>
      <c r="B11" s="38" t="s">
        <v>25</v>
      </c>
      <c r="C11" s="38" t="s">
        <v>273</v>
      </c>
      <c r="D11" s="38">
        <v>789.0</v>
      </c>
      <c r="E11" s="39">
        <v>35.81</v>
      </c>
      <c r="F11" s="38">
        <v>12.0</v>
      </c>
      <c r="G11" s="39">
        <v>60.5</v>
      </c>
      <c r="H11" s="39">
        <v>68.17</v>
      </c>
      <c r="I11" s="39">
        <f t="shared" si="1"/>
        <v>557.10501</v>
      </c>
      <c r="J11" s="39">
        <f t="shared" si="2"/>
        <v>506.4591</v>
      </c>
      <c r="K11" s="40"/>
    </row>
    <row r="12" ht="35.25" customHeight="1">
      <c r="A12" s="38" t="s">
        <v>25</v>
      </c>
      <c r="B12" s="38" t="s">
        <v>25</v>
      </c>
      <c r="C12" s="38" t="s">
        <v>274</v>
      </c>
      <c r="D12" s="38">
        <v>31.0</v>
      </c>
      <c r="E12" s="39">
        <v>7.16</v>
      </c>
      <c r="F12" s="38">
        <v>1.0</v>
      </c>
      <c r="G12" s="39">
        <v>0.0</v>
      </c>
      <c r="H12" s="39">
        <v>100.0</v>
      </c>
      <c r="I12" s="39">
        <f t="shared" si="1"/>
        <v>31.65844</v>
      </c>
      <c r="J12" s="39">
        <f t="shared" si="2"/>
        <v>28.7804</v>
      </c>
      <c r="K12" s="40"/>
    </row>
    <row r="13" ht="35.25" customHeight="1">
      <c r="A13" s="38" t="s">
        <v>25</v>
      </c>
      <c r="B13" s="38" t="s">
        <v>25</v>
      </c>
      <c r="C13" s="38" t="s">
        <v>275</v>
      </c>
      <c r="D13" s="38">
        <v>185.0</v>
      </c>
      <c r="E13" s="39">
        <v>26.45</v>
      </c>
      <c r="F13" s="38">
        <v>4.0</v>
      </c>
      <c r="G13" s="39">
        <v>80.41</v>
      </c>
      <c r="H13" s="39">
        <v>80.41</v>
      </c>
      <c r="I13" s="39">
        <f t="shared" si="1"/>
        <v>149.67425</v>
      </c>
      <c r="J13" s="39">
        <f t="shared" si="2"/>
        <v>136.0675</v>
      </c>
      <c r="K13" s="40"/>
    </row>
    <row r="14" ht="35.25" customHeight="1">
      <c r="A14" s="38" t="s">
        <v>25</v>
      </c>
      <c r="B14" s="38" t="s">
        <v>25</v>
      </c>
      <c r="C14" s="38" t="s">
        <v>276</v>
      </c>
      <c r="D14" s="38">
        <v>27.0</v>
      </c>
      <c r="E14" s="39">
        <v>7.51</v>
      </c>
      <c r="F14" s="38">
        <v>1.0</v>
      </c>
      <c r="G14" s="39">
        <v>100.0</v>
      </c>
      <c r="H14" s="39">
        <v>100.0</v>
      </c>
      <c r="I14" s="39">
        <f t="shared" si="1"/>
        <v>27.46953</v>
      </c>
      <c r="J14" s="39">
        <f t="shared" si="2"/>
        <v>24.9723</v>
      </c>
      <c r="K14" s="40"/>
    </row>
    <row r="15" ht="35.25" customHeight="1">
      <c r="A15" s="38" t="s">
        <v>25</v>
      </c>
      <c r="B15" s="38" t="s">
        <v>25</v>
      </c>
      <c r="C15" s="38" t="s">
        <v>277</v>
      </c>
      <c r="D15" s="38">
        <v>539.0</v>
      </c>
      <c r="E15" s="39">
        <v>31.83</v>
      </c>
      <c r="F15" s="38">
        <v>12.0</v>
      </c>
      <c r="G15" s="39">
        <v>66.51</v>
      </c>
      <c r="H15" s="39">
        <v>94.78</v>
      </c>
      <c r="I15" s="39">
        <f t="shared" si="1"/>
        <v>404.17993</v>
      </c>
      <c r="J15" s="39">
        <f t="shared" si="2"/>
        <v>367.4363</v>
      </c>
      <c r="K15" s="40"/>
    </row>
    <row r="16" ht="35.25" customHeight="1">
      <c r="A16" s="38" t="s">
        <v>25</v>
      </c>
      <c r="B16" s="38" t="s">
        <v>25</v>
      </c>
      <c r="C16" s="38" t="s">
        <v>278</v>
      </c>
      <c r="D16" s="38">
        <v>181.0</v>
      </c>
      <c r="E16" s="39">
        <v>19.73</v>
      </c>
      <c r="F16" s="38">
        <v>7.0</v>
      </c>
      <c r="G16" s="39">
        <v>27.07</v>
      </c>
      <c r="H16" s="39">
        <v>27.07</v>
      </c>
      <c r="I16" s="39">
        <f t="shared" si="1"/>
        <v>159.81757</v>
      </c>
      <c r="J16" s="39">
        <f t="shared" si="2"/>
        <v>145.2887</v>
      </c>
      <c r="K16" s="40"/>
    </row>
    <row r="17" ht="35.25" customHeight="1">
      <c r="A17" s="38" t="s">
        <v>25</v>
      </c>
      <c r="B17" s="38" t="s">
        <v>25</v>
      </c>
      <c r="C17" s="38" t="s">
        <v>279</v>
      </c>
      <c r="D17" s="38">
        <v>155.0</v>
      </c>
      <c r="E17" s="39">
        <v>26.27</v>
      </c>
      <c r="F17" s="38">
        <v>4.0</v>
      </c>
      <c r="G17" s="39">
        <v>75.9</v>
      </c>
      <c r="H17" s="39">
        <v>97.9</v>
      </c>
      <c r="I17" s="39">
        <f t="shared" si="1"/>
        <v>125.70965</v>
      </c>
      <c r="J17" s="39">
        <f t="shared" si="2"/>
        <v>114.2815</v>
      </c>
      <c r="K17" s="40"/>
    </row>
    <row r="18" ht="35.25" customHeight="1">
      <c r="A18" s="38" t="s">
        <v>25</v>
      </c>
      <c r="B18" s="38" t="s">
        <v>25</v>
      </c>
      <c r="C18" s="38" t="s">
        <v>280</v>
      </c>
      <c r="D18" s="38">
        <v>38.0</v>
      </c>
      <c r="E18" s="39">
        <v>12.47</v>
      </c>
      <c r="F18" s="38">
        <v>2.0</v>
      </c>
      <c r="G18" s="39">
        <v>100.0</v>
      </c>
      <c r="H18" s="39">
        <v>100.0</v>
      </c>
      <c r="I18" s="39">
        <f t="shared" si="1"/>
        <v>36.58754</v>
      </c>
      <c r="J18" s="39">
        <f t="shared" si="2"/>
        <v>33.2614</v>
      </c>
      <c r="K18" s="40"/>
    </row>
    <row r="19" ht="35.25" customHeight="1">
      <c r="A19" s="38" t="s">
        <v>25</v>
      </c>
      <c r="B19" s="38" t="s">
        <v>25</v>
      </c>
      <c r="C19" s="38" t="s">
        <v>281</v>
      </c>
      <c r="D19" s="38">
        <v>77.0</v>
      </c>
      <c r="E19" s="39">
        <v>13.22</v>
      </c>
      <c r="F19" s="38">
        <v>2.0</v>
      </c>
      <c r="G19" s="39">
        <v>35.86</v>
      </c>
      <c r="H19" s="39">
        <v>67.04</v>
      </c>
      <c r="I19" s="39">
        <f t="shared" si="1"/>
        <v>73.50266</v>
      </c>
      <c r="J19" s="39">
        <f t="shared" si="2"/>
        <v>66.8206</v>
      </c>
      <c r="K19" s="40"/>
    </row>
    <row r="20" ht="35.25" customHeight="1">
      <c r="A20" s="38" t="s">
        <v>25</v>
      </c>
      <c r="B20" s="38" t="s">
        <v>75</v>
      </c>
      <c r="C20" s="38" t="s">
        <v>282</v>
      </c>
      <c r="D20" s="38">
        <v>373.0</v>
      </c>
      <c r="E20" s="39">
        <v>15.65</v>
      </c>
      <c r="F20" s="38">
        <v>4.0</v>
      </c>
      <c r="G20" s="39">
        <v>19.57</v>
      </c>
      <c r="H20" s="39">
        <v>31.05</v>
      </c>
      <c r="I20" s="39">
        <f t="shared" si="1"/>
        <v>346.08805</v>
      </c>
      <c r="J20" s="39">
        <f t="shared" si="2"/>
        <v>314.6255</v>
      </c>
      <c r="K20" s="40"/>
    </row>
    <row r="21" ht="35.25" customHeight="1">
      <c r="A21" s="38" t="s">
        <v>25</v>
      </c>
      <c r="B21" s="38" t="s">
        <v>75</v>
      </c>
      <c r="C21" s="38" t="s">
        <v>283</v>
      </c>
      <c r="D21" s="38">
        <v>275.0</v>
      </c>
      <c r="E21" s="39">
        <v>25.33</v>
      </c>
      <c r="F21" s="38">
        <v>3.0</v>
      </c>
      <c r="G21" s="39">
        <v>19.1</v>
      </c>
      <c r="H21" s="39">
        <v>49.49</v>
      </c>
      <c r="I21" s="39">
        <f t="shared" si="1"/>
        <v>225.87675</v>
      </c>
      <c r="J21" s="39">
        <f t="shared" si="2"/>
        <v>205.3425</v>
      </c>
      <c r="K21" s="40"/>
    </row>
    <row r="22" ht="35.25" customHeight="1">
      <c r="A22" s="38" t="s">
        <v>25</v>
      </c>
      <c r="B22" s="38" t="s">
        <v>75</v>
      </c>
      <c r="C22" s="38" t="s">
        <v>284</v>
      </c>
      <c r="D22" s="38">
        <v>122.0</v>
      </c>
      <c r="E22" s="39">
        <v>16.68</v>
      </c>
      <c r="F22" s="38">
        <v>3.0</v>
      </c>
      <c r="G22" s="39">
        <v>0.0</v>
      </c>
      <c r="H22" s="39">
        <v>24.33</v>
      </c>
      <c r="I22" s="39">
        <f t="shared" si="1"/>
        <v>111.81544</v>
      </c>
      <c r="J22" s="39">
        <f t="shared" si="2"/>
        <v>101.6504</v>
      </c>
      <c r="K22" s="40"/>
    </row>
    <row r="23" ht="35.25" customHeight="1">
      <c r="A23" s="38" t="s">
        <v>25</v>
      </c>
      <c r="B23" s="38" t="s">
        <v>75</v>
      </c>
      <c r="C23" s="38" t="s">
        <v>285</v>
      </c>
      <c r="D23" s="38">
        <v>58.0</v>
      </c>
      <c r="E23" s="39">
        <v>11.04</v>
      </c>
      <c r="F23" s="38">
        <v>2.0</v>
      </c>
      <c r="G23" s="39">
        <v>100.0</v>
      </c>
      <c r="H23" s="39">
        <v>100.0</v>
      </c>
      <c r="I23" s="39">
        <f t="shared" si="1"/>
        <v>56.75648</v>
      </c>
      <c r="J23" s="39">
        <f t="shared" si="2"/>
        <v>51.5968</v>
      </c>
      <c r="K23" s="40"/>
    </row>
    <row r="24" ht="35.25" customHeight="1">
      <c r="A24" s="38" t="s">
        <v>25</v>
      </c>
      <c r="B24" s="38" t="s">
        <v>75</v>
      </c>
      <c r="C24" s="38" t="s">
        <v>286</v>
      </c>
      <c r="D24" s="38">
        <v>273.0</v>
      </c>
      <c r="E24" s="39">
        <v>16.83</v>
      </c>
      <c r="F24" s="38">
        <v>4.0</v>
      </c>
      <c r="G24" s="39">
        <v>28.28</v>
      </c>
      <c r="H24" s="39">
        <v>49.79</v>
      </c>
      <c r="I24" s="39">
        <f t="shared" si="1"/>
        <v>249.75951</v>
      </c>
      <c r="J24" s="39">
        <f t="shared" si="2"/>
        <v>227.0541</v>
      </c>
      <c r="K24" s="40"/>
    </row>
    <row r="25" ht="35.25" customHeight="1">
      <c r="A25" s="38" t="s">
        <v>25</v>
      </c>
      <c r="B25" s="38" t="s">
        <v>75</v>
      </c>
      <c r="C25" s="38" t="s">
        <v>287</v>
      </c>
      <c r="D25" s="38">
        <v>285.0</v>
      </c>
      <c r="E25" s="39">
        <v>15.88</v>
      </c>
      <c r="F25" s="38">
        <v>4.0</v>
      </c>
      <c r="G25" s="39">
        <v>25.26</v>
      </c>
      <c r="H25" s="39">
        <v>47.23</v>
      </c>
      <c r="I25" s="39">
        <f t="shared" si="1"/>
        <v>263.7162</v>
      </c>
      <c r="J25" s="39">
        <f t="shared" si="2"/>
        <v>239.742</v>
      </c>
      <c r="K25" s="40"/>
    </row>
    <row r="26" ht="35.25" customHeight="1">
      <c r="A26" s="38" t="s">
        <v>25</v>
      </c>
      <c r="B26" s="38" t="s">
        <v>75</v>
      </c>
      <c r="C26" s="38" t="s">
        <v>288</v>
      </c>
      <c r="D26" s="38">
        <v>227.0</v>
      </c>
      <c r="E26" s="39">
        <v>22.67</v>
      </c>
      <c r="F26" s="38">
        <v>4.0</v>
      </c>
      <c r="G26" s="39">
        <v>27.96</v>
      </c>
      <c r="H26" s="39">
        <v>82.68</v>
      </c>
      <c r="I26" s="39">
        <f t="shared" si="1"/>
        <v>193.09301</v>
      </c>
      <c r="J26" s="39">
        <f t="shared" si="2"/>
        <v>175.5391</v>
      </c>
      <c r="K26" s="40"/>
    </row>
    <row r="27" ht="35.25" customHeight="1">
      <c r="A27" s="38" t="s">
        <v>25</v>
      </c>
      <c r="B27" s="38" t="s">
        <v>75</v>
      </c>
      <c r="C27" s="38" t="s">
        <v>289</v>
      </c>
      <c r="D27" s="38">
        <v>46.0</v>
      </c>
      <c r="E27" s="39">
        <v>6.55</v>
      </c>
      <c r="F27" s="38">
        <v>1.0</v>
      </c>
      <c r="G27" s="39">
        <v>89.96</v>
      </c>
      <c r="H27" s="39">
        <v>89.96</v>
      </c>
      <c r="I27" s="39">
        <f t="shared" si="1"/>
        <v>47.2857</v>
      </c>
      <c r="J27" s="39">
        <f t="shared" si="2"/>
        <v>42.987</v>
      </c>
      <c r="K27" s="40"/>
    </row>
    <row r="28" ht="35.25" customHeight="1">
      <c r="A28" s="38" t="s">
        <v>25</v>
      </c>
      <c r="B28" s="38" t="s">
        <v>75</v>
      </c>
      <c r="C28" s="38" t="s">
        <v>290</v>
      </c>
      <c r="D28" s="38">
        <v>187.0</v>
      </c>
      <c r="E28" s="39">
        <v>7.41</v>
      </c>
      <c r="F28" s="38">
        <v>3.0</v>
      </c>
      <c r="G28" s="39">
        <v>24.66</v>
      </c>
      <c r="H28" s="39">
        <v>46.1</v>
      </c>
      <c r="I28" s="39">
        <f t="shared" si="1"/>
        <v>190.45763</v>
      </c>
      <c r="J28" s="39">
        <f t="shared" si="2"/>
        <v>173.1433</v>
      </c>
      <c r="K28" s="40"/>
    </row>
    <row r="29" ht="35.25" customHeight="1">
      <c r="A29" s="38" t="s">
        <v>25</v>
      </c>
      <c r="B29" s="38" t="s">
        <v>75</v>
      </c>
      <c r="C29" s="38" t="s">
        <v>75</v>
      </c>
      <c r="D29" s="38">
        <v>1504.0</v>
      </c>
      <c r="E29" s="39">
        <v>19.99</v>
      </c>
      <c r="F29" s="38">
        <v>18.0</v>
      </c>
      <c r="G29" s="39">
        <v>22.96</v>
      </c>
      <c r="H29" s="39">
        <v>45.64</v>
      </c>
      <c r="I29" s="39">
        <f t="shared" si="1"/>
        <v>1323.68544</v>
      </c>
      <c r="J29" s="39">
        <f t="shared" si="2"/>
        <v>1203.3504</v>
      </c>
      <c r="K29" s="40"/>
    </row>
    <row r="30" ht="35.25" customHeight="1">
      <c r="A30" s="38" t="s">
        <v>25</v>
      </c>
      <c r="B30" s="38" t="s">
        <v>75</v>
      </c>
      <c r="C30" s="38" t="s">
        <v>291</v>
      </c>
      <c r="D30" s="38">
        <v>118.0</v>
      </c>
      <c r="E30" s="39">
        <v>10.98</v>
      </c>
      <c r="F30" s="38">
        <v>3.0</v>
      </c>
      <c r="G30" s="39">
        <v>80.18</v>
      </c>
      <c r="H30" s="39">
        <v>80.18</v>
      </c>
      <c r="I30" s="39">
        <f t="shared" si="1"/>
        <v>115.54796</v>
      </c>
      <c r="J30" s="39">
        <f t="shared" si="2"/>
        <v>105.0436</v>
      </c>
      <c r="K30" s="40"/>
    </row>
    <row r="31" ht="35.25" customHeight="1">
      <c r="A31" s="38" t="s">
        <v>25</v>
      </c>
      <c r="B31" s="38" t="s">
        <v>75</v>
      </c>
      <c r="C31" s="38" t="s">
        <v>292</v>
      </c>
      <c r="D31" s="38">
        <v>82.0</v>
      </c>
      <c r="E31" s="39">
        <v>11.04</v>
      </c>
      <c r="F31" s="38">
        <v>2.0</v>
      </c>
      <c r="G31" s="39">
        <v>68.93</v>
      </c>
      <c r="H31" s="39">
        <v>100.0</v>
      </c>
      <c r="I31" s="39">
        <f t="shared" si="1"/>
        <v>80.24192</v>
      </c>
      <c r="J31" s="39">
        <f t="shared" si="2"/>
        <v>72.9472</v>
      </c>
      <c r="K31" s="40"/>
    </row>
    <row r="32" ht="35.25" customHeight="1">
      <c r="A32" s="38" t="s">
        <v>25</v>
      </c>
      <c r="B32" s="38" t="s">
        <v>80</v>
      </c>
      <c r="C32" s="38" t="s">
        <v>293</v>
      </c>
      <c r="D32" s="38">
        <v>180.0</v>
      </c>
      <c r="E32" s="39">
        <v>21.07</v>
      </c>
      <c r="F32" s="38">
        <v>7.0</v>
      </c>
      <c r="G32" s="39">
        <v>58.25</v>
      </c>
      <c r="H32" s="39">
        <v>100.0</v>
      </c>
      <c r="I32" s="39">
        <f t="shared" si="1"/>
        <v>156.2814</v>
      </c>
      <c r="J32" s="39">
        <f t="shared" si="2"/>
        <v>142.074</v>
      </c>
      <c r="K32" s="40"/>
    </row>
    <row r="33" ht="35.25" customHeight="1">
      <c r="A33" s="38" t="s">
        <v>25</v>
      </c>
      <c r="B33" s="38" t="s">
        <v>80</v>
      </c>
      <c r="C33" s="38" t="s">
        <v>294</v>
      </c>
      <c r="D33" s="38">
        <v>74.0</v>
      </c>
      <c r="E33" s="39">
        <v>17.62</v>
      </c>
      <c r="F33" s="38">
        <v>4.0</v>
      </c>
      <c r="G33" s="39">
        <v>30.24</v>
      </c>
      <c r="H33" s="39">
        <v>100.0</v>
      </c>
      <c r="I33" s="39">
        <f t="shared" si="1"/>
        <v>67.05732</v>
      </c>
      <c r="J33" s="39">
        <f t="shared" si="2"/>
        <v>60.9612</v>
      </c>
      <c r="K33" s="40"/>
    </row>
    <row r="34" ht="35.25" customHeight="1">
      <c r="A34" s="38" t="s">
        <v>25</v>
      </c>
      <c r="B34" s="38" t="s">
        <v>80</v>
      </c>
      <c r="C34" s="38" t="s">
        <v>295</v>
      </c>
      <c r="D34" s="38">
        <v>153.0</v>
      </c>
      <c r="E34" s="39">
        <v>28.05</v>
      </c>
      <c r="F34" s="38">
        <v>3.0</v>
      </c>
      <c r="G34" s="39">
        <v>56.71</v>
      </c>
      <c r="H34" s="39">
        <v>81.36</v>
      </c>
      <c r="I34" s="39">
        <f t="shared" si="1"/>
        <v>121.09185</v>
      </c>
      <c r="J34" s="39">
        <f t="shared" si="2"/>
        <v>110.0835</v>
      </c>
      <c r="K34" s="40"/>
    </row>
    <row r="35" ht="35.25" customHeight="1">
      <c r="A35" s="38" t="s">
        <v>25</v>
      </c>
      <c r="B35" s="38" t="s">
        <v>80</v>
      </c>
      <c r="C35" s="38" t="s">
        <v>80</v>
      </c>
      <c r="D35" s="38">
        <v>838.0</v>
      </c>
      <c r="E35" s="39">
        <v>42.91</v>
      </c>
      <c r="F35" s="38">
        <v>13.0</v>
      </c>
      <c r="G35" s="39">
        <v>26.53</v>
      </c>
      <c r="H35" s="39">
        <v>71.91</v>
      </c>
      <c r="I35" s="39">
        <f t="shared" si="1"/>
        <v>526.25562</v>
      </c>
      <c r="J35" s="39">
        <f t="shared" si="2"/>
        <v>478.4142</v>
      </c>
      <c r="K35" s="40"/>
    </row>
    <row r="36" ht="35.25" customHeight="1">
      <c r="A36" s="38" t="s">
        <v>25</v>
      </c>
      <c r="B36" s="38" t="s">
        <v>80</v>
      </c>
      <c r="C36" s="38" t="s">
        <v>296</v>
      </c>
      <c r="D36" s="38">
        <v>39.0</v>
      </c>
      <c r="E36" s="39">
        <v>19.23</v>
      </c>
      <c r="F36" s="38">
        <v>1.0</v>
      </c>
      <c r="G36" s="39">
        <v>100.0</v>
      </c>
      <c r="H36" s="39">
        <v>100.0</v>
      </c>
      <c r="I36" s="39">
        <f t="shared" si="1"/>
        <v>34.65033</v>
      </c>
      <c r="J36" s="39">
        <f t="shared" si="2"/>
        <v>31.5003</v>
      </c>
      <c r="K36" s="40"/>
    </row>
    <row r="37" ht="35.25" customHeight="1">
      <c r="A37" s="38" t="s">
        <v>25</v>
      </c>
      <c r="B37" s="38" t="s">
        <v>80</v>
      </c>
      <c r="C37" s="38" t="s">
        <v>297</v>
      </c>
      <c r="D37" s="38">
        <v>361.0</v>
      </c>
      <c r="E37" s="39">
        <v>20.41</v>
      </c>
      <c r="F37" s="38">
        <v>8.0</v>
      </c>
      <c r="G37" s="39">
        <v>51.2</v>
      </c>
      <c r="H37" s="39">
        <v>88.3</v>
      </c>
      <c r="I37" s="39">
        <f t="shared" si="1"/>
        <v>316.05189</v>
      </c>
      <c r="J37" s="39">
        <f t="shared" si="2"/>
        <v>287.3199</v>
      </c>
      <c r="K37" s="40"/>
    </row>
    <row r="38" ht="35.25" customHeight="1">
      <c r="A38" s="38" t="s">
        <v>25</v>
      </c>
      <c r="B38" s="38" t="s">
        <v>80</v>
      </c>
      <c r="C38" s="38" t="s">
        <v>298</v>
      </c>
      <c r="D38" s="38">
        <v>53.0</v>
      </c>
      <c r="E38" s="39">
        <v>22.55</v>
      </c>
      <c r="F38" s="38">
        <v>3.0</v>
      </c>
      <c r="G38" s="39">
        <v>61.72</v>
      </c>
      <c r="H38" s="39">
        <v>100.0</v>
      </c>
      <c r="I38" s="39">
        <f t="shared" si="1"/>
        <v>45.15335</v>
      </c>
      <c r="J38" s="39">
        <f t="shared" si="2"/>
        <v>41.0485</v>
      </c>
      <c r="K38" s="40"/>
    </row>
    <row r="39" ht="35.25" customHeight="1">
      <c r="A39" s="38" t="s">
        <v>25</v>
      </c>
      <c r="B39" s="38" t="s">
        <v>80</v>
      </c>
      <c r="C39" s="38" t="s">
        <v>299</v>
      </c>
      <c r="D39" s="38">
        <v>15.0</v>
      </c>
      <c r="E39" s="39">
        <v>12.91</v>
      </c>
      <c r="F39" s="38">
        <v>1.0</v>
      </c>
      <c r="G39" s="39">
        <v>100.0</v>
      </c>
      <c r="H39" s="39">
        <v>100.0</v>
      </c>
      <c r="I39" s="39">
        <f t="shared" si="1"/>
        <v>14.36985</v>
      </c>
      <c r="J39" s="39">
        <f t="shared" si="2"/>
        <v>13.0635</v>
      </c>
      <c r="K39" s="40"/>
    </row>
    <row r="40" ht="35.25" customHeight="1">
      <c r="A40" s="38" t="s">
        <v>25</v>
      </c>
      <c r="B40" s="38" t="s">
        <v>87</v>
      </c>
      <c r="C40" s="38" t="s">
        <v>300</v>
      </c>
      <c r="D40" s="38">
        <v>69.0</v>
      </c>
      <c r="E40" s="39">
        <v>7.51</v>
      </c>
      <c r="F40" s="38">
        <v>3.0</v>
      </c>
      <c r="G40" s="39">
        <v>51.31</v>
      </c>
      <c r="H40" s="39">
        <v>100.0</v>
      </c>
      <c r="I40" s="39">
        <f t="shared" si="1"/>
        <v>70.19991</v>
      </c>
      <c r="J40" s="39">
        <f t="shared" si="2"/>
        <v>63.8181</v>
      </c>
      <c r="K40" s="40"/>
    </row>
    <row r="41" ht="35.25" customHeight="1">
      <c r="A41" s="38" t="s">
        <v>25</v>
      </c>
      <c r="B41" s="38" t="s">
        <v>87</v>
      </c>
      <c r="C41" s="38" t="s">
        <v>301</v>
      </c>
      <c r="D41" s="38">
        <v>127.0</v>
      </c>
      <c r="E41" s="39">
        <v>26.63</v>
      </c>
      <c r="F41" s="38">
        <v>3.0</v>
      </c>
      <c r="G41" s="39">
        <v>93.0</v>
      </c>
      <c r="H41" s="39">
        <v>93.0</v>
      </c>
      <c r="I41" s="39">
        <f t="shared" si="1"/>
        <v>102.49789</v>
      </c>
      <c r="J41" s="39">
        <f t="shared" si="2"/>
        <v>93.1799</v>
      </c>
      <c r="K41" s="40"/>
    </row>
    <row r="42" ht="35.25" customHeight="1">
      <c r="A42" s="38" t="s">
        <v>25</v>
      </c>
      <c r="B42" s="38" t="s">
        <v>87</v>
      </c>
      <c r="C42" s="38" t="s">
        <v>302</v>
      </c>
      <c r="D42" s="38">
        <v>129.0</v>
      </c>
      <c r="E42" s="39">
        <v>9.93</v>
      </c>
      <c r="F42" s="38">
        <v>4.0</v>
      </c>
      <c r="G42" s="39">
        <v>0.0</v>
      </c>
      <c r="H42" s="39">
        <v>59.59</v>
      </c>
      <c r="I42" s="39">
        <f t="shared" si="1"/>
        <v>127.80933</v>
      </c>
      <c r="J42" s="39">
        <f t="shared" si="2"/>
        <v>116.1903</v>
      </c>
      <c r="K42" s="40"/>
    </row>
    <row r="43" ht="35.25" customHeight="1">
      <c r="A43" s="38" t="s">
        <v>25</v>
      </c>
      <c r="B43" s="38" t="s">
        <v>87</v>
      </c>
      <c r="C43" s="38" t="s">
        <v>303</v>
      </c>
      <c r="D43" s="38">
        <v>1559.0</v>
      </c>
      <c r="E43" s="39">
        <v>29.17</v>
      </c>
      <c r="F43" s="38">
        <v>22.0</v>
      </c>
      <c r="G43" s="39">
        <v>40.03</v>
      </c>
      <c r="H43" s="39">
        <v>54.37</v>
      </c>
      <c r="I43" s="39">
        <f t="shared" si="1"/>
        <v>1214.66367</v>
      </c>
      <c r="J43" s="39">
        <f t="shared" si="2"/>
        <v>1104.2397</v>
      </c>
      <c r="K43" s="40"/>
    </row>
    <row r="44" ht="35.25" customHeight="1">
      <c r="A44" s="38" t="s">
        <v>25</v>
      </c>
      <c r="B44" s="38" t="s">
        <v>87</v>
      </c>
      <c r="C44" s="38" t="s">
        <v>304</v>
      </c>
      <c r="D44" s="38">
        <v>187.0</v>
      </c>
      <c r="E44" s="39">
        <v>7.7</v>
      </c>
      <c r="F44" s="38">
        <v>6.0</v>
      </c>
      <c r="G44" s="39">
        <v>38.56</v>
      </c>
      <c r="H44" s="39">
        <v>38.56</v>
      </c>
      <c r="I44" s="39">
        <f t="shared" si="1"/>
        <v>189.8611</v>
      </c>
      <c r="J44" s="39">
        <f t="shared" si="2"/>
        <v>172.601</v>
      </c>
      <c r="K44" s="40"/>
    </row>
    <row r="45" ht="35.25" customHeight="1">
      <c r="A45" s="38" t="s">
        <v>25</v>
      </c>
      <c r="B45" s="38" t="s">
        <v>87</v>
      </c>
      <c r="C45" s="38" t="s">
        <v>305</v>
      </c>
      <c r="D45" s="38">
        <v>226.0</v>
      </c>
      <c r="E45" s="39">
        <v>22.63</v>
      </c>
      <c r="F45" s="38">
        <v>3.0</v>
      </c>
      <c r="G45" s="39">
        <v>0.0</v>
      </c>
      <c r="H45" s="39">
        <v>72.47</v>
      </c>
      <c r="I45" s="39">
        <f t="shared" si="1"/>
        <v>192.34182</v>
      </c>
      <c r="J45" s="39">
        <f t="shared" si="2"/>
        <v>174.8562</v>
      </c>
      <c r="K45" s="40"/>
    </row>
    <row r="46" ht="35.25" customHeight="1">
      <c r="A46" s="38" t="s">
        <v>25</v>
      </c>
      <c r="B46" s="38" t="s">
        <v>87</v>
      </c>
      <c r="C46" s="38" t="s">
        <v>306</v>
      </c>
      <c r="D46" s="38">
        <v>317.0</v>
      </c>
      <c r="E46" s="39">
        <v>26.06</v>
      </c>
      <c r="F46" s="38">
        <v>6.0</v>
      </c>
      <c r="G46" s="39">
        <v>48.39</v>
      </c>
      <c r="H46" s="39">
        <v>79.96</v>
      </c>
      <c r="I46" s="39">
        <f t="shared" si="1"/>
        <v>257.82878</v>
      </c>
      <c r="J46" s="39">
        <f t="shared" si="2"/>
        <v>234.3898</v>
      </c>
      <c r="K46" s="40"/>
    </row>
    <row r="47" ht="35.25" customHeight="1">
      <c r="A47" s="38" t="s">
        <v>25</v>
      </c>
      <c r="B47" s="38" t="s">
        <v>87</v>
      </c>
      <c r="C47" s="38" t="s">
        <v>307</v>
      </c>
      <c r="D47" s="38">
        <v>92.0</v>
      </c>
      <c r="E47" s="39">
        <v>14.32</v>
      </c>
      <c r="F47" s="38">
        <v>1.0</v>
      </c>
      <c r="G47" s="39">
        <v>0.0</v>
      </c>
      <c r="H47" s="39">
        <v>100.0</v>
      </c>
      <c r="I47" s="39">
        <f t="shared" si="1"/>
        <v>86.70816</v>
      </c>
      <c r="J47" s="39">
        <f t="shared" si="2"/>
        <v>78.8256</v>
      </c>
      <c r="K47" s="40"/>
    </row>
    <row r="48" ht="35.25" customHeight="1">
      <c r="A48" s="38" t="s">
        <v>25</v>
      </c>
      <c r="B48" s="38" t="s">
        <v>87</v>
      </c>
      <c r="C48" s="38" t="s">
        <v>308</v>
      </c>
      <c r="D48" s="38">
        <v>75.0</v>
      </c>
      <c r="E48" s="39">
        <v>6.69</v>
      </c>
      <c r="F48" s="38">
        <v>4.0</v>
      </c>
      <c r="G48" s="39">
        <v>100.0</v>
      </c>
      <c r="H48" s="39">
        <v>100.0</v>
      </c>
      <c r="I48" s="39">
        <f t="shared" si="1"/>
        <v>76.98075</v>
      </c>
      <c r="J48" s="39">
        <f t="shared" si="2"/>
        <v>69.9825</v>
      </c>
      <c r="K48" s="40"/>
    </row>
    <row r="49" ht="35.25" customHeight="1">
      <c r="A49" s="38" t="s">
        <v>25</v>
      </c>
      <c r="B49" s="38" t="s">
        <v>87</v>
      </c>
      <c r="C49" s="38" t="s">
        <v>309</v>
      </c>
      <c r="D49" s="38">
        <v>90.0</v>
      </c>
      <c r="E49" s="39">
        <v>6.45</v>
      </c>
      <c r="F49" s="38">
        <v>3.0</v>
      </c>
      <c r="G49" s="39">
        <v>100.0</v>
      </c>
      <c r="H49" s="39">
        <v>100.0</v>
      </c>
      <c r="I49" s="39">
        <f t="shared" si="1"/>
        <v>92.6145</v>
      </c>
      <c r="J49" s="39">
        <f t="shared" si="2"/>
        <v>84.195</v>
      </c>
      <c r="K49" s="40"/>
    </row>
    <row r="50" ht="35.25" customHeight="1">
      <c r="A50" s="38" t="s">
        <v>25</v>
      </c>
      <c r="B50" s="38" t="s">
        <v>87</v>
      </c>
      <c r="C50" s="38" t="s">
        <v>310</v>
      </c>
      <c r="D50" s="38">
        <v>80.0</v>
      </c>
      <c r="E50" s="39">
        <v>11.94</v>
      </c>
      <c r="F50" s="38">
        <v>1.0</v>
      </c>
      <c r="G50" s="39">
        <v>65.58</v>
      </c>
      <c r="H50" s="39">
        <v>100.0</v>
      </c>
      <c r="I50" s="39">
        <f t="shared" si="1"/>
        <v>77.4928</v>
      </c>
      <c r="J50" s="39">
        <f t="shared" si="2"/>
        <v>70.448</v>
      </c>
      <c r="K50" s="40"/>
    </row>
    <row r="51" ht="35.25" customHeight="1">
      <c r="A51" s="38" t="s">
        <v>25</v>
      </c>
      <c r="B51" s="38" t="s">
        <v>87</v>
      </c>
      <c r="C51" s="38" t="s">
        <v>311</v>
      </c>
      <c r="D51" s="38">
        <v>397.0</v>
      </c>
      <c r="E51" s="39">
        <v>28.36</v>
      </c>
      <c r="F51" s="38">
        <v>7.0</v>
      </c>
      <c r="G51" s="39">
        <v>50.54</v>
      </c>
      <c r="H51" s="39">
        <v>83.51</v>
      </c>
      <c r="I51" s="39">
        <f t="shared" si="1"/>
        <v>312.85188</v>
      </c>
      <c r="J51" s="39">
        <f t="shared" si="2"/>
        <v>284.4108</v>
      </c>
      <c r="K51" s="40"/>
    </row>
    <row r="52" ht="35.25" customHeight="1">
      <c r="A52" s="38" t="s">
        <v>25</v>
      </c>
      <c r="B52" s="38" t="s">
        <v>87</v>
      </c>
      <c r="C52" s="38" t="s">
        <v>312</v>
      </c>
      <c r="D52" s="38">
        <v>22.0</v>
      </c>
      <c r="E52" s="39">
        <v>4.79</v>
      </c>
      <c r="F52" s="38">
        <v>1.0</v>
      </c>
      <c r="G52" s="39">
        <v>0.0</v>
      </c>
      <c r="H52" s="39">
        <v>100.0</v>
      </c>
      <c r="I52" s="39">
        <f t="shared" si="1"/>
        <v>23.04082</v>
      </c>
      <c r="J52" s="39">
        <f t="shared" si="2"/>
        <v>20.9462</v>
      </c>
      <c r="K52" s="40"/>
    </row>
    <row r="53" ht="35.25" customHeight="1">
      <c r="A53" s="38" t="s">
        <v>25</v>
      </c>
      <c r="B53" s="38" t="s">
        <v>100</v>
      </c>
      <c r="C53" s="38" t="s">
        <v>313</v>
      </c>
      <c r="D53" s="38">
        <v>73.0</v>
      </c>
      <c r="E53" s="39">
        <v>11.22</v>
      </c>
      <c r="F53" s="38">
        <v>4.0</v>
      </c>
      <c r="G53" s="39">
        <v>100.0</v>
      </c>
      <c r="H53" s="39">
        <v>100.0</v>
      </c>
      <c r="I53" s="39">
        <f t="shared" si="1"/>
        <v>71.29034</v>
      </c>
      <c r="J53" s="39">
        <f t="shared" si="2"/>
        <v>64.8094</v>
      </c>
      <c r="K53" s="40"/>
    </row>
    <row r="54" ht="35.25" customHeight="1">
      <c r="A54" s="38" t="s">
        <v>25</v>
      </c>
      <c r="B54" s="38" t="s">
        <v>100</v>
      </c>
      <c r="C54" s="38" t="s">
        <v>314</v>
      </c>
      <c r="D54" s="38">
        <v>82.0</v>
      </c>
      <c r="E54" s="39">
        <v>6.65</v>
      </c>
      <c r="F54" s="38">
        <v>1.0</v>
      </c>
      <c r="G54" s="39">
        <v>0.0</v>
      </c>
      <c r="H54" s="39">
        <v>47.19</v>
      </c>
      <c r="I54" s="39">
        <f t="shared" si="1"/>
        <v>84.2017</v>
      </c>
      <c r="J54" s="39">
        <f t="shared" si="2"/>
        <v>76.547</v>
      </c>
      <c r="K54" s="40"/>
    </row>
    <row r="55" ht="35.25" customHeight="1">
      <c r="A55" s="38" t="s">
        <v>25</v>
      </c>
      <c r="B55" s="38" t="s">
        <v>100</v>
      </c>
      <c r="C55" s="38" t="s">
        <v>315</v>
      </c>
      <c r="D55" s="38">
        <v>1041.0</v>
      </c>
      <c r="E55" s="39">
        <v>16.73</v>
      </c>
      <c r="F55" s="38">
        <v>17.0</v>
      </c>
      <c r="G55" s="39">
        <v>34.25</v>
      </c>
      <c r="H55" s="39">
        <v>51.13</v>
      </c>
      <c r="I55" s="39">
        <f t="shared" si="1"/>
        <v>953.52477</v>
      </c>
      <c r="J55" s="39">
        <f t="shared" si="2"/>
        <v>866.8407</v>
      </c>
      <c r="K55" s="40"/>
    </row>
    <row r="56" ht="35.25" customHeight="1">
      <c r="A56" s="38" t="s">
        <v>25</v>
      </c>
      <c r="B56" s="38" t="s">
        <v>100</v>
      </c>
      <c r="C56" s="38" t="s">
        <v>316</v>
      </c>
      <c r="D56" s="38">
        <v>47.0</v>
      </c>
      <c r="E56" s="39">
        <v>0.5</v>
      </c>
      <c r="F56" s="38">
        <v>2.0</v>
      </c>
      <c r="G56" s="39">
        <v>99.45</v>
      </c>
      <c r="H56" s="39">
        <v>99.45</v>
      </c>
      <c r="I56" s="39">
        <f t="shared" si="1"/>
        <v>51.4415</v>
      </c>
      <c r="J56" s="39">
        <f t="shared" si="2"/>
        <v>46.765</v>
      </c>
      <c r="K56" s="40"/>
    </row>
    <row r="57" ht="35.25" customHeight="1">
      <c r="A57" s="38" t="s">
        <v>25</v>
      </c>
      <c r="B57" s="38" t="s">
        <v>100</v>
      </c>
      <c r="C57" s="38" t="s">
        <v>317</v>
      </c>
      <c r="D57" s="38">
        <v>248.0</v>
      </c>
      <c r="E57" s="39">
        <v>7.48</v>
      </c>
      <c r="F57" s="38">
        <v>7.0</v>
      </c>
      <c r="G57" s="39">
        <v>86.31</v>
      </c>
      <c r="H57" s="39">
        <v>86.31</v>
      </c>
      <c r="I57" s="39">
        <f t="shared" si="1"/>
        <v>252.39456</v>
      </c>
      <c r="J57" s="39">
        <f t="shared" si="2"/>
        <v>229.4496</v>
      </c>
      <c r="K57" s="40"/>
    </row>
    <row r="58" ht="35.25" customHeight="1">
      <c r="A58" s="38" t="s">
        <v>25</v>
      </c>
      <c r="B58" s="38" t="s">
        <v>100</v>
      </c>
      <c r="C58" s="38" t="s">
        <v>318</v>
      </c>
      <c r="D58" s="38">
        <v>44.0</v>
      </c>
      <c r="E58" s="39">
        <v>2.76</v>
      </c>
      <c r="F58" s="38">
        <v>2.0</v>
      </c>
      <c r="G58" s="39">
        <v>73.7</v>
      </c>
      <c r="H58" s="39">
        <v>73.7</v>
      </c>
      <c r="I58" s="39">
        <f t="shared" si="1"/>
        <v>47.06416</v>
      </c>
      <c r="J58" s="39">
        <f t="shared" si="2"/>
        <v>42.7856</v>
      </c>
      <c r="K58" s="40"/>
    </row>
    <row r="59" ht="35.25" customHeight="1">
      <c r="A59" s="38" t="s">
        <v>25</v>
      </c>
      <c r="B59" s="38" t="s">
        <v>100</v>
      </c>
      <c r="C59" s="38" t="s">
        <v>319</v>
      </c>
      <c r="D59" s="38">
        <v>166.0</v>
      </c>
      <c r="E59" s="39">
        <v>3.46</v>
      </c>
      <c r="F59" s="38">
        <v>4.0</v>
      </c>
      <c r="G59" s="39">
        <v>43.03</v>
      </c>
      <c r="H59" s="39">
        <v>61.74</v>
      </c>
      <c r="I59" s="39">
        <f t="shared" si="1"/>
        <v>176.28204</v>
      </c>
      <c r="J59" s="39">
        <f t="shared" si="2"/>
        <v>160.2564</v>
      </c>
      <c r="K59" s="40"/>
    </row>
    <row r="60" ht="35.25" customHeight="1">
      <c r="A60" s="38" t="s">
        <v>25</v>
      </c>
      <c r="B60" s="38" t="s">
        <v>100</v>
      </c>
      <c r="C60" s="38" t="s">
        <v>320</v>
      </c>
      <c r="D60" s="38">
        <v>71.0</v>
      </c>
      <c r="E60" s="39">
        <v>5.87</v>
      </c>
      <c r="F60" s="38">
        <v>4.0</v>
      </c>
      <c r="G60" s="39">
        <v>74.68</v>
      </c>
      <c r="H60" s="39">
        <v>74.68</v>
      </c>
      <c r="I60" s="39">
        <f t="shared" si="1"/>
        <v>73.51553</v>
      </c>
      <c r="J60" s="39">
        <f t="shared" si="2"/>
        <v>66.8323</v>
      </c>
      <c r="K60" s="40"/>
    </row>
    <row r="61" ht="35.25" customHeight="1">
      <c r="A61" s="38" t="s">
        <v>25</v>
      </c>
      <c r="B61" s="38" t="s">
        <v>100</v>
      </c>
      <c r="C61" s="38" t="s">
        <v>321</v>
      </c>
      <c r="D61" s="38">
        <v>273.0</v>
      </c>
      <c r="E61" s="39">
        <v>9.6</v>
      </c>
      <c r="F61" s="38">
        <v>5.0</v>
      </c>
      <c r="G61" s="39">
        <v>38.16</v>
      </c>
      <c r="H61" s="39">
        <v>60.28</v>
      </c>
      <c r="I61" s="39">
        <f t="shared" si="1"/>
        <v>271.4712</v>
      </c>
      <c r="J61" s="39">
        <f t="shared" si="2"/>
        <v>246.792</v>
      </c>
      <c r="K61" s="40"/>
    </row>
    <row r="62" ht="35.25" customHeight="1">
      <c r="A62" s="38" t="s">
        <v>25</v>
      </c>
      <c r="B62" s="38" t="s">
        <v>100</v>
      </c>
      <c r="C62" s="38" t="s">
        <v>322</v>
      </c>
      <c r="D62" s="38">
        <v>160.0</v>
      </c>
      <c r="E62" s="39">
        <v>3.29</v>
      </c>
      <c r="F62" s="38">
        <v>4.0</v>
      </c>
      <c r="G62" s="39">
        <v>68.32</v>
      </c>
      <c r="H62" s="39">
        <v>88.12</v>
      </c>
      <c r="I62" s="39">
        <f t="shared" si="1"/>
        <v>170.2096</v>
      </c>
      <c r="J62" s="39">
        <f t="shared" si="2"/>
        <v>154.736</v>
      </c>
      <c r="K62" s="40"/>
    </row>
    <row r="63" ht="35.25" customHeight="1">
      <c r="A63" s="38" t="s">
        <v>25</v>
      </c>
      <c r="B63" s="38" t="s">
        <v>100</v>
      </c>
      <c r="C63" s="38" t="s">
        <v>323</v>
      </c>
      <c r="D63" s="38">
        <v>90.0</v>
      </c>
      <c r="E63" s="39">
        <v>7.54</v>
      </c>
      <c r="F63" s="38">
        <v>3.0</v>
      </c>
      <c r="G63" s="39">
        <v>35.04</v>
      </c>
      <c r="H63" s="39">
        <v>95.98</v>
      </c>
      <c r="I63" s="39">
        <f t="shared" si="1"/>
        <v>91.5354</v>
      </c>
      <c r="J63" s="39">
        <f t="shared" si="2"/>
        <v>83.214</v>
      </c>
      <c r="K63" s="40"/>
    </row>
    <row r="64" ht="35.25" customHeight="1">
      <c r="A64" s="38" t="s">
        <v>25</v>
      </c>
      <c r="B64" s="38" t="s">
        <v>100</v>
      </c>
      <c r="C64" s="38" t="s">
        <v>324</v>
      </c>
      <c r="D64" s="38">
        <v>276.0</v>
      </c>
      <c r="E64" s="39">
        <v>10.98</v>
      </c>
      <c r="F64" s="38">
        <v>4.0</v>
      </c>
      <c r="G64" s="39">
        <v>100.0</v>
      </c>
      <c r="H64" s="39">
        <v>100.0</v>
      </c>
      <c r="I64" s="39">
        <f t="shared" si="1"/>
        <v>270.26472</v>
      </c>
      <c r="J64" s="39">
        <f t="shared" si="2"/>
        <v>245.6952</v>
      </c>
      <c r="K64" s="40"/>
    </row>
    <row r="65" ht="35.25" customHeight="1">
      <c r="A65" s="38" t="s">
        <v>25</v>
      </c>
      <c r="B65" s="38" t="s">
        <v>100</v>
      </c>
      <c r="C65" s="38" t="s">
        <v>325</v>
      </c>
      <c r="D65" s="38">
        <v>289.0</v>
      </c>
      <c r="E65" s="39">
        <v>11.2</v>
      </c>
      <c r="F65" s="38">
        <v>10.0</v>
      </c>
      <c r="G65" s="39">
        <v>92.6</v>
      </c>
      <c r="H65" s="39">
        <v>92.6</v>
      </c>
      <c r="I65" s="39">
        <f t="shared" si="1"/>
        <v>282.2952</v>
      </c>
      <c r="J65" s="39">
        <f t="shared" si="2"/>
        <v>256.632</v>
      </c>
      <c r="K65" s="40"/>
    </row>
    <row r="66" ht="35.25" customHeight="1">
      <c r="A66" s="38" t="s">
        <v>25</v>
      </c>
      <c r="B66" s="38" t="s">
        <v>100</v>
      </c>
      <c r="C66" s="38" t="s">
        <v>326</v>
      </c>
      <c r="D66" s="38">
        <v>44.0</v>
      </c>
      <c r="E66" s="39">
        <v>3.72</v>
      </c>
      <c r="F66" s="38">
        <v>1.0</v>
      </c>
      <c r="G66" s="39">
        <v>94.83</v>
      </c>
      <c r="H66" s="39">
        <v>94.83</v>
      </c>
      <c r="I66" s="39">
        <f t="shared" si="1"/>
        <v>46.59952</v>
      </c>
      <c r="J66" s="39">
        <f t="shared" si="2"/>
        <v>42.3632</v>
      </c>
      <c r="K66" s="40"/>
    </row>
    <row r="67" ht="35.25" customHeight="1">
      <c r="A67" s="38" t="s">
        <v>25</v>
      </c>
      <c r="B67" s="38" t="s">
        <v>100</v>
      </c>
      <c r="C67" s="38" t="s">
        <v>327</v>
      </c>
      <c r="D67" s="38">
        <v>183.0</v>
      </c>
      <c r="E67" s="39">
        <v>1.42</v>
      </c>
      <c r="F67" s="38">
        <v>5.0</v>
      </c>
      <c r="G67" s="39">
        <v>99.57</v>
      </c>
      <c r="H67" s="39">
        <v>100.0</v>
      </c>
      <c r="I67" s="39">
        <f t="shared" si="1"/>
        <v>198.44154</v>
      </c>
      <c r="J67" s="39">
        <f t="shared" si="2"/>
        <v>180.4014</v>
      </c>
      <c r="K67" s="40"/>
    </row>
    <row r="68" ht="35.25" customHeight="1">
      <c r="A68" s="38" t="s">
        <v>25</v>
      </c>
      <c r="B68" s="38" t="s">
        <v>100</v>
      </c>
      <c r="C68" s="38" t="s">
        <v>328</v>
      </c>
      <c r="D68" s="38">
        <v>286.0</v>
      </c>
      <c r="E68" s="39">
        <v>6.0</v>
      </c>
      <c r="F68" s="38">
        <v>6.0</v>
      </c>
      <c r="G68" s="39">
        <v>59.44</v>
      </c>
      <c r="H68" s="39">
        <v>72.36</v>
      </c>
      <c r="I68" s="39">
        <f t="shared" si="1"/>
        <v>295.724</v>
      </c>
      <c r="J68" s="39">
        <f t="shared" si="2"/>
        <v>268.84</v>
      </c>
      <c r="K68" s="40"/>
    </row>
    <row r="69" ht="35.25" customHeight="1">
      <c r="A69" s="38" t="s">
        <v>25</v>
      </c>
      <c r="B69" s="38" t="s">
        <v>100</v>
      </c>
      <c r="C69" s="38" t="s">
        <v>329</v>
      </c>
      <c r="D69" s="38">
        <v>47.0</v>
      </c>
      <c r="E69" s="39">
        <v>1.24</v>
      </c>
      <c r="F69" s="38">
        <v>3.0</v>
      </c>
      <c r="G69" s="39">
        <v>76.13</v>
      </c>
      <c r="H69" s="39">
        <v>100.0</v>
      </c>
      <c r="I69" s="39">
        <f t="shared" si="1"/>
        <v>51.05892</v>
      </c>
      <c r="J69" s="39">
        <f t="shared" si="2"/>
        <v>46.4172</v>
      </c>
      <c r="K69" s="40"/>
    </row>
    <row r="70" ht="15.75" customHeight="1">
      <c r="A70" s="41"/>
      <c r="B70" s="41"/>
      <c r="C70" s="41"/>
      <c r="D70" s="41"/>
      <c r="E70" s="42"/>
      <c r="F70" s="41"/>
      <c r="G70" s="41"/>
      <c r="H70" s="41"/>
      <c r="I70" s="41"/>
      <c r="J70" s="41"/>
      <c r="K70" s="43"/>
    </row>
    <row r="71" ht="15.75" customHeight="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</row>
    <row r="72" ht="15.7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</row>
    <row r="73" ht="15.75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</row>
    <row r="74" ht="15.75" customHeight="1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</row>
    <row r="75" ht="15.75" customHeight="1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</row>
    <row r="76" ht="15.75" customHeight="1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</row>
    <row r="77" ht="15.75" customHeight="1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</row>
    <row r="78" ht="15.75" customHeight="1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</row>
    <row r="79" ht="15.75" customHeight="1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</row>
    <row r="80" ht="15.75" customHeight="1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</row>
    <row r="81" ht="15.75" customHeight="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</row>
    <row r="82" ht="15.75" customHeight="1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</row>
    <row r="83" ht="15.75" customHeight="1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</row>
    <row r="84" ht="15.75" customHeight="1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</row>
    <row r="85" ht="15.75" customHeight="1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</row>
    <row r="86" ht="15.75" customHeight="1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</row>
    <row r="87" ht="15.75" customHeight="1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</row>
    <row r="88" ht="15.75" customHeight="1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</row>
    <row r="89" ht="15.75" customHeight="1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</row>
    <row r="90" ht="15.75" customHeight="1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</row>
    <row r="91" ht="15.75" customHeight="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</row>
    <row r="92" ht="15.75" customHeight="1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</row>
    <row r="93" ht="15.75" customHeight="1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</row>
    <row r="94" ht="15.75" customHeight="1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</row>
    <row r="95" ht="15.75" customHeight="1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</row>
    <row r="96" ht="15.75" customHeight="1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</row>
    <row r="97" ht="15.75" customHeight="1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</row>
    <row r="98" ht="15.75" customHeight="1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</row>
    <row r="99" ht="15.75" customHeight="1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</row>
    <row r="100" ht="15.7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</row>
    <row r="101" ht="15.75" customHeight="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</row>
    <row r="102" ht="15.75" customHeight="1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</row>
    <row r="103" ht="15.75" customHeight="1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</row>
    <row r="104" ht="15.75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</row>
    <row r="105" ht="15.7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</row>
    <row r="106" ht="15.7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</row>
    <row r="107" ht="15.7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</row>
    <row r="108" ht="15.7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</row>
    <row r="109" ht="15.7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</row>
    <row r="110" ht="15.7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</row>
    <row r="111" ht="15.7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</row>
    <row r="112" ht="15.7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</row>
    <row r="113" ht="15.7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</row>
    <row r="114" ht="15.7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</row>
    <row r="115" ht="15.7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</row>
    <row r="116" ht="15.7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</row>
    <row r="117" ht="15.7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</row>
    <row r="118" ht="15.7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</row>
    <row r="119" ht="15.7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</row>
    <row r="120" ht="15.7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</row>
    <row r="121" ht="15.7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</row>
    <row r="122" ht="15.7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</row>
    <row r="123" ht="15.7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</row>
    <row r="124" ht="15.7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</row>
    <row r="125" ht="15.7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</row>
    <row r="126" ht="15.7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</row>
    <row r="127" ht="15.7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</row>
    <row r="128" ht="15.7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</row>
    <row r="129" ht="15.7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</row>
    <row r="130" ht="15.7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</row>
    <row r="131" ht="15.7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</row>
    <row r="132" ht="15.7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</row>
    <row r="133" ht="15.7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</row>
    <row r="134" ht="15.7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</row>
    <row r="135" ht="15.7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</row>
    <row r="136" ht="15.7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</row>
    <row r="137" ht="15.7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</row>
    <row r="138" ht="15.7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</row>
    <row r="139" ht="15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</row>
    <row r="140" ht="15.7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</row>
    <row r="141" ht="15.7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</row>
    <row r="142" ht="15.7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</row>
    <row r="143" ht="15.7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</row>
    <row r="144" ht="15.7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</row>
    <row r="145" ht="15.75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</row>
    <row r="146" ht="15.7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</row>
    <row r="147" ht="15.75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</row>
    <row r="148" ht="15.7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</row>
    <row r="149" ht="15.7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</row>
    <row r="150" ht="15.75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</row>
    <row r="151" ht="15.7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</row>
    <row r="152" ht="15.75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</row>
    <row r="153" ht="15.7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</row>
    <row r="154" ht="15.75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</row>
    <row r="155" ht="15.7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</row>
    <row r="156" ht="15.7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</row>
    <row r="157" ht="15.7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</row>
    <row r="158" ht="15.75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</row>
    <row r="159" ht="15.7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</row>
    <row r="160" ht="15.75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</row>
    <row r="161" ht="15.7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</row>
    <row r="162" ht="15.75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</row>
    <row r="163" ht="15.7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</row>
    <row r="164" ht="15.7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</row>
    <row r="165" ht="15.75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</row>
    <row r="166" ht="15.7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</row>
    <row r="167" ht="15.7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</row>
    <row r="168" ht="15.7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</row>
    <row r="169" ht="15.7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</row>
    <row r="170" ht="15.7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</row>
    <row r="171" ht="15.7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</row>
    <row r="172" ht="15.7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</row>
    <row r="173" ht="15.7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</row>
    <row r="174" ht="15.7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</row>
    <row r="175" ht="15.7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</row>
    <row r="176" ht="15.7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</row>
    <row r="177" ht="15.7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</row>
    <row r="178" ht="15.7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</row>
    <row r="179" ht="15.7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</row>
    <row r="180" ht="15.7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</row>
    <row r="181" ht="15.7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</row>
    <row r="182" ht="15.7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</row>
    <row r="183" ht="15.7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</row>
    <row r="184" ht="15.7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</row>
    <row r="185" ht="15.7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</row>
    <row r="186" ht="15.7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</row>
    <row r="187" ht="15.7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</row>
    <row r="188" ht="15.7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</row>
    <row r="189" ht="15.7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</row>
    <row r="190" ht="15.7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</row>
    <row r="191" ht="15.7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</row>
    <row r="192" ht="15.7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</row>
    <row r="193" ht="15.7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</row>
    <row r="194" ht="15.7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</row>
    <row r="195" ht="15.7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</row>
    <row r="196" ht="15.7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</row>
    <row r="197" ht="15.7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</row>
    <row r="198" ht="15.7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</row>
    <row r="199" ht="15.7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</row>
    <row r="200" ht="15.7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</row>
    <row r="201" ht="15.7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</row>
    <row r="202" ht="15.7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</row>
    <row r="203" ht="15.75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</row>
    <row r="204" ht="15.7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</row>
    <row r="205" ht="15.75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</row>
    <row r="206" ht="15.7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</row>
    <row r="207" ht="15.75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</row>
    <row r="208" ht="15.7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</row>
    <row r="209" ht="15.7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</row>
    <row r="210" ht="15.75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</row>
    <row r="211" ht="15.7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</row>
    <row r="212" ht="15.75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</row>
    <row r="213" ht="15.7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</row>
    <row r="214" ht="15.75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</row>
    <row r="215" ht="15.7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</row>
    <row r="216" ht="15.75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</row>
    <row r="217" ht="15.7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</row>
    <row r="218" ht="15.75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</row>
    <row r="219" ht="15.7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</row>
    <row r="220" ht="15.75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</row>
    <row r="221" ht="15.75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</row>
    <row r="222" ht="15.75" customHeight="1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</row>
    <row r="223" ht="15.75" customHeight="1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</row>
    <row r="224" ht="15.75" customHeight="1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</row>
    <row r="225" ht="15.75" customHeight="1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</row>
    <row r="226" ht="15.75" customHeight="1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</row>
    <row r="227" ht="15.75" customHeight="1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</row>
    <row r="228" ht="15.75" customHeight="1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</row>
    <row r="229" ht="15.75" customHeight="1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</row>
    <row r="230" ht="15.75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</row>
    <row r="231" ht="15.75" customHeight="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</row>
    <row r="232" ht="15.75" customHeight="1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</row>
    <row r="233" ht="15.75" customHeight="1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</row>
    <row r="234" ht="15.75" customHeight="1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</row>
    <row r="235" ht="15.75" customHeight="1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</row>
    <row r="236" ht="15.75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</row>
    <row r="237" ht="15.75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</row>
    <row r="238" ht="15.75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</row>
    <row r="239" ht="15.75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</row>
    <row r="240" ht="15.75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</row>
    <row r="241" ht="15.75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</row>
    <row r="242" ht="15.75" customHeight="1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</row>
    <row r="243" ht="15.75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</row>
    <row r="244" ht="15.75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</row>
    <row r="245" ht="15.75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</row>
    <row r="246" ht="15.75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</row>
    <row r="247" ht="15.75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</row>
    <row r="248" ht="15.75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</row>
    <row r="249" ht="15.75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</row>
    <row r="250" ht="15.75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</row>
    <row r="251" ht="15.75" customHeight="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</row>
    <row r="252" ht="15.75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</row>
    <row r="253" ht="15.75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</row>
    <row r="254" ht="15.75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</row>
    <row r="255" ht="15.75" customHeight="1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</row>
    <row r="256" ht="15.75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</row>
    <row r="257" ht="15.75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</row>
    <row r="258" ht="15.75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</row>
    <row r="259" ht="15.75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</row>
    <row r="260" ht="15.75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</row>
    <row r="261" ht="15.7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</row>
    <row r="262" ht="15.75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</row>
    <row r="263" ht="15.75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</row>
    <row r="264" ht="15.75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</row>
    <row r="265" ht="15.75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</row>
    <row r="266" ht="15.75" customHeight="1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</row>
    <row r="267" ht="15.75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</row>
    <row r="268" ht="15.75" customHeight="1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</row>
    <row r="269" ht="15.75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</row>
    <row r="270" ht="15.75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</row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dataValidations>
    <dataValidation type="list" allowBlank="1" showErrorMessage="1" sqref="A2:A69">
      <formula1>'listas de opções'!$C$2:$C$18</formula1>
    </dataValidation>
    <dataValidation type="list" allowBlank="1" showErrorMessage="1" sqref="B2:B69">
      <formula1>'listas de opções'!$E$2:$E$64</formula1>
    </dataValidation>
  </dataValidations>
  <printOptions/>
  <pageMargins bottom="0.787401575" footer="0.0" header="0.0" left="0.511811024" right="0.511811024" top="0.787401575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4.57"/>
    <col customWidth="1" min="2" max="2" width="18.71"/>
    <col customWidth="1" min="3" max="3" width="23.14"/>
    <col customWidth="1" min="4" max="4" width="19.29"/>
    <col customWidth="1" min="5" max="5" width="43.43"/>
    <col customWidth="1" min="6" max="6" width="24.0"/>
    <col customWidth="1" min="7" max="7" width="8.71"/>
  </cols>
  <sheetData>
    <row r="1" ht="36.75" customHeight="1">
      <c r="A1" s="35" t="s">
        <v>1</v>
      </c>
      <c r="B1" s="35" t="s">
        <v>257</v>
      </c>
      <c r="C1" s="35" t="s">
        <v>258</v>
      </c>
      <c r="D1" s="35" t="s">
        <v>330</v>
      </c>
      <c r="E1" s="35" t="s">
        <v>331</v>
      </c>
      <c r="F1" s="35" t="s">
        <v>332</v>
      </c>
      <c r="G1" s="45"/>
    </row>
    <row r="2" ht="43.5" customHeight="1">
      <c r="A2" s="38" t="s">
        <v>25</v>
      </c>
      <c r="B2" s="38" t="s">
        <v>25</v>
      </c>
      <c r="C2" s="38" t="s">
        <v>265</v>
      </c>
      <c r="D2" s="38">
        <v>7637160.0</v>
      </c>
      <c r="E2" s="38" t="s">
        <v>333</v>
      </c>
      <c r="F2" s="38" t="s">
        <v>25</v>
      </c>
    </row>
    <row r="3" ht="43.5" customHeight="1">
      <c r="A3" s="38" t="s">
        <v>25</v>
      </c>
      <c r="B3" s="38" t="s">
        <v>25</v>
      </c>
      <c r="C3" s="38" t="s">
        <v>266</v>
      </c>
      <c r="D3" s="38">
        <v>7637160.0</v>
      </c>
      <c r="E3" s="38" t="s">
        <v>333</v>
      </c>
      <c r="F3" s="38" t="s">
        <v>25</v>
      </c>
    </row>
    <row r="4" ht="43.5" customHeight="1">
      <c r="A4" s="38" t="s">
        <v>25</v>
      </c>
      <c r="B4" s="38" t="s">
        <v>25</v>
      </c>
      <c r="C4" s="38" t="s">
        <v>267</v>
      </c>
      <c r="D4" s="38">
        <v>7637160.0</v>
      </c>
      <c r="E4" s="38" t="s">
        <v>333</v>
      </c>
      <c r="F4" s="38" t="s">
        <v>25</v>
      </c>
    </row>
    <row r="5" ht="43.5" customHeight="1">
      <c r="A5" s="38" t="s">
        <v>25</v>
      </c>
      <c r="B5" s="38" t="s">
        <v>25</v>
      </c>
      <c r="C5" s="38" t="s">
        <v>268</v>
      </c>
      <c r="D5" s="38">
        <v>7637160.0</v>
      </c>
      <c r="E5" s="38" t="s">
        <v>333</v>
      </c>
      <c r="F5" s="38" t="s">
        <v>25</v>
      </c>
    </row>
    <row r="6" ht="43.5" customHeight="1">
      <c r="A6" s="38" t="s">
        <v>25</v>
      </c>
      <c r="B6" s="38" t="s">
        <v>25</v>
      </c>
      <c r="C6" s="38" t="s">
        <v>25</v>
      </c>
      <c r="D6" s="38">
        <v>7637160.0</v>
      </c>
      <c r="E6" s="38" t="s">
        <v>333</v>
      </c>
      <c r="F6" s="38" t="s">
        <v>25</v>
      </c>
    </row>
    <row r="7" ht="43.5" customHeight="1">
      <c r="A7" s="38" t="s">
        <v>25</v>
      </c>
      <c r="B7" s="38" t="s">
        <v>25</v>
      </c>
      <c r="C7" s="38" t="s">
        <v>269</v>
      </c>
      <c r="D7" s="38">
        <v>7637160.0</v>
      </c>
      <c r="E7" s="38" t="s">
        <v>333</v>
      </c>
      <c r="F7" s="38" t="s">
        <v>25</v>
      </c>
    </row>
    <row r="8" ht="43.5" customHeight="1">
      <c r="A8" s="38" t="s">
        <v>25</v>
      </c>
      <c r="B8" s="38" t="s">
        <v>25</v>
      </c>
      <c r="C8" s="38" t="s">
        <v>270</v>
      </c>
      <c r="D8" s="38">
        <v>7637160.0</v>
      </c>
      <c r="E8" s="38" t="s">
        <v>333</v>
      </c>
      <c r="F8" s="38" t="s">
        <v>25</v>
      </c>
    </row>
    <row r="9" ht="43.5" customHeight="1">
      <c r="A9" s="38" t="s">
        <v>25</v>
      </c>
      <c r="B9" s="38" t="s">
        <v>25</v>
      </c>
      <c r="C9" s="38" t="s">
        <v>271</v>
      </c>
      <c r="D9" s="38">
        <v>7637160.0</v>
      </c>
      <c r="E9" s="38" t="s">
        <v>333</v>
      </c>
      <c r="F9" s="38" t="s">
        <v>25</v>
      </c>
    </row>
    <row r="10" ht="43.5" customHeight="1">
      <c r="A10" s="38" t="s">
        <v>25</v>
      </c>
      <c r="B10" s="38" t="s">
        <v>25</v>
      </c>
      <c r="C10" s="38" t="s">
        <v>272</v>
      </c>
      <c r="D10" s="38">
        <v>7637160.0</v>
      </c>
      <c r="E10" s="38" t="s">
        <v>333</v>
      </c>
      <c r="F10" s="38" t="s">
        <v>25</v>
      </c>
    </row>
    <row r="11" ht="43.5" customHeight="1">
      <c r="A11" s="38" t="s">
        <v>25</v>
      </c>
      <c r="B11" s="38" t="s">
        <v>25</v>
      </c>
      <c r="C11" s="38" t="s">
        <v>273</v>
      </c>
      <c r="D11" s="38">
        <v>7637160.0</v>
      </c>
      <c r="E11" s="38" t="s">
        <v>333</v>
      </c>
      <c r="F11" s="38" t="s">
        <v>25</v>
      </c>
    </row>
    <row r="12" ht="43.5" customHeight="1">
      <c r="A12" s="38" t="s">
        <v>25</v>
      </c>
      <c r="B12" s="38" t="s">
        <v>25</v>
      </c>
      <c r="C12" s="38" t="s">
        <v>274</v>
      </c>
      <c r="D12" s="38">
        <v>7637160.0</v>
      </c>
      <c r="E12" s="38" t="s">
        <v>333</v>
      </c>
      <c r="F12" s="38" t="s">
        <v>25</v>
      </c>
    </row>
    <row r="13" ht="43.5" customHeight="1">
      <c r="A13" s="38" t="s">
        <v>25</v>
      </c>
      <c r="B13" s="38" t="s">
        <v>25</v>
      </c>
      <c r="C13" s="38" t="s">
        <v>275</v>
      </c>
      <c r="D13" s="38">
        <v>7637160.0</v>
      </c>
      <c r="E13" s="38" t="s">
        <v>333</v>
      </c>
      <c r="F13" s="38" t="s">
        <v>25</v>
      </c>
    </row>
    <row r="14" ht="43.5" customHeight="1">
      <c r="A14" s="38" t="s">
        <v>25</v>
      </c>
      <c r="B14" s="38" t="s">
        <v>25</v>
      </c>
      <c r="C14" s="38" t="s">
        <v>276</v>
      </c>
      <c r="D14" s="38">
        <v>7637160.0</v>
      </c>
      <c r="E14" s="38" t="s">
        <v>333</v>
      </c>
      <c r="F14" s="38" t="s">
        <v>25</v>
      </c>
    </row>
    <row r="15" ht="43.5" customHeight="1">
      <c r="A15" s="38" t="s">
        <v>25</v>
      </c>
      <c r="B15" s="38" t="s">
        <v>25</v>
      </c>
      <c r="C15" s="38" t="s">
        <v>277</v>
      </c>
      <c r="D15" s="38">
        <v>7637160.0</v>
      </c>
      <c r="E15" s="38" t="s">
        <v>333</v>
      </c>
      <c r="F15" s="38" t="s">
        <v>25</v>
      </c>
    </row>
    <row r="16" ht="43.5" customHeight="1">
      <c r="A16" s="38" t="s">
        <v>25</v>
      </c>
      <c r="B16" s="38" t="s">
        <v>25</v>
      </c>
      <c r="C16" s="38" t="s">
        <v>278</v>
      </c>
      <c r="D16" s="38">
        <v>7637160.0</v>
      </c>
      <c r="E16" s="38" t="s">
        <v>333</v>
      </c>
      <c r="F16" s="38" t="s">
        <v>25</v>
      </c>
    </row>
    <row r="17" ht="43.5" customHeight="1">
      <c r="A17" s="38" t="s">
        <v>25</v>
      </c>
      <c r="B17" s="38" t="s">
        <v>25</v>
      </c>
      <c r="C17" s="38" t="s">
        <v>279</v>
      </c>
      <c r="D17" s="38">
        <v>7637160.0</v>
      </c>
      <c r="E17" s="38" t="s">
        <v>333</v>
      </c>
      <c r="F17" s="38" t="s">
        <v>25</v>
      </c>
    </row>
    <row r="18" ht="43.5" customHeight="1">
      <c r="A18" s="38" t="s">
        <v>25</v>
      </c>
      <c r="B18" s="38" t="s">
        <v>25</v>
      </c>
      <c r="C18" s="38" t="s">
        <v>280</v>
      </c>
      <c r="D18" s="38">
        <v>7637160.0</v>
      </c>
      <c r="E18" s="38" t="s">
        <v>333</v>
      </c>
      <c r="F18" s="38" t="s">
        <v>25</v>
      </c>
    </row>
    <row r="19" ht="43.5" customHeight="1">
      <c r="A19" s="38" t="s">
        <v>25</v>
      </c>
      <c r="B19" s="38" t="s">
        <v>25</v>
      </c>
      <c r="C19" s="38" t="s">
        <v>281</v>
      </c>
      <c r="D19" s="38">
        <v>7637160.0</v>
      </c>
      <c r="E19" s="38" t="s">
        <v>333</v>
      </c>
      <c r="F19" s="38" t="s">
        <v>25</v>
      </c>
    </row>
    <row r="20" ht="43.5" customHeight="1">
      <c r="A20" s="38" t="s">
        <v>25</v>
      </c>
      <c r="B20" s="38" t="s">
        <v>75</v>
      </c>
      <c r="C20" s="38" t="s">
        <v>282</v>
      </c>
      <c r="D20" s="38">
        <v>9113606.0</v>
      </c>
      <c r="E20" s="38" t="s">
        <v>334</v>
      </c>
      <c r="F20" s="38" t="s">
        <v>75</v>
      </c>
    </row>
    <row r="21" ht="43.5" customHeight="1">
      <c r="A21" s="38" t="s">
        <v>25</v>
      </c>
      <c r="B21" s="38" t="s">
        <v>75</v>
      </c>
      <c r="C21" s="38" t="s">
        <v>283</v>
      </c>
      <c r="D21" s="38">
        <v>9113606.0</v>
      </c>
      <c r="E21" s="38" t="s">
        <v>334</v>
      </c>
      <c r="F21" s="38" t="s">
        <v>75</v>
      </c>
    </row>
    <row r="22" ht="43.5" customHeight="1">
      <c r="A22" s="38" t="s">
        <v>25</v>
      </c>
      <c r="B22" s="38" t="s">
        <v>75</v>
      </c>
      <c r="C22" s="38" t="s">
        <v>284</v>
      </c>
      <c r="D22" s="38">
        <v>9113606.0</v>
      </c>
      <c r="E22" s="38" t="s">
        <v>334</v>
      </c>
      <c r="F22" s="38" t="s">
        <v>75</v>
      </c>
    </row>
    <row r="23" ht="43.5" customHeight="1">
      <c r="A23" s="38" t="s">
        <v>25</v>
      </c>
      <c r="B23" s="38" t="s">
        <v>75</v>
      </c>
      <c r="C23" s="38" t="s">
        <v>285</v>
      </c>
      <c r="D23" s="38">
        <v>9113606.0</v>
      </c>
      <c r="E23" s="38" t="s">
        <v>334</v>
      </c>
      <c r="F23" s="38" t="s">
        <v>75</v>
      </c>
    </row>
    <row r="24" ht="43.5" customHeight="1">
      <c r="A24" s="38" t="s">
        <v>25</v>
      </c>
      <c r="B24" s="38" t="s">
        <v>75</v>
      </c>
      <c r="C24" s="38" t="s">
        <v>286</v>
      </c>
      <c r="D24" s="38">
        <v>9113606.0</v>
      </c>
      <c r="E24" s="38" t="s">
        <v>334</v>
      </c>
      <c r="F24" s="38" t="s">
        <v>75</v>
      </c>
    </row>
    <row r="25" ht="43.5" customHeight="1">
      <c r="A25" s="38" t="s">
        <v>25</v>
      </c>
      <c r="B25" s="38" t="s">
        <v>75</v>
      </c>
      <c r="C25" s="38" t="s">
        <v>287</v>
      </c>
      <c r="D25" s="38">
        <v>9113606.0</v>
      </c>
      <c r="E25" s="38" t="s">
        <v>334</v>
      </c>
      <c r="F25" s="38" t="s">
        <v>75</v>
      </c>
    </row>
    <row r="26" ht="43.5" customHeight="1">
      <c r="A26" s="38" t="s">
        <v>25</v>
      </c>
      <c r="B26" s="38" t="s">
        <v>75</v>
      </c>
      <c r="C26" s="38" t="s">
        <v>288</v>
      </c>
      <c r="D26" s="38">
        <v>9113606.0</v>
      </c>
      <c r="E26" s="38" t="s">
        <v>334</v>
      </c>
      <c r="F26" s="38" t="s">
        <v>75</v>
      </c>
    </row>
    <row r="27" ht="43.5" customHeight="1">
      <c r="A27" s="38" t="s">
        <v>25</v>
      </c>
      <c r="B27" s="38" t="s">
        <v>75</v>
      </c>
      <c r="C27" s="38" t="s">
        <v>289</v>
      </c>
      <c r="D27" s="38">
        <v>9113606.0</v>
      </c>
      <c r="E27" s="38" t="s">
        <v>334</v>
      </c>
      <c r="F27" s="38" t="s">
        <v>75</v>
      </c>
    </row>
    <row r="28" ht="43.5" customHeight="1">
      <c r="A28" s="38" t="s">
        <v>25</v>
      </c>
      <c r="B28" s="38" t="s">
        <v>75</v>
      </c>
      <c r="C28" s="38" t="s">
        <v>290</v>
      </c>
      <c r="D28" s="38">
        <v>9113606.0</v>
      </c>
      <c r="E28" s="38" t="s">
        <v>334</v>
      </c>
      <c r="F28" s="38" t="s">
        <v>75</v>
      </c>
    </row>
    <row r="29" ht="43.5" customHeight="1">
      <c r="A29" s="38" t="s">
        <v>25</v>
      </c>
      <c r="B29" s="38" t="s">
        <v>75</v>
      </c>
      <c r="C29" s="38" t="s">
        <v>75</v>
      </c>
      <c r="D29" s="38">
        <v>9113606.0</v>
      </c>
      <c r="E29" s="38" t="s">
        <v>334</v>
      </c>
      <c r="F29" s="38" t="s">
        <v>75</v>
      </c>
    </row>
    <row r="30" ht="43.5" customHeight="1">
      <c r="A30" s="38" t="s">
        <v>25</v>
      </c>
      <c r="B30" s="38" t="s">
        <v>75</v>
      </c>
      <c r="C30" s="38" t="s">
        <v>291</v>
      </c>
      <c r="D30" s="38">
        <v>9113606.0</v>
      </c>
      <c r="E30" s="38" t="s">
        <v>334</v>
      </c>
      <c r="F30" s="38" t="s">
        <v>75</v>
      </c>
    </row>
    <row r="31" ht="43.5" customHeight="1">
      <c r="A31" s="38" t="s">
        <v>25</v>
      </c>
      <c r="B31" s="38" t="s">
        <v>75</v>
      </c>
      <c r="C31" s="38" t="s">
        <v>292</v>
      </c>
      <c r="D31" s="38">
        <v>9113606.0</v>
      </c>
      <c r="E31" s="38" t="s">
        <v>334</v>
      </c>
      <c r="F31" s="38" t="s">
        <v>75</v>
      </c>
    </row>
    <row r="32" ht="43.5" customHeight="1">
      <c r="A32" s="38" t="s">
        <v>25</v>
      </c>
      <c r="B32" s="38" t="s">
        <v>80</v>
      </c>
      <c r="C32" s="38" t="s">
        <v>293</v>
      </c>
      <c r="D32" s="38">
        <v>2039613.0</v>
      </c>
      <c r="E32" s="38" t="s">
        <v>335</v>
      </c>
      <c r="F32" s="38" t="s">
        <v>80</v>
      </c>
    </row>
    <row r="33" ht="43.5" customHeight="1">
      <c r="A33" s="38" t="s">
        <v>25</v>
      </c>
      <c r="B33" s="38" t="s">
        <v>80</v>
      </c>
      <c r="C33" s="38" t="s">
        <v>294</v>
      </c>
      <c r="D33" s="38">
        <v>2039613.0</v>
      </c>
      <c r="E33" s="38" t="s">
        <v>335</v>
      </c>
      <c r="F33" s="38" t="s">
        <v>80</v>
      </c>
    </row>
    <row r="34" ht="43.5" customHeight="1">
      <c r="A34" s="38" t="s">
        <v>25</v>
      </c>
      <c r="B34" s="38" t="s">
        <v>80</v>
      </c>
      <c r="C34" s="38" t="s">
        <v>295</v>
      </c>
      <c r="D34" s="38">
        <v>2039613.0</v>
      </c>
      <c r="E34" s="38" t="s">
        <v>335</v>
      </c>
      <c r="F34" s="38" t="s">
        <v>80</v>
      </c>
    </row>
    <row r="35" ht="43.5" customHeight="1">
      <c r="A35" s="38" t="s">
        <v>25</v>
      </c>
      <c r="B35" s="38" t="s">
        <v>80</v>
      </c>
      <c r="C35" s="38" t="s">
        <v>80</v>
      </c>
      <c r="D35" s="38">
        <v>2039613.0</v>
      </c>
      <c r="E35" s="38" t="s">
        <v>335</v>
      </c>
      <c r="F35" s="38" t="s">
        <v>80</v>
      </c>
    </row>
    <row r="36" ht="43.5" customHeight="1">
      <c r="A36" s="38" t="s">
        <v>25</v>
      </c>
      <c r="B36" s="38" t="s">
        <v>80</v>
      </c>
      <c r="C36" s="38" t="s">
        <v>296</v>
      </c>
      <c r="D36" s="38">
        <v>2039613.0</v>
      </c>
      <c r="E36" s="38" t="s">
        <v>335</v>
      </c>
      <c r="F36" s="38" t="s">
        <v>80</v>
      </c>
    </row>
    <row r="37" ht="43.5" customHeight="1">
      <c r="A37" s="38" t="s">
        <v>25</v>
      </c>
      <c r="B37" s="38" t="s">
        <v>80</v>
      </c>
      <c r="C37" s="38" t="s">
        <v>297</v>
      </c>
      <c r="D37" s="38">
        <v>2039613.0</v>
      </c>
      <c r="E37" s="38" t="s">
        <v>335</v>
      </c>
      <c r="F37" s="38" t="s">
        <v>80</v>
      </c>
    </row>
    <row r="38" ht="43.5" customHeight="1">
      <c r="A38" s="38" t="s">
        <v>25</v>
      </c>
      <c r="B38" s="38" t="s">
        <v>80</v>
      </c>
      <c r="C38" s="38" t="s">
        <v>298</v>
      </c>
      <c r="D38" s="38">
        <v>2039613.0</v>
      </c>
      <c r="E38" s="38" t="s">
        <v>335</v>
      </c>
      <c r="F38" s="38" t="s">
        <v>80</v>
      </c>
    </row>
    <row r="39" ht="43.5" customHeight="1">
      <c r="A39" s="38" t="s">
        <v>25</v>
      </c>
      <c r="B39" s="38" t="s">
        <v>80</v>
      </c>
      <c r="C39" s="38" t="s">
        <v>299</v>
      </c>
      <c r="D39" s="38">
        <v>2039613.0</v>
      </c>
      <c r="E39" s="38" t="s">
        <v>335</v>
      </c>
      <c r="F39" s="38" t="s">
        <v>80</v>
      </c>
    </row>
    <row r="40" ht="43.5" customHeight="1">
      <c r="A40" s="38" t="s">
        <v>25</v>
      </c>
      <c r="B40" s="38" t="s">
        <v>87</v>
      </c>
      <c r="C40" s="38" t="s">
        <v>300</v>
      </c>
      <c r="D40" s="38">
        <v>2748223.0</v>
      </c>
      <c r="E40" s="38" t="s">
        <v>336</v>
      </c>
      <c r="F40" s="38" t="s">
        <v>303</v>
      </c>
    </row>
    <row r="41" ht="43.5" customHeight="1">
      <c r="A41" s="38" t="s">
        <v>25</v>
      </c>
      <c r="B41" s="38" t="s">
        <v>87</v>
      </c>
      <c r="C41" s="38" t="s">
        <v>301</v>
      </c>
      <c r="D41" s="38">
        <v>2748223.0</v>
      </c>
      <c r="E41" s="38" t="s">
        <v>336</v>
      </c>
      <c r="F41" s="38" t="s">
        <v>303</v>
      </c>
    </row>
    <row r="42" ht="43.5" customHeight="1">
      <c r="A42" s="38" t="s">
        <v>25</v>
      </c>
      <c r="B42" s="38" t="s">
        <v>87</v>
      </c>
      <c r="C42" s="38" t="s">
        <v>302</v>
      </c>
      <c r="D42" s="38">
        <v>2748223.0</v>
      </c>
      <c r="E42" s="38" t="s">
        <v>336</v>
      </c>
      <c r="F42" s="38" t="s">
        <v>303</v>
      </c>
    </row>
    <row r="43" ht="43.5" customHeight="1">
      <c r="A43" s="38" t="s">
        <v>25</v>
      </c>
      <c r="B43" s="38" t="s">
        <v>87</v>
      </c>
      <c r="C43" s="38" t="s">
        <v>303</v>
      </c>
      <c r="D43" s="38">
        <v>2748223.0</v>
      </c>
      <c r="E43" s="38" t="s">
        <v>336</v>
      </c>
      <c r="F43" s="38" t="s">
        <v>303</v>
      </c>
    </row>
    <row r="44" ht="43.5" customHeight="1">
      <c r="A44" s="38" t="s">
        <v>25</v>
      </c>
      <c r="B44" s="38" t="s">
        <v>87</v>
      </c>
      <c r="C44" s="38" t="s">
        <v>304</v>
      </c>
      <c r="D44" s="38">
        <v>2748223.0</v>
      </c>
      <c r="E44" s="38" t="s">
        <v>336</v>
      </c>
      <c r="F44" s="38" t="s">
        <v>303</v>
      </c>
    </row>
    <row r="45" ht="43.5" customHeight="1">
      <c r="A45" s="38" t="s">
        <v>25</v>
      </c>
      <c r="B45" s="38" t="s">
        <v>87</v>
      </c>
      <c r="C45" s="38" t="s">
        <v>305</v>
      </c>
      <c r="D45" s="38">
        <v>2748223.0</v>
      </c>
      <c r="E45" s="38" t="s">
        <v>336</v>
      </c>
      <c r="F45" s="38" t="s">
        <v>303</v>
      </c>
    </row>
    <row r="46" ht="43.5" customHeight="1">
      <c r="A46" s="38" t="s">
        <v>25</v>
      </c>
      <c r="B46" s="38" t="s">
        <v>87</v>
      </c>
      <c r="C46" s="38" t="s">
        <v>306</v>
      </c>
      <c r="D46" s="38">
        <v>2748223.0</v>
      </c>
      <c r="E46" s="38" t="s">
        <v>336</v>
      </c>
      <c r="F46" s="38" t="s">
        <v>303</v>
      </c>
    </row>
    <row r="47" ht="43.5" customHeight="1">
      <c r="A47" s="38" t="s">
        <v>25</v>
      </c>
      <c r="B47" s="38" t="s">
        <v>87</v>
      </c>
      <c r="C47" s="38" t="s">
        <v>307</v>
      </c>
      <c r="D47" s="38">
        <v>2748223.0</v>
      </c>
      <c r="E47" s="38" t="s">
        <v>336</v>
      </c>
      <c r="F47" s="38" t="s">
        <v>303</v>
      </c>
    </row>
    <row r="48" ht="43.5" customHeight="1">
      <c r="A48" s="38" t="s">
        <v>25</v>
      </c>
      <c r="B48" s="38" t="s">
        <v>87</v>
      </c>
      <c r="C48" s="38" t="s">
        <v>308</v>
      </c>
      <c r="D48" s="38">
        <v>2748223.0</v>
      </c>
      <c r="E48" s="38" t="s">
        <v>336</v>
      </c>
      <c r="F48" s="38" t="s">
        <v>303</v>
      </c>
    </row>
    <row r="49" ht="43.5" customHeight="1">
      <c r="A49" s="38" t="s">
        <v>25</v>
      </c>
      <c r="B49" s="38" t="s">
        <v>87</v>
      </c>
      <c r="C49" s="38" t="s">
        <v>309</v>
      </c>
      <c r="D49" s="38">
        <v>2748223.0</v>
      </c>
      <c r="E49" s="38" t="s">
        <v>336</v>
      </c>
      <c r="F49" s="38" t="s">
        <v>303</v>
      </c>
    </row>
    <row r="50" ht="43.5" customHeight="1">
      <c r="A50" s="38" t="s">
        <v>25</v>
      </c>
      <c r="B50" s="38" t="s">
        <v>87</v>
      </c>
      <c r="C50" s="38" t="s">
        <v>310</v>
      </c>
      <c r="D50" s="38">
        <v>2748223.0</v>
      </c>
      <c r="E50" s="38" t="s">
        <v>336</v>
      </c>
      <c r="F50" s="38" t="s">
        <v>303</v>
      </c>
    </row>
    <row r="51" ht="43.5" customHeight="1">
      <c r="A51" s="38" t="s">
        <v>25</v>
      </c>
      <c r="B51" s="38" t="s">
        <v>87</v>
      </c>
      <c r="C51" s="38" t="s">
        <v>311</v>
      </c>
      <c r="D51" s="38">
        <v>2748223.0</v>
      </c>
      <c r="E51" s="38" t="s">
        <v>336</v>
      </c>
      <c r="F51" s="38" t="s">
        <v>303</v>
      </c>
    </row>
    <row r="52" ht="43.5" customHeight="1">
      <c r="A52" s="38" t="s">
        <v>25</v>
      </c>
      <c r="B52" s="38" t="s">
        <v>87</v>
      </c>
      <c r="C52" s="38" t="s">
        <v>312</v>
      </c>
      <c r="D52" s="38">
        <v>2748223.0</v>
      </c>
      <c r="E52" s="38" t="s">
        <v>336</v>
      </c>
      <c r="F52" s="38" t="s">
        <v>303</v>
      </c>
    </row>
    <row r="53" ht="43.5" customHeight="1">
      <c r="A53" s="38" t="s">
        <v>25</v>
      </c>
      <c r="B53" s="38" t="s">
        <v>100</v>
      </c>
      <c r="C53" s="38" t="s">
        <v>313</v>
      </c>
      <c r="D53" s="38" t="s">
        <v>337</v>
      </c>
      <c r="E53" s="38" t="s">
        <v>336</v>
      </c>
      <c r="F53" s="38" t="s">
        <v>338</v>
      </c>
    </row>
    <row r="54" ht="43.5" customHeight="1">
      <c r="A54" s="38" t="s">
        <v>25</v>
      </c>
      <c r="B54" s="38" t="s">
        <v>100</v>
      </c>
      <c r="C54" s="38" t="s">
        <v>313</v>
      </c>
      <c r="D54" s="38">
        <v>2831503.0</v>
      </c>
      <c r="E54" s="38" t="s">
        <v>339</v>
      </c>
      <c r="F54" s="38" t="s">
        <v>338</v>
      </c>
    </row>
    <row r="55" ht="43.5" customHeight="1">
      <c r="A55" s="38" t="s">
        <v>25</v>
      </c>
      <c r="B55" s="38" t="s">
        <v>100</v>
      </c>
      <c r="C55" s="38" t="s">
        <v>314</v>
      </c>
      <c r="D55" s="38" t="s">
        <v>337</v>
      </c>
      <c r="E55" s="38" t="s">
        <v>336</v>
      </c>
      <c r="F55" s="38" t="s">
        <v>338</v>
      </c>
    </row>
    <row r="56" ht="43.5" customHeight="1">
      <c r="A56" s="38" t="s">
        <v>25</v>
      </c>
      <c r="B56" s="38" t="s">
        <v>100</v>
      </c>
      <c r="C56" s="38" t="s">
        <v>314</v>
      </c>
      <c r="D56" s="38">
        <v>2831503.0</v>
      </c>
      <c r="E56" s="38" t="s">
        <v>339</v>
      </c>
      <c r="F56" s="38" t="s">
        <v>338</v>
      </c>
    </row>
    <row r="57" ht="43.5" customHeight="1">
      <c r="A57" s="38" t="s">
        <v>25</v>
      </c>
      <c r="B57" s="38" t="s">
        <v>100</v>
      </c>
      <c r="C57" s="38" t="s">
        <v>315</v>
      </c>
      <c r="D57" s="38" t="s">
        <v>337</v>
      </c>
      <c r="E57" s="38" t="s">
        <v>336</v>
      </c>
      <c r="F57" s="38" t="s">
        <v>338</v>
      </c>
    </row>
    <row r="58" ht="43.5" customHeight="1">
      <c r="A58" s="38" t="s">
        <v>25</v>
      </c>
      <c r="B58" s="38" t="s">
        <v>100</v>
      </c>
      <c r="C58" s="38" t="s">
        <v>315</v>
      </c>
      <c r="D58" s="38">
        <v>2831503.0</v>
      </c>
      <c r="E58" s="38" t="s">
        <v>339</v>
      </c>
      <c r="F58" s="38" t="s">
        <v>338</v>
      </c>
    </row>
    <row r="59" ht="43.5" customHeight="1">
      <c r="A59" s="38" t="s">
        <v>25</v>
      </c>
      <c r="B59" s="38" t="s">
        <v>100</v>
      </c>
      <c r="C59" s="38" t="s">
        <v>316</v>
      </c>
      <c r="D59" s="38" t="s">
        <v>337</v>
      </c>
      <c r="E59" s="38" t="s">
        <v>336</v>
      </c>
      <c r="F59" s="38" t="s">
        <v>303</v>
      </c>
    </row>
    <row r="60" ht="43.5" customHeight="1">
      <c r="A60" s="38" t="s">
        <v>25</v>
      </c>
      <c r="B60" s="38" t="s">
        <v>100</v>
      </c>
      <c r="C60" s="38" t="s">
        <v>317</v>
      </c>
      <c r="D60" s="38" t="s">
        <v>337</v>
      </c>
      <c r="E60" s="38" t="s">
        <v>336</v>
      </c>
      <c r="F60" s="38" t="s">
        <v>338</v>
      </c>
    </row>
    <row r="61" ht="43.5" customHeight="1">
      <c r="A61" s="38" t="s">
        <v>25</v>
      </c>
      <c r="B61" s="38" t="s">
        <v>100</v>
      </c>
      <c r="C61" s="38" t="s">
        <v>317</v>
      </c>
      <c r="D61" s="38">
        <v>2831503.0</v>
      </c>
      <c r="E61" s="38" t="s">
        <v>339</v>
      </c>
      <c r="F61" s="38" t="s">
        <v>338</v>
      </c>
    </row>
    <row r="62" ht="43.5" customHeight="1">
      <c r="A62" s="38" t="s">
        <v>25</v>
      </c>
      <c r="B62" s="38" t="s">
        <v>100</v>
      </c>
      <c r="C62" s="38" t="s">
        <v>318</v>
      </c>
      <c r="D62" s="38" t="s">
        <v>337</v>
      </c>
      <c r="E62" s="38" t="s">
        <v>336</v>
      </c>
      <c r="F62" s="38" t="s">
        <v>338</v>
      </c>
    </row>
    <row r="63" ht="43.5" customHeight="1">
      <c r="A63" s="38" t="s">
        <v>25</v>
      </c>
      <c r="B63" s="38" t="s">
        <v>100</v>
      </c>
      <c r="C63" s="38" t="s">
        <v>318</v>
      </c>
      <c r="D63" s="38">
        <v>2831503.0</v>
      </c>
      <c r="E63" s="38" t="s">
        <v>339</v>
      </c>
      <c r="F63" s="38" t="s">
        <v>338</v>
      </c>
    </row>
    <row r="64" ht="43.5" customHeight="1">
      <c r="A64" s="38" t="s">
        <v>25</v>
      </c>
      <c r="B64" s="38" t="s">
        <v>100</v>
      </c>
      <c r="C64" s="38" t="s">
        <v>319</v>
      </c>
      <c r="D64" s="38" t="s">
        <v>337</v>
      </c>
      <c r="E64" s="38" t="s">
        <v>336</v>
      </c>
      <c r="F64" s="38" t="s">
        <v>338</v>
      </c>
    </row>
    <row r="65" ht="43.5" customHeight="1">
      <c r="A65" s="38" t="s">
        <v>25</v>
      </c>
      <c r="B65" s="38" t="s">
        <v>100</v>
      </c>
      <c r="C65" s="38" t="s">
        <v>319</v>
      </c>
      <c r="D65" s="38">
        <v>2831503.0</v>
      </c>
      <c r="E65" s="38" t="s">
        <v>339</v>
      </c>
      <c r="F65" s="38" t="s">
        <v>338</v>
      </c>
    </row>
    <row r="66" ht="43.5" customHeight="1">
      <c r="A66" s="38" t="s">
        <v>25</v>
      </c>
      <c r="B66" s="38" t="s">
        <v>100</v>
      </c>
      <c r="C66" s="38" t="s">
        <v>320</v>
      </c>
      <c r="D66" s="38" t="s">
        <v>337</v>
      </c>
      <c r="E66" s="38" t="s">
        <v>336</v>
      </c>
      <c r="F66" s="38" t="s">
        <v>338</v>
      </c>
    </row>
    <row r="67" ht="43.5" customHeight="1">
      <c r="A67" s="38" t="s">
        <v>25</v>
      </c>
      <c r="B67" s="38" t="s">
        <v>100</v>
      </c>
      <c r="C67" s="38" t="s">
        <v>320</v>
      </c>
      <c r="D67" s="38">
        <v>2831503.0</v>
      </c>
      <c r="E67" s="38" t="s">
        <v>339</v>
      </c>
      <c r="F67" s="38" t="s">
        <v>338</v>
      </c>
    </row>
    <row r="68" ht="43.5" customHeight="1">
      <c r="A68" s="38" t="s">
        <v>25</v>
      </c>
      <c r="B68" s="38" t="s">
        <v>100</v>
      </c>
      <c r="C68" s="38" t="s">
        <v>321</v>
      </c>
      <c r="D68" s="38" t="s">
        <v>337</v>
      </c>
      <c r="E68" s="38" t="s">
        <v>336</v>
      </c>
      <c r="F68" s="38" t="s">
        <v>338</v>
      </c>
    </row>
    <row r="69" ht="43.5" customHeight="1">
      <c r="A69" s="38" t="s">
        <v>25</v>
      </c>
      <c r="B69" s="38" t="s">
        <v>100</v>
      </c>
      <c r="C69" s="38" t="s">
        <v>321</v>
      </c>
      <c r="D69" s="38">
        <v>2831503.0</v>
      </c>
      <c r="E69" s="38" t="s">
        <v>339</v>
      </c>
      <c r="F69" s="38" t="s">
        <v>338</v>
      </c>
    </row>
    <row r="70" ht="43.5" customHeight="1">
      <c r="A70" s="38" t="s">
        <v>25</v>
      </c>
      <c r="B70" s="38" t="s">
        <v>100</v>
      </c>
      <c r="C70" s="38" t="s">
        <v>322</v>
      </c>
      <c r="D70" s="38" t="s">
        <v>337</v>
      </c>
      <c r="E70" s="38" t="s">
        <v>336</v>
      </c>
      <c r="F70" s="38" t="s">
        <v>338</v>
      </c>
    </row>
    <row r="71" ht="43.5" customHeight="1">
      <c r="A71" s="38" t="s">
        <v>25</v>
      </c>
      <c r="B71" s="38" t="s">
        <v>100</v>
      </c>
      <c r="C71" s="38" t="s">
        <v>322</v>
      </c>
      <c r="D71" s="38">
        <v>2831503.0</v>
      </c>
      <c r="E71" s="38" t="s">
        <v>339</v>
      </c>
      <c r="F71" s="38" t="s">
        <v>338</v>
      </c>
    </row>
    <row r="72" ht="43.5" customHeight="1">
      <c r="A72" s="38" t="s">
        <v>25</v>
      </c>
      <c r="B72" s="38" t="s">
        <v>100</v>
      </c>
      <c r="C72" s="38" t="s">
        <v>323</v>
      </c>
      <c r="D72" s="38" t="s">
        <v>337</v>
      </c>
      <c r="E72" s="38" t="s">
        <v>336</v>
      </c>
      <c r="F72" s="38" t="s">
        <v>338</v>
      </c>
    </row>
    <row r="73" ht="43.5" customHeight="1">
      <c r="A73" s="38" t="s">
        <v>25</v>
      </c>
      <c r="B73" s="38" t="s">
        <v>100</v>
      </c>
      <c r="C73" s="38" t="s">
        <v>323</v>
      </c>
      <c r="D73" s="38">
        <v>2831503.0</v>
      </c>
      <c r="E73" s="38" t="s">
        <v>339</v>
      </c>
      <c r="F73" s="38" t="s">
        <v>338</v>
      </c>
    </row>
    <row r="74" ht="43.5" customHeight="1">
      <c r="A74" s="38" t="s">
        <v>25</v>
      </c>
      <c r="B74" s="38" t="s">
        <v>100</v>
      </c>
      <c r="C74" s="38" t="s">
        <v>324</v>
      </c>
      <c r="D74" s="38" t="s">
        <v>337</v>
      </c>
      <c r="E74" s="38" t="s">
        <v>336</v>
      </c>
      <c r="F74" s="38" t="s">
        <v>338</v>
      </c>
    </row>
    <row r="75" ht="43.5" customHeight="1">
      <c r="A75" s="38" t="s">
        <v>25</v>
      </c>
      <c r="B75" s="38" t="s">
        <v>100</v>
      </c>
      <c r="C75" s="38" t="s">
        <v>324</v>
      </c>
      <c r="D75" s="38">
        <v>2831503.0</v>
      </c>
      <c r="E75" s="38" t="s">
        <v>339</v>
      </c>
      <c r="F75" s="38" t="s">
        <v>338</v>
      </c>
    </row>
    <row r="76" ht="43.5" customHeight="1">
      <c r="A76" s="38" t="s">
        <v>25</v>
      </c>
      <c r="B76" s="38" t="s">
        <v>100</v>
      </c>
      <c r="C76" s="38" t="s">
        <v>325</v>
      </c>
      <c r="D76" s="38" t="s">
        <v>337</v>
      </c>
      <c r="E76" s="38" t="s">
        <v>336</v>
      </c>
      <c r="F76" s="38" t="s">
        <v>338</v>
      </c>
    </row>
    <row r="77" ht="43.5" customHeight="1">
      <c r="A77" s="38" t="s">
        <v>25</v>
      </c>
      <c r="B77" s="38" t="s">
        <v>100</v>
      </c>
      <c r="C77" s="38" t="s">
        <v>325</v>
      </c>
      <c r="D77" s="38">
        <v>2831503.0</v>
      </c>
      <c r="E77" s="38" t="s">
        <v>339</v>
      </c>
      <c r="F77" s="38" t="s">
        <v>338</v>
      </c>
    </row>
    <row r="78" ht="43.5" customHeight="1">
      <c r="A78" s="38" t="s">
        <v>25</v>
      </c>
      <c r="B78" s="38" t="s">
        <v>100</v>
      </c>
      <c r="C78" s="38" t="s">
        <v>326</v>
      </c>
      <c r="D78" s="38" t="s">
        <v>337</v>
      </c>
      <c r="E78" s="38" t="s">
        <v>336</v>
      </c>
      <c r="F78" s="38" t="s">
        <v>338</v>
      </c>
    </row>
    <row r="79" ht="43.5" customHeight="1">
      <c r="A79" s="38" t="s">
        <v>25</v>
      </c>
      <c r="B79" s="38" t="s">
        <v>100</v>
      </c>
      <c r="C79" s="38" t="s">
        <v>326</v>
      </c>
      <c r="D79" s="38">
        <v>2831503.0</v>
      </c>
      <c r="E79" s="38" t="s">
        <v>339</v>
      </c>
      <c r="F79" s="38" t="s">
        <v>338</v>
      </c>
    </row>
    <row r="80" ht="43.5" customHeight="1">
      <c r="A80" s="38" t="s">
        <v>25</v>
      </c>
      <c r="B80" s="38" t="s">
        <v>100</v>
      </c>
      <c r="C80" s="38" t="s">
        <v>327</v>
      </c>
      <c r="D80" s="38" t="s">
        <v>337</v>
      </c>
      <c r="E80" s="38" t="s">
        <v>336</v>
      </c>
      <c r="F80" s="38" t="s">
        <v>338</v>
      </c>
    </row>
    <row r="81" ht="43.5" customHeight="1">
      <c r="A81" s="38" t="s">
        <v>25</v>
      </c>
      <c r="B81" s="38" t="s">
        <v>100</v>
      </c>
      <c r="C81" s="38" t="s">
        <v>327</v>
      </c>
      <c r="D81" s="38">
        <v>2831503.0</v>
      </c>
      <c r="E81" s="38" t="s">
        <v>339</v>
      </c>
      <c r="F81" s="38" t="s">
        <v>338</v>
      </c>
    </row>
    <row r="82" ht="43.5" customHeight="1">
      <c r="A82" s="38" t="s">
        <v>25</v>
      </c>
      <c r="B82" s="38" t="s">
        <v>100</v>
      </c>
      <c r="C82" s="38" t="s">
        <v>328</v>
      </c>
      <c r="D82" s="38" t="s">
        <v>337</v>
      </c>
      <c r="E82" s="38" t="s">
        <v>336</v>
      </c>
      <c r="F82" s="38" t="s">
        <v>338</v>
      </c>
    </row>
    <row r="83" ht="43.5" customHeight="1">
      <c r="A83" s="38" t="s">
        <v>25</v>
      </c>
      <c r="B83" s="38" t="s">
        <v>100</v>
      </c>
      <c r="C83" s="38" t="s">
        <v>328</v>
      </c>
      <c r="D83" s="38">
        <v>2831503.0</v>
      </c>
      <c r="E83" s="38" t="s">
        <v>339</v>
      </c>
      <c r="F83" s="38" t="s">
        <v>338</v>
      </c>
    </row>
    <row r="84" ht="43.5" customHeight="1">
      <c r="A84" s="38" t="s">
        <v>25</v>
      </c>
      <c r="B84" s="38" t="s">
        <v>100</v>
      </c>
      <c r="C84" s="38" t="s">
        <v>329</v>
      </c>
      <c r="D84" s="38" t="s">
        <v>337</v>
      </c>
      <c r="E84" s="38" t="s">
        <v>336</v>
      </c>
      <c r="F84" s="38" t="s">
        <v>338</v>
      </c>
    </row>
    <row r="85" ht="15.75" customHeight="1">
      <c r="A85" s="38" t="s">
        <v>25</v>
      </c>
      <c r="B85" s="38" t="s">
        <v>100</v>
      </c>
      <c r="C85" s="38" t="s">
        <v>329</v>
      </c>
      <c r="D85" s="38">
        <v>2831503.0</v>
      </c>
      <c r="E85" s="38" t="s">
        <v>339</v>
      </c>
      <c r="F85" s="38" t="s">
        <v>338</v>
      </c>
      <c r="G85" s="44"/>
    </row>
    <row r="86" ht="15.75" customHeight="1">
      <c r="A86" s="44"/>
      <c r="B86" s="44"/>
      <c r="C86" s="44"/>
      <c r="D86" s="44"/>
      <c r="E86" s="44"/>
      <c r="F86" s="44"/>
      <c r="G86" s="44"/>
    </row>
    <row r="87" ht="15.75" customHeight="1">
      <c r="A87" s="44"/>
      <c r="B87" s="44"/>
      <c r="C87" s="44"/>
      <c r="D87" s="44"/>
      <c r="E87" s="44"/>
      <c r="F87" s="44"/>
      <c r="G87" s="44"/>
    </row>
    <row r="88" ht="15.75" customHeight="1">
      <c r="A88" s="44"/>
      <c r="B88" s="44"/>
      <c r="C88" s="44"/>
      <c r="D88" s="44"/>
      <c r="E88" s="44"/>
      <c r="F88" s="44"/>
      <c r="G88" s="44"/>
    </row>
    <row r="89" ht="15.75" customHeight="1">
      <c r="A89" s="44"/>
      <c r="B89" s="44"/>
      <c r="C89" s="44"/>
      <c r="D89" s="44"/>
      <c r="E89" s="44"/>
      <c r="F89" s="44"/>
      <c r="G89" s="44"/>
    </row>
    <row r="90" ht="15.75" customHeight="1">
      <c r="A90" s="44"/>
      <c r="B90" s="44"/>
      <c r="C90" s="44"/>
      <c r="D90" s="44"/>
      <c r="E90" s="44"/>
      <c r="F90" s="44"/>
      <c r="G90" s="44"/>
    </row>
    <row r="91" ht="15.75" customHeight="1">
      <c r="A91" s="44"/>
      <c r="B91" s="44"/>
      <c r="C91" s="44"/>
      <c r="D91" s="44"/>
      <c r="E91" s="44"/>
      <c r="F91" s="44"/>
      <c r="G91" s="44"/>
    </row>
    <row r="92" ht="15.75" customHeight="1">
      <c r="A92" s="44"/>
      <c r="B92" s="44"/>
      <c r="C92" s="44"/>
      <c r="D92" s="44"/>
      <c r="E92" s="44"/>
      <c r="F92" s="44"/>
      <c r="G92" s="44"/>
    </row>
    <row r="93" ht="15.75" customHeight="1">
      <c r="A93" s="44"/>
      <c r="B93" s="44"/>
      <c r="C93" s="44"/>
      <c r="D93" s="44"/>
      <c r="E93" s="44"/>
      <c r="F93" s="44"/>
      <c r="G93" s="44"/>
    </row>
    <row r="94" ht="15.75" customHeight="1">
      <c r="A94" s="44"/>
      <c r="B94" s="44"/>
      <c r="C94" s="44"/>
      <c r="D94" s="44"/>
      <c r="E94" s="44"/>
      <c r="F94" s="44"/>
      <c r="G94" s="44"/>
    </row>
    <row r="95" ht="15.75" customHeight="1">
      <c r="A95" s="44"/>
      <c r="B95" s="44"/>
      <c r="C95" s="44"/>
      <c r="D95" s="44"/>
      <c r="E95" s="44"/>
      <c r="F95" s="44"/>
      <c r="G95" s="44"/>
    </row>
    <row r="96" ht="15.75" customHeight="1">
      <c r="A96" s="44"/>
      <c r="B96" s="44"/>
      <c r="C96" s="44"/>
      <c r="D96" s="44"/>
      <c r="E96" s="44"/>
      <c r="F96" s="44"/>
      <c r="G96" s="44"/>
    </row>
    <row r="97" ht="15.75" customHeight="1">
      <c r="A97" s="44"/>
      <c r="B97" s="44"/>
      <c r="C97" s="44"/>
      <c r="D97" s="44"/>
      <c r="E97" s="44"/>
      <c r="F97" s="44"/>
      <c r="G97" s="44"/>
    </row>
    <row r="98" ht="15.75" customHeight="1">
      <c r="A98" s="44"/>
      <c r="B98" s="44"/>
      <c r="C98" s="44"/>
      <c r="D98" s="44"/>
      <c r="E98" s="44"/>
      <c r="F98" s="44"/>
      <c r="G98" s="44"/>
    </row>
    <row r="99" ht="15.75" customHeight="1">
      <c r="A99" s="44"/>
      <c r="B99" s="44"/>
      <c r="C99" s="44"/>
      <c r="D99" s="44"/>
      <c r="E99" s="44"/>
      <c r="F99" s="44"/>
      <c r="G99" s="44"/>
    </row>
    <row r="100" ht="15.75" customHeight="1">
      <c r="A100" s="44"/>
      <c r="B100" s="44"/>
      <c r="C100" s="44"/>
      <c r="D100" s="44"/>
      <c r="E100" s="44"/>
      <c r="F100" s="44"/>
      <c r="G100" s="44"/>
    </row>
    <row r="101" ht="15.75" customHeight="1">
      <c r="A101" s="44"/>
      <c r="B101" s="44"/>
      <c r="C101" s="44"/>
      <c r="D101" s="44"/>
      <c r="E101" s="44"/>
      <c r="F101" s="44"/>
      <c r="G101" s="44"/>
    </row>
    <row r="102" ht="15.75" customHeight="1">
      <c r="A102" s="44"/>
      <c r="B102" s="44"/>
      <c r="C102" s="44"/>
      <c r="D102" s="44"/>
      <c r="E102" s="44"/>
      <c r="F102" s="44"/>
      <c r="G102" s="44"/>
    </row>
    <row r="103" ht="15.75" customHeight="1">
      <c r="A103" s="44"/>
      <c r="B103" s="44"/>
      <c r="C103" s="44"/>
      <c r="D103" s="44"/>
      <c r="E103" s="44"/>
      <c r="F103" s="44"/>
      <c r="G103" s="44"/>
    </row>
    <row r="104" ht="15.75" customHeight="1">
      <c r="A104" s="44"/>
      <c r="B104" s="44"/>
      <c r="C104" s="44"/>
      <c r="D104" s="44"/>
      <c r="E104" s="44"/>
      <c r="F104" s="44"/>
      <c r="G104" s="44"/>
    </row>
    <row r="105" ht="15.75" customHeight="1">
      <c r="A105" s="44"/>
      <c r="B105" s="44"/>
      <c r="C105" s="44"/>
      <c r="D105" s="44"/>
      <c r="E105" s="44"/>
      <c r="F105" s="44"/>
      <c r="G105" s="44"/>
    </row>
    <row r="106" ht="15.75" customHeight="1">
      <c r="A106" s="44"/>
      <c r="B106" s="44"/>
      <c r="C106" s="44"/>
      <c r="D106" s="44"/>
      <c r="E106" s="44"/>
      <c r="F106" s="44"/>
      <c r="G106" s="44"/>
    </row>
    <row r="107" ht="15.75" customHeight="1">
      <c r="A107" s="44"/>
      <c r="B107" s="44"/>
      <c r="C107" s="44"/>
      <c r="D107" s="44"/>
      <c r="E107" s="44"/>
      <c r="F107" s="44"/>
      <c r="G107" s="44"/>
    </row>
    <row r="108" ht="15.75" customHeight="1">
      <c r="A108" s="44"/>
      <c r="B108" s="44"/>
      <c r="C108" s="44"/>
      <c r="D108" s="44"/>
      <c r="E108" s="44"/>
      <c r="F108" s="44"/>
      <c r="G108" s="44"/>
    </row>
    <row r="109" ht="15.75" customHeight="1">
      <c r="A109" s="44"/>
      <c r="B109" s="44"/>
      <c r="C109" s="44"/>
      <c r="D109" s="44"/>
      <c r="E109" s="44"/>
      <c r="F109" s="44"/>
      <c r="G109" s="44"/>
    </row>
    <row r="110" ht="15.75" customHeight="1">
      <c r="A110" s="44"/>
      <c r="B110" s="44"/>
      <c r="C110" s="44"/>
      <c r="D110" s="44"/>
      <c r="E110" s="44"/>
      <c r="F110" s="44"/>
      <c r="G110" s="44"/>
    </row>
    <row r="111" ht="15.75" customHeight="1">
      <c r="A111" s="44"/>
      <c r="B111" s="44"/>
      <c r="C111" s="44"/>
      <c r="D111" s="44"/>
      <c r="E111" s="44"/>
      <c r="F111" s="44"/>
      <c r="G111" s="44"/>
    </row>
    <row r="112" ht="15.75" customHeight="1">
      <c r="A112" s="44"/>
      <c r="B112" s="44"/>
      <c r="C112" s="44"/>
      <c r="D112" s="44"/>
      <c r="E112" s="44"/>
      <c r="F112" s="44"/>
      <c r="G112" s="44"/>
    </row>
    <row r="113" ht="15.75" customHeight="1">
      <c r="A113" s="44"/>
      <c r="B113" s="44"/>
      <c r="C113" s="44"/>
      <c r="D113" s="44"/>
      <c r="E113" s="44"/>
      <c r="F113" s="44"/>
      <c r="G113" s="44"/>
    </row>
    <row r="114" ht="15.75" customHeight="1">
      <c r="A114" s="44"/>
      <c r="B114" s="44"/>
      <c r="C114" s="44"/>
      <c r="D114" s="44"/>
      <c r="E114" s="44"/>
      <c r="F114" s="44"/>
      <c r="G114" s="44"/>
    </row>
    <row r="115" ht="15.75" customHeight="1">
      <c r="A115" s="44"/>
      <c r="B115" s="44"/>
      <c r="C115" s="44"/>
      <c r="D115" s="44"/>
      <c r="E115" s="44"/>
      <c r="F115" s="44"/>
      <c r="G115" s="44"/>
    </row>
    <row r="116" ht="15.75" customHeight="1">
      <c r="A116" s="44"/>
      <c r="B116" s="44"/>
      <c r="C116" s="44"/>
      <c r="D116" s="44"/>
      <c r="E116" s="44"/>
      <c r="F116" s="44"/>
      <c r="G116" s="44"/>
    </row>
    <row r="117" ht="15.75" customHeight="1">
      <c r="A117" s="44"/>
      <c r="B117" s="44"/>
      <c r="C117" s="44"/>
      <c r="D117" s="44"/>
      <c r="E117" s="44"/>
      <c r="F117" s="44"/>
      <c r="G117" s="44"/>
    </row>
    <row r="118" ht="15.75" customHeight="1">
      <c r="A118" s="44"/>
      <c r="B118" s="44"/>
      <c r="C118" s="44"/>
      <c r="D118" s="44"/>
      <c r="E118" s="44"/>
      <c r="F118" s="44"/>
      <c r="G118" s="44"/>
    </row>
    <row r="119" ht="15.75" customHeight="1">
      <c r="A119" s="44"/>
      <c r="B119" s="44"/>
      <c r="C119" s="44"/>
      <c r="D119" s="44"/>
      <c r="E119" s="44"/>
      <c r="F119" s="44"/>
      <c r="G119" s="44"/>
    </row>
    <row r="120" ht="15.75" customHeight="1">
      <c r="A120" s="44"/>
      <c r="B120" s="44"/>
      <c r="C120" s="44"/>
      <c r="D120" s="44"/>
      <c r="E120" s="44"/>
      <c r="F120" s="44"/>
      <c r="G120" s="44"/>
    </row>
    <row r="121" ht="15.75" customHeight="1">
      <c r="A121" s="44"/>
      <c r="B121" s="44"/>
      <c r="C121" s="44"/>
      <c r="D121" s="44"/>
      <c r="E121" s="44"/>
      <c r="F121" s="44"/>
      <c r="G121" s="44"/>
    </row>
    <row r="122" ht="15.75" customHeight="1">
      <c r="A122" s="44"/>
      <c r="B122" s="44"/>
      <c r="C122" s="44"/>
      <c r="D122" s="44"/>
      <c r="E122" s="44"/>
      <c r="F122" s="44"/>
      <c r="G122" s="44"/>
    </row>
    <row r="123" ht="15.75" customHeight="1">
      <c r="A123" s="44"/>
      <c r="B123" s="44"/>
      <c r="C123" s="44"/>
      <c r="D123" s="44"/>
      <c r="E123" s="44"/>
      <c r="F123" s="44"/>
      <c r="G123" s="44"/>
    </row>
    <row r="124" ht="15.75" customHeight="1">
      <c r="A124" s="44"/>
      <c r="B124" s="44"/>
      <c r="C124" s="44"/>
      <c r="D124" s="44"/>
      <c r="E124" s="44"/>
      <c r="F124" s="44"/>
      <c r="G124" s="44"/>
    </row>
    <row r="125" ht="15.75" customHeight="1">
      <c r="A125" s="44"/>
      <c r="B125" s="44"/>
      <c r="C125" s="44"/>
      <c r="D125" s="44"/>
      <c r="E125" s="44"/>
      <c r="F125" s="44"/>
      <c r="G125" s="44"/>
    </row>
    <row r="126" ht="15.75" customHeight="1">
      <c r="A126" s="44"/>
      <c r="B126" s="44"/>
      <c r="C126" s="44"/>
      <c r="D126" s="44"/>
      <c r="E126" s="44"/>
      <c r="F126" s="44"/>
      <c r="G126" s="44"/>
    </row>
    <row r="127" ht="15.75" customHeight="1">
      <c r="A127" s="44"/>
      <c r="B127" s="44"/>
      <c r="C127" s="44"/>
      <c r="D127" s="44"/>
      <c r="E127" s="44"/>
      <c r="F127" s="44"/>
      <c r="G127" s="44"/>
    </row>
    <row r="128" ht="15.75" customHeight="1">
      <c r="A128" s="44"/>
      <c r="B128" s="44"/>
      <c r="C128" s="44"/>
      <c r="D128" s="44"/>
      <c r="E128" s="44"/>
      <c r="F128" s="44"/>
      <c r="G128" s="44"/>
    </row>
    <row r="129" ht="15.75" customHeight="1">
      <c r="A129" s="44"/>
      <c r="B129" s="44"/>
      <c r="C129" s="44"/>
      <c r="D129" s="44"/>
      <c r="E129" s="44"/>
      <c r="F129" s="44"/>
      <c r="G129" s="44"/>
    </row>
    <row r="130" ht="15.75" customHeight="1">
      <c r="A130" s="44"/>
      <c r="B130" s="44"/>
      <c r="C130" s="44"/>
      <c r="D130" s="44"/>
      <c r="E130" s="44"/>
      <c r="F130" s="44"/>
      <c r="G130" s="44"/>
    </row>
    <row r="131" ht="15.75" customHeight="1">
      <c r="A131" s="44"/>
      <c r="B131" s="44"/>
      <c r="C131" s="44"/>
      <c r="D131" s="44"/>
      <c r="E131" s="44"/>
      <c r="F131" s="44"/>
      <c r="G131" s="44"/>
    </row>
    <row r="132" ht="15.75" customHeight="1">
      <c r="A132" s="44"/>
      <c r="B132" s="44"/>
      <c r="C132" s="44"/>
      <c r="D132" s="44"/>
      <c r="E132" s="44"/>
      <c r="F132" s="44"/>
      <c r="G132" s="44"/>
    </row>
    <row r="133" ht="15.75" customHeight="1">
      <c r="A133" s="44"/>
      <c r="B133" s="44"/>
      <c r="C133" s="44"/>
      <c r="D133" s="44"/>
      <c r="E133" s="44"/>
      <c r="F133" s="44"/>
      <c r="G133" s="44"/>
    </row>
    <row r="134" ht="15.75" customHeight="1">
      <c r="A134" s="44"/>
      <c r="B134" s="44"/>
      <c r="C134" s="44"/>
      <c r="D134" s="44"/>
      <c r="E134" s="44"/>
      <c r="F134" s="44"/>
      <c r="G134" s="44"/>
    </row>
    <row r="135" ht="15.75" customHeight="1">
      <c r="A135" s="44"/>
      <c r="B135" s="44"/>
      <c r="C135" s="44"/>
      <c r="D135" s="44"/>
      <c r="E135" s="44"/>
      <c r="F135" s="44"/>
      <c r="G135" s="44"/>
    </row>
    <row r="136" ht="15.75" customHeight="1">
      <c r="A136" s="44"/>
      <c r="B136" s="44"/>
      <c r="C136" s="44"/>
      <c r="D136" s="44"/>
      <c r="E136" s="44"/>
      <c r="F136" s="44"/>
      <c r="G136" s="44"/>
    </row>
    <row r="137" ht="15.75" customHeight="1">
      <c r="A137" s="44"/>
      <c r="B137" s="44"/>
      <c r="C137" s="44"/>
      <c r="D137" s="44"/>
      <c r="E137" s="44"/>
      <c r="F137" s="44"/>
      <c r="G137" s="44"/>
    </row>
    <row r="138" ht="15.75" customHeight="1">
      <c r="A138" s="44"/>
      <c r="B138" s="44"/>
      <c r="C138" s="44"/>
      <c r="D138" s="44"/>
      <c r="E138" s="44"/>
      <c r="F138" s="44"/>
      <c r="G138" s="44"/>
    </row>
    <row r="139" ht="15.75" customHeight="1">
      <c r="A139" s="44"/>
      <c r="B139" s="44"/>
      <c r="C139" s="44"/>
      <c r="D139" s="44"/>
      <c r="E139" s="44"/>
      <c r="F139" s="44"/>
      <c r="G139" s="44"/>
    </row>
    <row r="140" ht="15.75" customHeight="1">
      <c r="A140" s="44"/>
      <c r="B140" s="44"/>
      <c r="C140" s="44"/>
      <c r="D140" s="44"/>
      <c r="E140" s="44"/>
      <c r="F140" s="44"/>
      <c r="G140" s="44"/>
    </row>
    <row r="141" ht="15.75" customHeight="1">
      <c r="A141" s="44"/>
      <c r="B141" s="44"/>
      <c r="C141" s="44"/>
      <c r="D141" s="44"/>
      <c r="E141" s="44"/>
      <c r="F141" s="44"/>
      <c r="G141" s="44"/>
    </row>
    <row r="142" ht="15.75" customHeight="1">
      <c r="A142" s="44"/>
      <c r="B142" s="44"/>
      <c r="C142" s="44"/>
      <c r="D142" s="44"/>
      <c r="E142" s="44"/>
      <c r="F142" s="44"/>
      <c r="G142" s="44"/>
    </row>
    <row r="143" ht="15.75" customHeight="1">
      <c r="A143" s="44"/>
      <c r="B143" s="44"/>
      <c r="C143" s="44"/>
      <c r="D143" s="44"/>
      <c r="E143" s="44"/>
      <c r="F143" s="44"/>
      <c r="G143" s="44"/>
    </row>
    <row r="144" ht="15.75" customHeight="1">
      <c r="A144" s="44"/>
      <c r="B144" s="44"/>
      <c r="C144" s="44"/>
      <c r="D144" s="44"/>
      <c r="E144" s="44"/>
      <c r="F144" s="44"/>
      <c r="G144" s="44"/>
    </row>
    <row r="145" ht="15.75" customHeight="1">
      <c r="A145" s="44"/>
      <c r="B145" s="44"/>
      <c r="C145" s="44"/>
      <c r="D145" s="44"/>
      <c r="E145" s="44"/>
      <c r="F145" s="44"/>
      <c r="G145" s="44"/>
    </row>
    <row r="146" ht="15.75" customHeight="1">
      <c r="A146" s="44"/>
      <c r="B146" s="44"/>
      <c r="C146" s="44"/>
      <c r="D146" s="44"/>
      <c r="E146" s="44"/>
      <c r="F146" s="44"/>
      <c r="G146" s="44"/>
    </row>
    <row r="147" ht="15.75" customHeight="1">
      <c r="A147" s="44"/>
      <c r="B147" s="44"/>
      <c r="C147" s="44"/>
      <c r="D147" s="44"/>
      <c r="E147" s="44"/>
      <c r="F147" s="44"/>
      <c r="G147" s="44"/>
    </row>
    <row r="148" ht="15.75" customHeight="1">
      <c r="A148" s="44"/>
      <c r="B148" s="44"/>
      <c r="C148" s="44"/>
      <c r="D148" s="44"/>
      <c r="E148" s="44"/>
      <c r="F148" s="44"/>
      <c r="G148" s="44"/>
    </row>
    <row r="149" ht="15.75" customHeight="1">
      <c r="A149" s="44"/>
      <c r="B149" s="44"/>
      <c r="C149" s="44"/>
      <c r="D149" s="44"/>
      <c r="E149" s="44"/>
      <c r="F149" s="44"/>
      <c r="G149" s="44"/>
    </row>
    <row r="150" ht="15.75" customHeight="1">
      <c r="A150" s="44"/>
      <c r="B150" s="44"/>
      <c r="C150" s="44"/>
      <c r="D150" s="44"/>
      <c r="E150" s="44"/>
      <c r="F150" s="44"/>
      <c r="G150" s="44"/>
    </row>
    <row r="151" ht="15.75" customHeight="1">
      <c r="A151" s="44"/>
      <c r="B151" s="44"/>
      <c r="C151" s="44"/>
      <c r="D151" s="44"/>
      <c r="E151" s="44"/>
      <c r="F151" s="44"/>
      <c r="G151" s="44"/>
    </row>
    <row r="152" ht="15.75" customHeight="1">
      <c r="A152" s="44"/>
      <c r="B152" s="44"/>
      <c r="C152" s="44"/>
      <c r="D152" s="44"/>
      <c r="E152" s="44"/>
      <c r="F152" s="44"/>
      <c r="G152" s="44"/>
    </row>
    <row r="153" ht="15.75" customHeight="1">
      <c r="A153" s="44"/>
      <c r="B153" s="44"/>
      <c r="C153" s="44"/>
      <c r="D153" s="44"/>
      <c r="E153" s="44"/>
      <c r="F153" s="44"/>
      <c r="G153" s="44"/>
    </row>
    <row r="154" ht="15.75" customHeight="1">
      <c r="A154" s="44"/>
      <c r="B154" s="44"/>
      <c r="C154" s="44"/>
      <c r="D154" s="44"/>
      <c r="E154" s="44"/>
      <c r="F154" s="44"/>
      <c r="G154" s="44"/>
    </row>
    <row r="155" ht="15.75" customHeight="1">
      <c r="A155" s="44"/>
      <c r="B155" s="44"/>
      <c r="C155" s="44"/>
      <c r="D155" s="44"/>
      <c r="E155" s="44"/>
      <c r="F155" s="44"/>
      <c r="G155" s="44"/>
    </row>
    <row r="156" ht="15.75" customHeight="1">
      <c r="A156" s="44"/>
      <c r="B156" s="44"/>
      <c r="C156" s="44"/>
      <c r="D156" s="44"/>
      <c r="E156" s="44"/>
      <c r="F156" s="44"/>
      <c r="G156" s="44"/>
    </row>
    <row r="157" ht="15.75" customHeight="1">
      <c r="A157" s="44"/>
      <c r="B157" s="44"/>
      <c r="C157" s="44"/>
      <c r="D157" s="44"/>
      <c r="E157" s="44"/>
      <c r="F157" s="44"/>
      <c r="G157" s="44"/>
    </row>
    <row r="158" ht="15.75" customHeight="1">
      <c r="A158" s="44"/>
      <c r="B158" s="44"/>
      <c r="C158" s="44"/>
      <c r="D158" s="44"/>
      <c r="E158" s="44"/>
      <c r="F158" s="44"/>
      <c r="G158" s="44"/>
    </row>
    <row r="159" ht="15.75" customHeight="1">
      <c r="A159" s="44"/>
      <c r="B159" s="44"/>
      <c r="C159" s="44"/>
      <c r="D159" s="44"/>
      <c r="E159" s="44"/>
      <c r="F159" s="44"/>
      <c r="G159" s="44"/>
    </row>
    <row r="160" ht="15.75" customHeight="1">
      <c r="A160" s="44"/>
      <c r="B160" s="44"/>
      <c r="C160" s="44"/>
      <c r="D160" s="44"/>
      <c r="E160" s="44"/>
      <c r="F160" s="44"/>
      <c r="G160" s="44"/>
    </row>
    <row r="161" ht="15.75" customHeight="1">
      <c r="A161" s="44"/>
      <c r="B161" s="44"/>
      <c r="C161" s="44"/>
      <c r="D161" s="44"/>
      <c r="E161" s="44"/>
      <c r="F161" s="44"/>
      <c r="G161" s="44"/>
    </row>
    <row r="162" ht="15.75" customHeight="1">
      <c r="A162" s="44"/>
      <c r="B162" s="44"/>
      <c r="C162" s="44"/>
      <c r="D162" s="44"/>
      <c r="E162" s="44"/>
      <c r="F162" s="44"/>
      <c r="G162" s="44"/>
    </row>
    <row r="163" ht="15.75" customHeight="1">
      <c r="A163" s="44"/>
      <c r="B163" s="44"/>
      <c r="C163" s="44"/>
      <c r="D163" s="44"/>
      <c r="E163" s="44"/>
      <c r="F163" s="44"/>
      <c r="G163" s="44"/>
    </row>
    <row r="164" ht="15.75" customHeight="1">
      <c r="A164" s="44"/>
      <c r="B164" s="44"/>
      <c r="C164" s="44"/>
      <c r="D164" s="44"/>
      <c r="E164" s="44"/>
      <c r="F164" s="44"/>
      <c r="G164" s="44"/>
    </row>
    <row r="165" ht="15.75" customHeight="1">
      <c r="A165" s="44"/>
      <c r="B165" s="44"/>
      <c r="C165" s="44"/>
      <c r="D165" s="44"/>
      <c r="E165" s="44"/>
      <c r="F165" s="44"/>
      <c r="G165" s="44"/>
    </row>
    <row r="166" ht="15.75" customHeight="1">
      <c r="A166" s="44"/>
      <c r="B166" s="44"/>
      <c r="C166" s="44"/>
      <c r="D166" s="44"/>
      <c r="E166" s="44"/>
      <c r="F166" s="44"/>
      <c r="G166" s="44"/>
    </row>
    <row r="167" ht="15.75" customHeight="1">
      <c r="A167" s="44"/>
      <c r="B167" s="44"/>
      <c r="C167" s="44"/>
      <c r="D167" s="44"/>
      <c r="E167" s="44"/>
      <c r="F167" s="44"/>
      <c r="G167" s="44"/>
    </row>
    <row r="168" ht="15.75" customHeight="1">
      <c r="A168" s="44"/>
      <c r="B168" s="44"/>
      <c r="C168" s="44"/>
      <c r="D168" s="44"/>
      <c r="E168" s="44"/>
      <c r="F168" s="44"/>
      <c r="G168" s="44"/>
    </row>
    <row r="169" ht="15.75" customHeight="1">
      <c r="A169" s="44"/>
      <c r="B169" s="44"/>
      <c r="C169" s="44"/>
      <c r="D169" s="44"/>
      <c r="E169" s="44"/>
      <c r="F169" s="44"/>
      <c r="G169" s="44"/>
    </row>
    <row r="170" ht="15.75" customHeight="1">
      <c r="A170" s="44"/>
      <c r="B170" s="44"/>
      <c r="C170" s="44"/>
      <c r="D170" s="44"/>
      <c r="E170" s="44"/>
      <c r="F170" s="44"/>
      <c r="G170" s="44"/>
    </row>
    <row r="171" ht="15.75" customHeight="1">
      <c r="A171" s="44"/>
      <c r="B171" s="44"/>
      <c r="C171" s="44"/>
      <c r="D171" s="44"/>
      <c r="E171" s="44"/>
      <c r="F171" s="44"/>
      <c r="G171" s="44"/>
    </row>
    <row r="172" ht="15.75" customHeight="1">
      <c r="A172" s="44"/>
      <c r="B172" s="44"/>
      <c r="C172" s="44"/>
      <c r="D172" s="44"/>
      <c r="E172" s="44"/>
      <c r="F172" s="44"/>
      <c r="G172" s="44"/>
    </row>
    <row r="173" ht="15.75" customHeight="1">
      <c r="A173" s="44"/>
      <c r="B173" s="44"/>
      <c r="C173" s="44"/>
      <c r="D173" s="44"/>
      <c r="E173" s="44"/>
      <c r="F173" s="44"/>
      <c r="G173" s="44"/>
    </row>
    <row r="174" ht="15.75" customHeight="1">
      <c r="A174" s="44"/>
      <c r="B174" s="44"/>
      <c r="C174" s="44"/>
      <c r="D174" s="44"/>
      <c r="E174" s="44"/>
      <c r="F174" s="44"/>
      <c r="G174" s="44"/>
    </row>
    <row r="175" ht="15.75" customHeight="1">
      <c r="A175" s="44"/>
      <c r="B175" s="44"/>
      <c r="C175" s="44"/>
      <c r="D175" s="44"/>
      <c r="E175" s="44"/>
      <c r="F175" s="44"/>
      <c r="G175" s="44"/>
    </row>
    <row r="176" ht="15.75" customHeight="1">
      <c r="A176" s="44"/>
      <c r="B176" s="44"/>
      <c r="C176" s="44"/>
      <c r="D176" s="44"/>
      <c r="E176" s="44"/>
      <c r="F176" s="44"/>
      <c r="G176" s="44"/>
    </row>
    <row r="177" ht="15.75" customHeight="1">
      <c r="A177" s="44"/>
      <c r="B177" s="44"/>
      <c r="C177" s="44"/>
      <c r="D177" s="44"/>
      <c r="E177" s="44"/>
      <c r="F177" s="44"/>
      <c r="G177" s="44"/>
    </row>
    <row r="178" ht="15.75" customHeight="1">
      <c r="A178" s="44"/>
      <c r="B178" s="44"/>
      <c r="C178" s="44"/>
      <c r="D178" s="44"/>
      <c r="E178" s="44"/>
      <c r="F178" s="44"/>
      <c r="G178" s="44"/>
    </row>
    <row r="179" ht="15.75" customHeight="1">
      <c r="A179" s="44"/>
      <c r="B179" s="44"/>
      <c r="C179" s="44"/>
      <c r="D179" s="44"/>
      <c r="E179" s="44"/>
      <c r="F179" s="44"/>
      <c r="G179" s="44"/>
    </row>
    <row r="180" ht="15.75" customHeight="1">
      <c r="A180" s="44"/>
      <c r="B180" s="44"/>
      <c r="C180" s="44"/>
      <c r="D180" s="44"/>
      <c r="E180" s="44"/>
      <c r="F180" s="44"/>
      <c r="G180" s="44"/>
    </row>
    <row r="181" ht="15.75" customHeight="1">
      <c r="A181" s="44"/>
      <c r="B181" s="44"/>
      <c r="C181" s="44"/>
      <c r="D181" s="44"/>
      <c r="E181" s="44"/>
      <c r="F181" s="44"/>
      <c r="G181" s="44"/>
    </row>
    <row r="182" ht="15.75" customHeight="1">
      <c r="A182" s="44"/>
      <c r="B182" s="44"/>
      <c r="C182" s="44"/>
      <c r="D182" s="44"/>
      <c r="E182" s="44"/>
      <c r="F182" s="44"/>
      <c r="G182" s="44"/>
    </row>
    <row r="183" ht="15.75" customHeight="1">
      <c r="A183" s="44"/>
      <c r="B183" s="44"/>
      <c r="C183" s="44"/>
      <c r="D183" s="44"/>
      <c r="E183" s="44"/>
      <c r="F183" s="44"/>
      <c r="G183" s="44"/>
    </row>
    <row r="184" ht="15.75" customHeight="1">
      <c r="A184" s="44"/>
      <c r="B184" s="44"/>
      <c r="C184" s="44"/>
      <c r="D184" s="44"/>
      <c r="E184" s="44"/>
      <c r="F184" s="44"/>
      <c r="G184" s="44"/>
    </row>
    <row r="185" ht="15.75" customHeight="1">
      <c r="A185" s="44"/>
      <c r="B185" s="44"/>
      <c r="C185" s="44"/>
      <c r="D185" s="44"/>
      <c r="E185" s="44"/>
      <c r="F185" s="44"/>
      <c r="G185" s="44"/>
    </row>
    <row r="186" ht="15.75" customHeight="1">
      <c r="A186" s="44"/>
      <c r="B186" s="44"/>
      <c r="C186" s="44"/>
      <c r="D186" s="44"/>
      <c r="E186" s="44"/>
      <c r="F186" s="44"/>
      <c r="G186" s="44"/>
    </row>
    <row r="187" ht="15.75" customHeight="1">
      <c r="A187" s="44"/>
      <c r="B187" s="44"/>
      <c r="C187" s="44"/>
      <c r="D187" s="44"/>
      <c r="E187" s="44"/>
      <c r="F187" s="44"/>
      <c r="G187" s="44"/>
    </row>
    <row r="188" ht="15.75" customHeight="1">
      <c r="A188" s="44"/>
      <c r="B188" s="44"/>
      <c r="C188" s="44"/>
      <c r="D188" s="44"/>
      <c r="E188" s="44"/>
      <c r="F188" s="44"/>
      <c r="G188" s="44"/>
    </row>
    <row r="189" ht="15.75" customHeight="1">
      <c r="A189" s="44"/>
      <c r="B189" s="44"/>
      <c r="C189" s="44"/>
      <c r="D189" s="44"/>
      <c r="E189" s="44"/>
      <c r="F189" s="44"/>
      <c r="G189" s="44"/>
    </row>
    <row r="190" ht="15.75" customHeight="1">
      <c r="A190" s="44"/>
      <c r="B190" s="44"/>
      <c r="C190" s="44"/>
      <c r="D190" s="44"/>
      <c r="E190" s="44"/>
      <c r="F190" s="44"/>
      <c r="G190" s="44"/>
    </row>
    <row r="191" ht="15.75" customHeight="1">
      <c r="A191" s="44"/>
      <c r="B191" s="44"/>
      <c r="C191" s="44"/>
      <c r="D191" s="44"/>
      <c r="E191" s="44"/>
      <c r="F191" s="44"/>
      <c r="G191" s="44"/>
    </row>
    <row r="192" ht="15.75" customHeight="1">
      <c r="A192" s="44"/>
      <c r="B192" s="44"/>
      <c r="C192" s="44"/>
      <c r="D192" s="44"/>
      <c r="E192" s="44"/>
      <c r="F192" s="44"/>
      <c r="G192" s="44"/>
    </row>
    <row r="193" ht="15.75" customHeight="1">
      <c r="A193" s="44"/>
      <c r="B193" s="44"/>
      <c r="C193" s="44"/>
      <c r="D193" s="44"/>
      <c r="E193" s="44"/>
      <c r="F193" s="44"/>
      <c r="G193" s="44"/>
    </row>
    <row r="194" ht="15.75" customHeight="1">
      <c r="A194" s="44"/>
      <c r="B194" s="44"/>
      <c r="C194" s="44"/>
      <c r="D194" s="44"/>
      <c r="E194" s="44"/>
      <c r="F194" s="44"/>
      <c r="G194" s="44"/>
    </row>
    <row r="195" ht="15.75" customHeight="1">
      <c r="A195" s="44"/>
      <c r="B195" s="44"/>
      <c r="C195" s="44"/>
      <c r="D195" s="44"/>
      <c r="E195" s="44"/>
      <c r="F195" s="44"/>
      <c r="G195" s="44"/>
    </row>
    <row r="196" ht="15.75" customHeight="1">
      <c r="A196" s="44"/>
      <c r="B196" s="44"/>
      <c r="C196" s="44"/>
      <c r="D196" s="44"/>
      <c r="E196" s="44"/>
      <c r="F196" s="44"/>
      <c r="G196" s="44"/>
    </row>
    <row r="197" ht="15.75" customHeight="1">
      <c r="A197" s="44"/>
      <c r="B197" s="44"/>
      <c r="C197" s="44"/>
      <c r="D197" s="44"/>
      <c r="E197" s="44"/>
      <c r="F197" s="44"/>
      <c r="G197" s="44"/>
    </row>
    <row r="198" ht="15.75" customHeight="1">
      <c r="A198" s="44"/>
      <c r="B198" s="44"/>
      <c r="C198" s="44"/>
      <c r="D198" s="44"/>
      <c r="E198" s="44"/>
      <c r="F198" s="44"/>
      <c r="G198" s="44"/>
    </row>
    <row r="199" ht="15.75" customHeight="1">
      <c r="A199" s="44"/>
      <c r="B199" s="44"/>
      <c r="C199" s="44"/>
      <c r="D199" s="44"/>
      <c r="E199" s="44"/>
      <c r="F199" s="44"/>
      <c r="G199" s="44"/>
    </row>
    <row r="200" ht="15.75" customHeight="1">
      <c r="A200" s="44"/>
      <c r="B200" s="44"/>
      <c r="C200" s="44"/>
      <c r="D200" s="44"/>
      <c r="E200" s="44"/>
      <c r="F200" s="44"/>
      <c r="G200" s="44"/>
    </row>
    <row r="201" ht="15.75" customHeight="1">
      <c r="A201" s="44"/>
      <c r="B201" s="44"/>
      <c r="C201" s="44"/>
      <c r="D201" s="44"/>
      <c r="E201" s="44"/>
      <c r="F201" s="44"/>
      <c r="G201" s="44"/>
    </row>
    <row r="202" ht="15.75" customHeight="1">
      <c r="A202" s="44"/>
      <c r="B202" s="44"/>
      <c r="C202" s="44"/>
      <c r="D202" s="44"/>
      <c r="E202" s="44"/>
      <c r="F202" s="44"/>
      <c r="G202" s="44"/>
    </row>
    <row r="203" ht="15.75" customHeight="1">
      <c r="A203" s="44"/>
      <c r="B203" s="44"/>
      <c r="C203" s="44"/>
      <c r="D203" s="44"/>
      <c r="E203" s="44"/>
      <c r="F203" s="44"/>
      <c r="G203" s="44"/>
    </row>
    <row r="204" ht="15.75" customHeight="1">
      <c r="A204" s="44"/>
      <c r="B204" s="44"/>
      <c r="C204" s="44"/>
      <c r="D204" s="44"/>
      <c r="E204" s="44"/>
      <c r="F204" s="44"/>
      <c r="G204" s="44"/>
    </row>
    <row r="205" ht="15.75" customHeight="1">
      <c r="A205" s="44"/>
      <c r="B205" s="44"/>
      <c r="C205" s="44"/>
      <c r="D205" s="44"/>
      <c r="E205" s="44"/>
      <c r="F205" s="44"/>
      <c r="G205" s="44"/>
    </row>
    <row r="206" ht="15.75" customHeight="1">
      <c r="A206" s="44"/>
      <c r="B206" s="44"/>
      <c r="C206" s="44"/>
      <c r="D206" s="44"/>
      <c r="E206" s="44"/>
      <c r="F206" s="44"/>
      <c r="G206" s="44"/>
    </row>
    <row r="207" ht="15.75" customHeight="1">
      <c r="A207" s="44"/>
      <c r="B207" s="44"/>
      <c r="C207" s="44"/>
      <c r="D207" s="44"/>
      <c r="E207" s="44"/>
      <c r="F207" s="44"/>
      <c r="G207" s="44"/>
    </row>
    <row r="208" ht="15.75" customHeight="1">
      <c r="A208" s="44"/>
      <c r="B208" s="44"/>
      <c r="C208" s="44"/>
      <c r="D208" s="44"/>
      <c r="E208" s="44"/>
      <c r="F208" s="44"/>
      <c r="G208" s="44"/>
    </row>
    <row r="209" ht="15.75" customHeight="1">
      <c r="A209" s="44"/>
      <c r="B209" s="44"/>
      <c r="C209" s="44"/>
      <c r="D209" s="44"/>
      <c r="E209" s="44"/>
      <c r="F209" s="44"/>
      <c r="G209" s="44"/>
    </row>
    <row r="210" ht="15.75" customHeight="1">
      <c r="A210" s="44"/>
      <c r="B210" s="44"/>
      <c r="C210" s="44"/>
      <c r="D210" s="44"/>
      <c r="E210" s="44"/>
      <c r="F210" s="44"/>
      <c r="G210" s="44"/>
    </row>
    <row r="211" ht="15.75" customHeight="1">
      <c r="A211" s="44"/>
      <c r="B211" s="44"/>
      <c r="C211" s="44"/>
      <c r="D211" s="44"/>
      <c r="E211" s="44"/>
      <c r="F211" s="44"/>
      <c r="G211" s="44"/>
    </row>
    <row r="212" ht="15.75" customHeight="1">
      <c r="A212" s="44"/>
      <c r="B212" s="44"/>
      <c r="C212" s="44"/>
      <c r="D212" s="44"/>
      <c r="E212" s="44"/>
      <c r="F212" s="44"/>
      <c r="G212" s="44"/>
    </row>
    <row r="213" ht="15.75" customHeight="1">
      <c r="A213" s="44"/>
      <c r="B213" s="44"/>
      <c r="C213" s="44"/>
      <c r="D213" s="44"/>
      <c r="E213" s="44"/>
      <c r="F213" s="44"/>
      <c r="G213" s="44"/>
    </row>
    <row r="214" ht="15.75" customHeight="1">
      <c r="A214" s="44"/>
      <c r="B214" s="44"/>
      <c r="C214" s="44"/>
      <c r="D214" s="44"/>
      <c r="E214" s="44"/>
      <c r="F214" s="44"/>
      <c r="G214" s="44"/>
    </row>
    <row r="215" ht="15.75" customHeight="1">
      <c r="A215" s="44"/>
      <c r="B215" s="44"/>
      <c r="C215" s="44"/>
      <c r="D215" s="44"/>
      <c r="E215" s="44"/>
      <c r="F215" s="44"/>
      <c r="G215" s="44"/>
    </row>
    <row r="216" ht="15.75" customHeight="1">
      <c r="A216" s="44"/>
      <c r="B216" s="44"/>
      <c r="C216" s="44"/>
      <c r="D216" s="44"/>
      <c r="E216" s="44"/>
      <c r="F216" s="44"/>
      <c r="G216" s="44"/>
    </row>
    <row r="217" ht="15.75" customHeight="1">
      <c r="A217" s="44"/>
      <c r="B217" s="44"/>
      <c r="C217" s="44"/>
      <c r="D217" s="44"/>
      <c r="E217" s="44"/>
      <c r="F217" s="44"/>
      <c r="G217" s="44"/>
    </row>
    <row r="218" ht="15.75" customHeight="1">
      <c r="A218" s="44"/>
      <c r="B218" s="44"/>
      <c r="C218" s="44"/>
      <c r="D218" s="44"/>
      <c r="E218" s="44"/>
      <c r="F218" s="44"/>
      <c r="G218" s="44"/>
    </row>
    <row r="219" ht="15.75" customHeight="1">
      <c r="A219" s="44"/>
      <c r="B219" s="44"/>
      <c r="C219" s="44"/>
      <c r="D219" s="44"/>
      <c r="E219" s="44"/>
      <c r="F219" s="44"/>
      <c r="G219" s="44"/>
    </row>
    <row r="220" ht="15.75" customHeight="1">
      <c r="A220" s="44"/>
      <c r="B220" s="44"/>
      <c r="C220" s="44"/>
      <c r="D220" s="44"/>
      <c r="E220" s="44"/>
      <c r="F220" s="44"/>
      <c r="G220" s="44"/>
    </row>
    <row r="221" ht="15.75" customHeight="1">
      <c r="A221" s="44"/>
      <c r="B221" s="44"/>
      <c r="C221" s="44"/>
      <c r="D221" s="44"/>
      <c r="E221" s="44"/>
      <c r="F221" s="44"/>
      <c r="G221" s="44"/>
    </row>
    <row r="222" ht="15.75" customHeight="1">
      <c r="A222" s="44"/>
      <c r="B222" s="44"/>
      <c r="C222" s="44"/>
      <c r="D222" s="44"/>
      <c r="E222" s="44"/>
      <c r="F222" s="44"/>
      <c r="G222" s="44"/>
    </row>
    <row r="223" ht="15.75" customHeight="1">
      <c r="A223" s="44"/>
      <c r="B223" s="44"/>
      <c r="C223" s="44"/>
      <c r="D223" s="44"/>
      <c r="E223" s="44"/>
      <c r="F223" s="44"/>
      <c r="G223" s="44"/>
    </row>
    <row r="224" ht="15.75" customHeight="1">
      <c r="A224" s="44"/>
      <c r="B224" s="44"/>
      <c r="C224" s="44"/>
      <c r="D224" s="44"/>
      <c r="E224" s="44"/>
      <c r="F224" s="44"/>
      <c r="G224" s="44"/>
    </row>
    <row r="225" ht="15.75" customHeight="1">
      <c r="A225" s="44"/>
      <c r="B225" s="44"/>
      <c r="C225" s="44"/>
      <c r="D225" s="44"/>
      <c r="E225" s="44"/>
      <c r="F225" s="44"/>
      <c r="G225" s="44"/>
    </row>
    <row r="226" ht="15.75" customHeight="1">
      <c r="A226" s="44"/>
      <c r="B226" s="44"/>
      <c r="C226" s="44"/>
      <c r="D226" s="44"/>
      <c r="E226" s="44"/>
      <c r="F226" s="44"/>
      <c r="G226" s="44"/>
    </row>
    <row r="227" ht="15.75" customHeight="1">
      <c r="A227" s="44"/>
      <c r="B227" s="44"/>
      <c r="C227" s="44"/>
      <c r="D227" s="44"/>
      <c r="E227" s="44"/>
      <c r="F227" s="44"/>
      <c r="G227" s="44"/>
    </row>
    <row r="228" ht="15.75" customHeight="1">
      <c r="A228" s="44"/>
      <c r="B228" s="44"/>
      <c r="C228" s="44"/>
      <c r="D228" s="44"/>
      <c r="E228" s="44"/>
      <c r="F228" s="44"/>
      <c r="G228" s="44"/>
    </row>
    <row r="229" ht="15.75" customHeight="1">
      <c r="A229" s="44"/>
      <c r="B229" s="44"/>
      <c r="C229" s="44"/>
      <c r="D229" s="44"/>
      <c r="E229" s="44"/>
      <c r="F229" s="44"/>
      <c r="G229" s="44"/>
    </row>
    <row r="230" ht="15.75" customHeight="1">
      <c r="A230" s="44"/>
      <c r="B230" s="44"/>
      <c r="C230" s="44"/>
      <c r="D230" s="44"/>
      <c r="E230" s="44"/>
      <c r="F230" s="44"/>
      <c r="G230" s="44"/>
    </row>
    <row r="231" ht="15.75" customHeight="1">
      <c r="A231" s="44"/>
      <c r="B231" s="44"/>
      <c r="C231" s="44"/>
      <c r="D231" s="44"/>
      <c r="E231" s="44"/>
      <c r="F231" s="44"/>
      <c r="G231" s="44"/>
    </row>
    <row r="232" ht="15.75" customHeight="1">
      <c r="A232" s="44"/>
      <c r="B232" s="44"/>
      <c r="C232" s="44"/>
      <c r="D232" s="44"/>
      <c r="E232" s="44"/>
      <c r="F232" s="44"/>
      <c r="G232" s="44"/>
    </row>
    <row r="233" ht="15.75" customHeight="1">
      <c r="A233" s="44"/>
      <c r="B233" s="44"/>
      <c r="C233" s="44"/>
      <c r="D233" s="44"/>
      <c r="E233" s="44"/>
      <c r="F233" s="44"/>
      <c r="G233" s="44"/>
    </row>
    <row r="234" ht="15.75" customHeight="1">
      <c r="A234" s="44"/>
      <c r="B234" s="44"/>
      <c r="C234" s="44"/>
      <c r="D234" s="44"/>
      <c r="E234" s="44"/>
      <c r="F234" s="44"/>
      <c r="G234" s="44"/>
    </row>
    <row r="235" ht="15.75" customHeight="1">
      <c r="A235" s="44"/>
      <c r="B235" s="44"/>
      <c r="C235" s="44"/>
      <c r="D235" s="44"/>
      <c r="E235" s="44"/>
      <c r="F235" s="44"/>
      <c r="G235" s="44"/>
    </row>
    <row r="236" ht="15.75" customHeight="1">
      <c r="A236" s="44"/>
      <c r="B236" s="44"/>
      <c r="C236" s="44"/>
      <c r="D236" s="44"/>
      <c r="E236" s="44"/>
      <c r="F236" s="44"/>
      <c r="G236" s="44"/>
    </row>
    <row r="237" ht="15.75" customHeight="1">
      <c r="A237" s="44"/>
      <c r="B237" s="44"/>
      <c r="C237" s="44"/>
      <c r="D237" s="44"/>
      <c r="E237" s="44"/>
      <c r="F237" s="44"/>
      <c r="G237" s="44"/>
    </row>
    <row r="238" ht="15.75" customHeight="1">
      <c r="A238" s="44"/>
      <c r="B238" s="44"/>
      <c r="C238" s="44"/>
      <c r="D238" s="44"/>
      <c r="E238" s="44"/>
      <c r="F238" s="44"/>
      <c r="G238" s="44"/>
    </row>
    <row r="239" ht="15.75" customHeight="1">
      <c r="A239" s="44"/>
      <c r="B239" s="44"/>
      <c r="C239" s="44"/>
      <c r="D239" s="44"/>
      <c r="E239" s="44"/>
      <c r="F239" s="44"/>
      <c r="G239" s="44"/>
    </row>
    <row r="240" ht="15.75" customHeight="1">
      <c r="A240" s="44"/>
      <c r="B240" s="44"/>
      <c r="C240" s="44"/>
      <c r="D240" s="44"/>
      <c r="E240" s="44"/>
      <c r="F240" s="44"/>
      <c r="G240" s="44"/>
    </row>
    <row r="241" ht="15.75" customHeight="1">
      <c r="A241" s="44"/>
      <c r="B241" s="44"/>
      <c r="C241" s="44"/>
      <c r="D241" s="44"/>
      <c r="E241" s="44"/>
      <c r="F241" s="44"/>
      <c r="G241" s="44"/>
    </row>
    <row r="242" ht="15.75" customHeight="1">
      <c r="A242" s="44"/>
      <c r="B242" s="44"/>
      <c r="C242" s="44"/>
      <c r="D242" s="44"/>
      <c r="E242" s="44"/>
      <c r="F242" s="44"/>
      <c r="G242" s="44"/>
    </row>
    <row r="243" ht="15.75" customHeight="1">
      <c r="A243" s="44"/>
      <c r="B243" s="44"/>
      <c r="C243" s="44"/>
      <c r="D243" s="44"/>
      <c r="E243" s="44"/>
      <c r="F243" s="44"/>
      <c r="G243" s="44"/>
    </row>
    <row r="244" ht="15.75" customHeight="1">
      <c r="A244" s="44"/>
      <c r="B244" s="44"/>
      <c r="C244" s="44"/>
      <c r="D244" s="44"/>
      <c r="E244" s="44"/>
      <c r="F244" s="44"/>
      <c r="G244" s="44"/>
    </row>
    <row r="245" ht="15.75" customHeight="1">
      <c r="A245" s="44"/>
      <c r="B245" s="44"/>
      <c r="C245" s="44"/>
      <c r="D245" s="44"/>
      <c r="E245" s="44"/>
      <c r="F245" s="44"/>
      <c r="G245" s="44"/>
    </row>
    <row r="246" ht="15.75" customHeight="1">
      <c r="A246" s="44"/>
      <c r="B246" s="44"/>
      <c r="C246" s="44"/>
      <c r="D246" s="44"/>
      <c r="E246" s="44"/>
      <c r="F246" s="44"/>
      <c r="G246" s="44"/>
    </row>
    <row r="247" ht="15.75" customHeight="1">
      <c r="A247" s="44"/>
      <c r="B247" s="44"/>
      <c r="C247" s="44"/>
      <c r="D247" s="44"/>
      <c r="E247" s="44"/>
      <c r="F247" s="44"/>
      <c r="G247" s="44"/>
    </row>
    <row r="248" ht="15.75" customHeight="1">
      <c r="A248" s="44"/>
      <c r="B248" s="44"/>
      <c r="C248" s="44"/>
      <c r="D248" s="44"/>
      <c r="E248" s="44"/>
      <c r="F248" s="44"/>
      <c r="G248" s="44"/>
    </row>
    <row r="249" ht="15.75" customHeight="1">
      <c r="A249" s="44"/>
      <c r="B249" s="44"/>
      <c r="C249" s="44"/>
      <c r="D249" s="44"/>
      <c r="E249" s="44"/>
      <c r="F249" s="44"/>
      <c r="G249" s="44"/>
    </row>
    <row r="250" ht="15.75" customHeight="1">
      <c r="A250" s="44"/>
      <c r="B250" s="44"/>
      <c r="C250" s="44"/>
      <c r="D250" s="44"/>
      <c r="E250" s="44"/>
      <c r="F250" s="44"/>
      <c r="G250" s="44"/>
    </row>
    <row r="251" ht="15.75" customHeight="1">
      <c r="A251" s="44"/>
      <c r="B251" s="44"/>
      <c r="C251" s="44"/>
      <c r="D251" s="44"/>
      <c r="E251" s="44"/>
      <c r="F251" s="44"/>
      <c r="G251" s="44"/>
    </row>
    <row r="252" ht="15.75" customHeight="1">
      <c r="A252" s="44"/>
      <c r="B252" s="44"/>
      <c r="C252" s="44"/>
      <c r="D252" s="44"/>
      <c r="E252" s="44"/>
      <c r="F252" s="44"/>
      <c r="G252" s="44"/>
    </row>
    <row r="253" ht="15.75" customHeight="1">
      <c r="A253" s="44"/>
      <c r="B253" s="44"/>
      <c r="C253" s="44"/>
      <c r="D253" s="44"/>
      <c r="E253" s="44"/>
      <c r="F253" s="44"/>
      <c r="G253" s="44"/>
    </row>
    <row r="254" ht="15.75" customHeight="1">
      <c r="A254" s="44"/>
      <c r="B254" s="44"/>
      <c r="C254" s="44"/>
      <c r="D254" s="44"/>
      <c r="E254" s="44"/>
      <c r="F254" s="44"/>
      <c r="G254" s="44"/>
    </row>
    <row r="255" ht="15.75" customHeight="1">
      <c r="A255" s="44"/>
      <c r="B255" s="44"/>
      <c r="C255" s="44"/>
      <c r="D255" s="44"/>
      <c r="E255" s="44"/>
      <c r="F255" s="44"/>
      <c r="G255" s="44"/>
    </row>
    <row r="256" ht="15.75" customHeight="1">
      <c r="A256" s="44"/>
      <c r="B256" s="44"/>
      <c r="C256" s="44"/>
      <c r="D256" s="44"/>
      <c r="E256" s="44"/>
      <c r="F256" s="44"/>
      <c r="G256" s="44"/>
    </row>
    <row r="257" ht="15.75" customHeight="1">
      <c r="A257" s="44"/>
      <c r="B257" s="44"/>
      <c r="C257" s="44"/>
      <c r="D257" s="44"/>
      <c r="E257" s="44"/>
      <c r="F257" s="44"/>
      <c r="G257" s="44"/>
    </row>
    <row r="258" ht="15.75" customHeight="1">
      <c r="A258" s="44"/>
      <c r="B258" s="44"/>
      <c r="C258" s="44"/>
      <c r="D258" s="44"/>
      <c r="E258" s="44"/>
      <c r="F258" s="44"/>
      <c r="G258" s="44"/>
    </row>
    <row r="259" ht="15.75" customHeight="1">
      <c r="A259" s="44"/>
      <c r="B259" s="44"/>
      <c r="C259" s="44"/>
      <c r="D259" s="44"/>
      <c r="E259" s="44"/>
      <c r="F259" s="44"/>
      <c r="G259" s="44"/>
    </row>
    <row r="260" ht="15.75" customHeight="1">
      <c r="A260" s="44"/>
      <c r="B260" s="44"/>
      <c r="C260" s="44"/>
      <c r="D260" s="44"/>
      <c r="E260" s="44"/>
      <c r="F260" s="44"/>
      <c r="G260" s="44"/>
    </row>
    <row r="261" ht="15.75" customHeight="1">
      <c r="A261" s="44"/>
      <c r="B261" s="44"/>
      <c r="C261" s="44"/>
      <c r="D261" s="44"/>
      <c r="E261" s="44"/>
      <c r="F261" s="44"/>
      <c r="G261" s="44"/>
    </row>
    <row r="262" ht="15.75" customHeight="1">
      <c r="A262" s="44"/>
      <c r="B262" s="44"/>
      <c r="C262" s="44"/>
      <c r="D262" s="44"/>
      <c r="E262" s="44"/>
      <c r="F262" s="44"/>
      <c r="G262" s="44"/>
    </row>
    <row r="263" ht="15.75" customHeight="1">
      <c r="A263" s="44"/>
      <c r="B263" s="44"/>
      <c r="C263" s="44"/>
      <c r="D263" s="44"/>
      <c r="E263" s="44"/>
      <c r="F263" s="44"/>
      <c r="G263" s="44"/>
    </row>
    <row r="264" ht="15.75" customHeight="1">
      <c r="A264" s="44"/>
      <c r="B264" s="44"/>
      <c r="C264" s="44"/>
      <c r="D264" s="44"/>
      <c r="E264" s="44"/>
      <c r="F264" s="44"/>
      <c r="G264" s="44"/>
    </row>
    <row r="265" ht="15.75" customHeight="1">
      <c r="A265" s="44"/>
      <c r="B265" s="44"/>
      <c r="C265" s="44"/>
      <c r="D265" s="44"/>
      <c r="E265" s="44"/>
      <c r="F265" s="44"/>
      <c r="G265" s="44"/>
    </row>
    <row r="266" ht="15.75" customHeight="1">
      <c r="A266" s="44"/>
      <c r="B266" s="44"/>
      <c r="C266" s="44"/>
      <c r="D266" s="44"/>
      <c r="E266" s="44"/>
      <c r="F266" s="44"/>
      <c r="G266" s="44"/>
    </row>
    <row r="267" ht="15.75" customHeight="1">
      <c r="A267" s="44"/>
      <c r="B267" s="44"/>
      <c r="C267" s="44"/>
      <c r="D267" s="44"/>
      <c r="E267" s="44"/>
      <c r="F267" s="44"/>
      <c r="G267" s="44"/>
    </row>
    <row r="268" ht="15.75" customHeight="1">
      <c r="A268" s="44"/>
      <c r="B268" s="44"/>
      <c r="C268" s="44"/>
      <c r="D268" s="44"/>
      <c r="E268" s="44"/>
      <c r="F268" s="44"/>
      <c r="G268" s="44"/>
    </row>
    <row r="269" ht="15.75" customHeight="1">
      <c r="A269" s="44"/>
      <c r="B269" s="44"/>
      <c r="C269" s="44"/>
      <c r="D269" s="44"/>
      <c r="E269" s="44"/>
      <c r="F269" s="44"/>
      <c r="G269" s="44"/>
    </row>
    <row r="270" ht="15.75" customHeight="1">
      <c r="A270" s="44"/>
      <c r="B270" s="44"/>
      <c r="C270" s="44"/>
      <c r="D270" s="44"/>
      <c r="E270" s="44"/>
      <c r="F270" s="44"/>
      <c r="G270" s="44"/>
    </row>
    <row r="271" ht="15.75" customHeight="1">
      <c r="A271" s="44"/>
      <c r="B271" s="44"/>
      <c r="C271" s="44"/>
      <c r="D271" s="44"/>
      <c r="E271" s="44"/>
      <c r="F271" s="44"/>
      <c r="G271" s="44"/>
    </row>
    <row r="272" ht="15.75" customHeight="1">
      <c r="A272" s="44"/>
      <c r="B272" s="44"/>
      <c r="C272" s="44"/>
      <c r="D272" s="44"/>
      <c r="E272" s="44"/>
      <c r="F272" s="44"/>
      <c r="G272" s="44"/>
    </row>
    <row r="273" ht="15.75" customHeight="1">
      <c r="A273" s="44"/>
      <c r="B273" s="44"/>
      <c r="C273" s="44"/>
      <c r="D273" s="44"/>
      <c r="E273" s="44"/>
      <c r="F273" s="44"/>
      <c r="G273" s="44"/>
    </row>
    <row r="274" ht="15.75" customHeight="1">
      <c r="A274" s="44"/>
      <c r="B274" s="44"/>
      <c r="C274" s="44"/>
      <c r="D274" s="44"/>
      <c r="E274" s="44"/>
      <c r="F274" s="44"/>
      <c r="G274" s="44"/>
    </row>
    <row r="275" ht="15.75" customHeight="1">
      <c r="A275" s="44"/>
      <c r="B275" s="44"/>
      <c r="C275" s="44"/>
      <c r="D275" s="44"/>
      <c r="E275" s="44"/>
      <c r="F275" s="44"/>
      <c r="G275" s="44"/>
    </row>
    <row r="276" ht="15.75" customHeight="1">
      <c r="A276" s="44"/>
      <c r="B276" s="44"/>
      <c r="C276" s="44"/>
      <c r="D276" s="44"/>
      <c r="E276" s="44"/>
      <c r="F276" s="44"/>
      <c r="G276" s="44"/>
    </row>
    <row r="277" ht="15.75" customHeight="1">
      <c r="A277" s="44"/>
      <c r="B277" s="44"/>
      <c r="C277" s="44"/>
      <c r="D277" s="44"/>
      <c r="E277" s="44"/>
      <c r="F277" s="44"/>
      <c r="G277" s="44"/>
    </row>
    <row r="278" ht="15.75" customHeight="1">
      <c r="A278" s="44"/>
      <c r="B278" s="44"/>
      <c r="C278" s="44"/>
      <c r="D278" s="44"/>
      <c r="E278" s="44"/>
      <c r="F278" s="44"/>
      <c r="G278" s="44"/>
    </row>
    <row r="279" ht="15.75" customHeight="1">
      <c r="A279" s="44"/>
      <c r="B279" s="44"/>
      <c r="C279" s="44"/>
      <c r="D279" s="44"/>
      <c r="E279" s="44"/>
      <c r="F279" s="44"/>
      <c r="G279" s="44"/>
    </row>
    <row r="280" ht="15.75" customHeight="1">
      <c r="A280" s="44"/>
      <c r="B280" s="44"/>
      <c r="C280" s="44"/>
      <c r="D280" s="44"/>
      <c r="E280" s="44"/>
      <c r="F280" s="44"/>
      <c r="G280" s="44"/>
    </row>
    <row r="281" ht="15.75" customHeight="1">
      <c r="A281" s="44"/>
      <c r="B281" s="44"/>
      <c r="C281" s="44"/>
      <c r="D281" s="44"/>
      <c r="E281" s="44"/>
      <c r="F281" s="44"/>
      <c r="G281" s="44"/>
    </row>
    <row r="282" ht="15.75" customHeight="1">
      <c r="A282" s="44"/>
      <c r="B282" s="44"/>
      <c r="C282" s="44"/>
      <c r="D282" s="44"/>
      <c r="E282" s="44"/>
      <c r="F282" s="44"/>
      <c r="G282" s="44"/>
    </row>
    <row r="283" ht="15.75" customHeight="1">
      <c r="A283" s="44"/>
      <c r="B283" s="44"/>
      <c r="C283" s="44"/>
      <c r="D283" s="44"/>
      <c r="E283" s="44"/>
      <c r="F283" s="44"/>
      <c r="G283" s="44"/>
    </row>
    <row r="284" ht="15.75" customHeight="1">
      <c r="A284" s="44"/>
      <c r="B284" s="44"/>
      <c r="C284" s="44"/>
      <c r="D284" s="44"/>
      <c r="E284" s="44"/>
      <c r="F284" s="44"/>
      <c r="G284" s="44"/>
    </row>
    <row r="285" ht="15.75" customHeight="1">
      <c r="A285" s="44"/>
      <c r="B285" s="44"/>
      <c r="C285" s="44"/>
      <c r="D285" s="44"/>
      <c r="E285" s="44"/>
      <c r="F285" s="44"/>
      <c r="G285" s="44"/>
    </row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>
    <dataValidation type="list" allowBlank="1" showErrorMessage="1" sqref="A2:A85">
      <formula1>'listas de opções'!$C$2:$C$18</formula1>
    </dataValidation>
    <dataValidation type="list" allowBlank="1" showErrorMessage="1" sqref="B2:B85">
      <formula1>'listas de opções'!$E$2:$E$64</formula1>
    </dataValidation>
  </dataValidations>
  <printOptions/>
  <pageMargins bottom="0.787401575" footer="0.0" header="0.0" left="0.511811024" right="0.511811024" top="0.7874015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4.57"/>
    <col customWidth="1" min="2" max="2" width="18.71"/>
    <col customWidth="1" min="3" max="3" width="19.29"/>
    <col customWidth="1" min="4" max="4" width="19.0"/>
    <col customWidth="1" min="5" max="5" width="39.71"/>
    <col customWidth="1" min="6" max="6" width="30.57"/>
    <col customWidth="1" min="7" max="7" width="8.71"/>
  </cols>
  <sheetData>
    <row r="1" ht="33.0" customHeight="1">
      <c r="A1" s="35" t="s">
        <v>1</v>
      </c>
      <c r="B1" s="35" t="s">
        <v>257</v>
      </c>
      <c r="C1" s="35" t="s">
        <v>258</v>
      </c>
      <c r="D1" s="35" t="s">
        <v>330</v>
      </c>
      <c r="E1" s="35" t="s">
        <v>331</v>
      </c>
      <c r="F1" s="35" t="s">
        <v>332</v>
      </c>
      <c r="G1" s="46"/>
    </row>
    <row r="2" ht="42.75" customHeight="1">
      <c r="A2" s="38" t="s">
        <v>25</v>
      </c>
      <c r="B2" s="38" t="s">
        <v>25</v>
      </c>
      <c r="C2" s="38" t="s">
        <v>265</v>
      </c>
      <c r="D2" s="38">
        <v>2774720.0</v>
      </c>
      <c r="E2" s="38" t="s">
        <v>340</v>
      </c>
      <c r="F2" s="38" t="s">
        <v>265</v>
      </c>
      <c r="G2" s="46"/>
    </row>
    <row r="3" ht="42.75" customHeight="1">
      <c r="A3" s="38" t="s">
        <v>25</v>
      </c>
      <c r="B3" s="38" t="s">
        <v>25</v>
      </c>
      <c r="C3" s="38" t="s">
        <v>266</v>
      </c>
      <c r="D3" s="38">
        <v>2791668.0</v>
      </c>
      <c r="E3" s="38" t="s">
        <v>341</v>
      </c>
      <c r="F3" s="38" t="s">
        <v>266</v>
      </c>
      <c r="G3" s="46"/>
    </row>
    <row r="4" ht="42.75" customHeight="1">
      <c r="A4" s="38" t="s">
        <v>25</v>
      </c>
      <c r="B4" s="38" t="s">
        <v>25</v>
      </c>
      <c r="C4" s="38" t="s">
        <v>267</v>
      </c>
      <c r="D4" s="38">
        <v>2790580.0</v>
      </c>
      <c r="E4" s="38" t="s">
        <v>342</v>
      </c>
      <c r="F4" s="38" t="s">
        <v>25</v>
      </c>
      <c r="G4" s="46"/>
    </row>
    <row r="5" ht="42.75" customHeight="1">
      <c r="A5" s="38" t="s">
        <v>25</v>
      </c>
      <c r="B5" s="38" t="s">
        <v>25</v>
      </c>
      <c r="C5" s="38" t="s">
        <v>268</v>
      </c>
      <c r="D5" s="38">
        <v>2790580.0</v>
      </c>
      <c r="E5" s="38" t="s">
        <v>342</v>
      </c>
      <c r="F5" s="38" t="s">
        <v>25</v>
      </c>
      <c r="G5" s="46"/>
    </row>
    <row r="6" ht="42.75" customHeight="1">
      <c r="A6" s="38" t="s">
        <v>25</v>
      </c>
      <c r="B6" s="38" t="s">
        <v>25</v>
      </c>
      <c r="C6" s="38" t="s">
        <v>25</v>
      </c>
      <c r="D6" s="38">
        <v>2790580.0</v>
      </c>
      <c r="E6" s="38" t="s">
        <v>342</v>
      </c>
      <c r="F6" s="38" t="s">
        <v>25</v>
      </c>
      <c r="G6" s="46"/>
    </row>
    <row r="7" ht="42.75" customHeight="1">
      <c r="A7" s="38" t="s">
        <v>25</v>
      </c>
      <c r="B7" s="38" t="s">
        <v>25</v>
      </c>
      <c r="C7" s="38" t="s">
        <v>269</v>
      </c>
      <c r="D7" s="38">
        <v>2774720.0</v>
      </c>
      <c r="E7" s="38" t="s">
        <v>340</v>
      </c>
      <c r="F7" s="38" t="s">
        <v>265</v>
      </c>
      <c r="G7" s="46"/>
    </row>
    <row r="8" ht="42.75" customHeight="1">
      <c r="A8" s="38" t="s">
        <v>25</v>
      </c>
      <c r="B8" s="38" t="s">
        <v>25</v>
      </c>
      <c r="C8" s="38" t="s">
        <v>270</v>
      </c>
      <c r="D8" s="38">
        <v>2790637.0</v>
      </c>
      <c r="E8" s="38" t="s">
        <v>343</v>
      </c>
      <c r="F8" s="38" t="s">
        <v>271</v>
      </c>
      <c r="G8" s="46"/>
    </row>
    <row r="9" ht="42.75" customHeight="1">
      <c r="A9" s="38" t="s">
        <v>25</v>
      </c>
      <c r="B9" s="38" t="s">
        <v>25</v>
      </c>
      <c r="C9" s="38" t="s">
        <v>271</v>
      </c>
      <c r="D9" s="38">
        <v>2790637.0</v>
      </c>
      <c r="E9" s="38" t="s">
        <v>343</v>
      </c>
      <c r="F9" s="38" t="s">
        <v>271</v>
      </c>
      <c r="G9" s="46"/>
    </row>
    <row r="10" ht="42.75" customHeight="1">
      <c r="A10" s="38" t="s">
        <v>25</v>
      </c>
      <c r="B10" s="38" t="s">
        <v>25</v>
      </c>
      <c r="C10" s="38" t="s">
        <v>272</v>
      </c>
      <c r="D10" s="38">
        <v>2791714.0</v>
      </c>
      <c r="E10" s="38" t="s">
        <v>344</v>
      </c>
      <c r="F10" s="38" t="s">
        <v>272</v>
      </c>
      <c r="G10" s="46"/>
    </row>
    <row r="11" ht="42.75" customHeight="1">
      <c r="A11" s="38" t="s">
        <v>25</v>
      </c>
      <c r="B11" s="38" t="s">
        <v>25</v>
      </c>
      <c r="C11" s="38" t="s">
        <v>273</v>
      </c>
      <c r="D11" s="38">
        <v>2077582.0</v>
      </c>
      <c r="E11" s="38" t="s">
        <v>345</v>
      </c>
      <c r="F11" s="38" t="s">
        <v>273</v>
      </c>
      <c r="G11" s="46"/>
    </row>
    <row r="12" ht="42.75" customHeight="1">
      <c r="A12" s="38" t="s">
        <v>25</v>
      </c>
      <c r="B12" s="38" t="s">
        <v>25</v>
      </c>
      <c r="C12" s="38" t="s">
        <v>274</v>
      </c>
      <c r="D12" s="38">
        <v>2790637.0</v>
      </c>
      <c r="E12" s="38" t="s">
        <v>343</v>
      </c>
      <c r="F12" s="38" t="s">
        <v>271</v>
      </c>
      <c r="G12" s="46"/>
    </row>
    <row r="13" ht="42.75" customHeight="1">
      <c r="A13" s="38" t="s">
        <v>25</v>
      </c>
      <c r="B13" s="38" t="s">
        <v>25</v>
      </c>
      <c r="C13" s="38" t="s">
        <v>275</v>
      </c>
      <c r="D13" s="38">
        <v>2082942.0</v>
      </c>
      <c r="E13" s="38" t="s">
        <v>346</v>
      </c>
      <c r="F13" s="38" t="s">
        <v>275</v>
      </c>
      <c r="G13" s="46"/>
    </row>
    <row r="14" ht="42.75" customHeight="1">
      <c r="A14" s="38" t="s">
        <v>25</v>
      </c>
      <c r="B14" s="38" t="s">
        <v>25</v>
      </c>
      <c r="C14" s="38" t="s">
        <v>276</v>
      </c>
      <c r="D14" s="38">
        <v>2790580.0</v>
      </c>
      <c r="E14" s="38" t="s">
        <v>342</v>
      </c>
      <c r="F14" s="38" t="s">
        <v>25</v>
      </c>
      <c r="G14" s="46"/>
    </row>
    <row r="15" ht="42.75" customHeight="1">
      <c r="A15" s="38" t="s">
        <v>25</v>
      </c>
      <c r="B15" s="38" t="s">
        <v>25</v>
      </c>
      <c r="C15" s="38" t="s">
        <v>277</v>
      </c>
      <c r="D15" s="38">
        <v>2791749.0</v>
      </c>
      <c r="E15" s="38" t="s">
        <v>347</v>
      </c>
      <c r="F15" s="38" t="s">
        <v>277</v>
      </c>
      <c r="G15" s="46"/>
    </row>
    <row r="16" ht="42.75" customHeight="1">
      <c r="A16" s="38" t="s">
        <v>25</v>
      </c>
      <c r="B16" s="38" t="s">
        <v>25</v>
      </c>
      <c r="C16" s="38" t="s">
        <v>278</v>
      </c>
      <c r="D16" s="38">
        <v>2080370.0</v>
      </c>
      <c r="E16" s="38" t="s">
        <v>348</v>
      </c>
      <c r="F16" s="38" t="s">
        <v>278</v>
      </c>
      <c r="G16" s="46"/>
    </row>
    <row r="17" ht="42.75" customHeight="1">
      <c r="A17" s="38" t="s">
        <v>25</v>
      </c>
      <c r="B17" s="38" t="s">
        <v>25</v>
      </c>
      <c r="C17" s="38" t="s">
        <v>279</v>
      </c>
      <c r="D17" s="38">
        <v>2790580.0</v>
      </c>
      <c r="E17" s="38" t="s">
        <v>342</v>
      </c>
      <c r="F17" s="38" t="s">
        <v>25</v>
      </c>
      <c r="G17" s="46"/>
    </row>
    <row r="18" ht="42.75" customHeight="1">
      <c r="A18" s="38" t="s">
        <v>25</v>
      </c>
      <c r="B18" s="38" t="s">
        <v>25</v>
      </c>
      <c r="C18" s="38" t="s">
        <v>280</v>
      </c>
      <c r="D18" s="38">
        <v>2790580.0</v>
      </c>
      <c r="E18" s="38" t="s">
        <v>342</v>
      </c>
      <c r="F18" s="38" t="s">
        <v>25</v>
      </c>
      <c r="G18" s="46"/>
    </row>
    <row r="19" ht="42.75" customHeight="1">
      <c r="A19" s="38" t="s">
        <v>25</v>
      </c>
      <c r="B19" s="38" t="s">
        <v>25</v>
      </c>
      <c r="C19" s="38" t="s">
        <v>281</v>
      </c>
      <c r="D19" s="38">
        <v>2790580.0</v>
      </c>
      <c r="E19" s="38" t="s">
        <v>342</v>
      </c>
      <c r="F19" s="38" t="s">
        <v>25</v>
      </c>
      <c r="G19" s="46"/>
    </row>
    <row r="20" ht="42.75" customHeight="1">
      <c r="A20" s="38" t="s">
        <v>25</v>
      </c>
      <c r="B20" s="38" t="s">
        <v>75</v>
      </c>
      <c r="C20" s="38" t="s">
        <v>282</v>
      </c>
      <c r="D20" s="38">
        <v>2791676.0</v>
      </c>
      <c r="E20" s="38" t="s">
        <v>349</v>
      </c>
      <c r="F20" s="38" t="s">
        <v>282</v>
      </c>
      <c r="G20" s="46"/>
    </row>
    <row r="21" ht="42.75" customHeight="1">
      <c r="A21" s="38" t="s">
        <v>25</v>
      </c>
      <c r="B21" s="38" t="s">
        <v>75</v>
      </c>
      <c r="C21" s="38" t="s">
        <v>283</v>
      </c>
      <c r="D21" s="38">
        <v>2082632.0</v>
      </c>
      <c r="E21" s="38" t="s">
        <v>350</v>
      </c>
      <c r="F21" s="38" t="s">
        <v>283</v>
      </c>
      <c r="G21" s="46"/>
    </row>
    <row r="22" ht="42.75" customHeight="1">
      <c r="A22" s="38" t="s">
        <v>25</v>
      </c>
      <c r="B22" s="38" t="s">
        <v>75</v>
      </c>
      <c r="C22" s="38" t="s">
        <v>284</v>
      </c>
      <c r="D22" s="38">
        <v>2791722.0</v>
      </c>
      <c r="E22" s="38" t="s">
        <v>351</v>
      </c>
      <c r="F22" s="38" t="s">
        <v>75</v>
      </c>
      <c r="G22" s="46"/>
    </row>
    <row r="23" ht="42.75" customHeight="1">
      <c r="A23" s="38" t="s">
        <v>25</v>
      </c>
      <c r="B23" s="38" t="s">
        <v>75</v>
      </c>
      <c r="C23" s="38" t="s">
        <v>285</v>
      </c>
      <c r="D23" s="38">
        <v>2791676.0</v>
      </c>
      <c r="E23" s="38" t="s">
        <v>349</v>
      </c>
      <c r="F23" s="38" t="s">
        <v>282</v>
      </c>
      <c r="G23" s="46"/>
    </row>
    <row r="24" ht="42.75" customHeight="1">
      <c r="A24" s="38" t="s">
        <v>25</v>
      </c>
      <c r="B24" s="38" t="s">
        <v>75</v>
      </c>
      <c r="C24" s="38" t="s">
        <v>286</v>
      </c>
      <c r="D24" s="38">
        <v>2081784.0</v>
      </c>
      <c r="E24" s="38" t="s">
        <v>352</v>
      </c>
      <c r="F24" s="38" t="s">
        <v>286</v>
      </c>
      <c r="G24" s="46"/>
    </row>
    <row r="25" ht="42.75" customHeight="1">
      <c r="A25" s="38" t="s">
        <v>25</v>
      </c>
      <c r="B25" s="38" t="s">
        <v>75</v>
      </c>
      <c r="C25" s="38" t="s">
        <v>287</v>
      </c>
      <c r="D25" s="38">
        <v>2791692.0</v>
      </c>
      <c r="E25" s="38" t="s">
        <v>353</v>
      </c>
      <c r="F25" s="38" t="s">
        <v>287</v>
      </c>
      <c r="G25" s="46"/>
    </row>
    <row r="26" ht="42.75" customHeight="1">
      <c r="A26" s="38" t="s">
        <v>25</v>
      </c>
      <c r="B26" s="38" t="s">
        <v>75</v>
      </c>
      <c r="C26" s="38" t="s">
        <v>288</v>
      </c>
      <c r="D26" s="38">
        <v>2082632.0</v>
      </c>
      <c r="E26" s="38" t="s">
        <v>350</v>
      </c>
      <c r="F26" s="38" t="s">
        <v>283</v>
      </c>
      <c r="G26" s="46"/>
    </row>
    <row r="27" ht="42.75" customHeight="1">
      <c r="A27" s="38" t="s">
        <v>25</v>
      </c>
      <c r="B27" s="38" t="s">
        <v>75</v>
      </c>
      <c r="C27" s="38" t="s">
        <v>289</v>
      </c>
      <c r="D27" s="38">
        <v>2791676.0</v>
      </c>
      <c r="E27" s="38" t="s">
        <v>349</v>
      </c>
      <c r="F27" s="38" t="s">
        <v>282</v>
      </c>
      <c r="G27" s="46"/>
    </row>
    <row r="28" ht="42.75" customHeight="1">
      <c r="A28" s="38" t="s">
        <v>25</v>
      </c>
      <c r="B28" s="38" t="s">
        <v>75</v>
      </c>
      <c r="C28" s="38" t="s">
        <v>290</v>
      </c>
      <c r="D28" s="38">
        <v>2791722.0</v>
      </c>
      <c r="E28" s="38" t="s">
        <v>351</v>
      </c>
      <c r="F28" s="38" t="s">
        <v>75</v>
      </c>
      <c r="G28" s="46"/>
    </row>
    <row r="29" ht="42.75" customHeight="1">
      <c r="A29" s="38" t="s">
        <v>25</v>
      </c>
      <c r="B29" s="38" t="s">
        <v>75</v>
      </c>
      <c r="C29" s="38" t="s">
        <v>75</v>
      </c>
      <c r="D29" s="38">
        <v>2791722.0</v>
      </c>
      <c r="E29" s="38" t="s">
        <v>351</v>
      </c>
      <c r="F29" s="38" t="s">
        <v>75</v>
      </c>
      <c r="G29" s="46"/>
    </row>
    <row r="30" ht="42.75" customHeight="1">
      <c r="A30" s="38" t="s">
        <v>25</v>
      </c>
      <c r="B30" s="38" t="s">
        <v>75</v>
      </c>
      <c r="C30" s="38" t="s">
        <v>291</v>
      </c>
      <c r="D30" s="38">
        <v>2791722.0</v>
      </c>
      <c r="E30" s="38" t="s">
        <v>351</v>
      </c>
      <c r="F30" s="38" t="s">
        <v>75</v>
      </c>
      <c r="G30" s="46"/>
    </row>
    <row r="31" ht="42.75" customHeight="1">
      <c r="A31" s="38" t="s">
        <v>25</v>
      </c>
      <c r="B31" s="38" t="s">
        <v>75</v>
      </c>
      <c r="C31" s="38" t="s">
        <v>292</v>
      </c>
      <c r="D31" s="38">
        <v>2791722.0</v>
      </c>
      <c r="E31" s="38" t="s">
        <v>351</v>
      </c>
      <c r="F31" s="38" t="s">
        <v>75</v>
      </c>
      <c r="G31" s="46"/>
    </row>
    <row r="32" ht="42.75" customHeight="1">
      <c r="A32" s="38" t="s">
        <v>25</v>
      </c>
      <c r="B32" s="38" t="s">
        <v>80</v>
      </c>
      <c r="C32" s="38" t="s">
        <v>293</v>
      </c>
      <c r="D32" s="38">
        <v>2791684.0</v>
      </c>
      <c r="E32" s="38" t="s">
        <v>354</v>
      </c>
      <c r="F32" s="38" t="s">
        <v>293</v>
      </c>
      <c r="G32" s="46"/>
    </row>
    <row r="33" ht="42.75" customHeight="1">
      <c r="A33" s="38" t="s">
        <v>25</v>
      </c>
      <c r="B33" s="38" t="s">
        <v>80</v>
      </c>
      <c r="C33" s="38" t="s">
        <v>294</v>
      </c>
      <c r="D33" s="38">
        <v>2758245.0</v>
      </c>
      <c r="E33" s="38" t="s">
        <v>355</v>
      </c>
      <c r="F33" s="38" t="s">
        <v>80</v>
      </c>
      <c r="G33" s="46"/>
    </row>
    <row r="34" ht="42.75" customHeight="1">
      <c r="A34" s="38" t="s">
        <v>25</v>
      </c>
      <c r="B34" s="38" t="s">
        <v>80</v>
      </c>
      <c r="C34" s="38" t="s">
        <v>295</v>
      </c>
      <c r="D34" s="38">
        <v>2758245.0</v>
      </c>
      <c r="E34" s="38" t="s">
        <v>355</v>
      </c>
      <c r="F34" s="38" t="s">
        <v>80</v>
      </c>
      <c r="G34" s="46"/>
    </row>
    <row r="35" ht="42.75" customHeight="1">
      <c r="A35" s="38" t="s">
        <v>25</v>
      </c>
      <c r="B35" s="38" t="s">
        <v>80</v>
      </c>
      <c r="C35" s="38" t="s">
        <v>80</v>
      </c>
      <c r="D35" s="38">
        <v>2758245.0</v>
      </c>
      <c r="E35" s="38" t="s">
        <v>355</v>
      </c>
      <c r="F35" s="38" t="s">
        <v>80</v>
      </c>
      <c r="G35" s="46"/>
    </row>
    <row r="36" ht="42.75" customHeight="1">
      <c r="A36" s="38" t="s">
        <v>25</v>
      </c>
      <c r="B36" s="38" t="s">
        <v>80</v>
      </c>
      <c r="C36" s="38" t="s">
        <v>296</v>
      </c>
      <c r="D36" s="38">
        <v>2791684.0</v>
      </c>
      <c r="E36" s="38" t="s">
        <v>354</v>
      </c>
      <c r="F36" s="38" t="s">
        <v>293</v>
      </c>
      <c r="G36" s="46"/>
    </row>
    <row r="37" ht="42.75" customHeight="1">
      <c r="A37" s="38" t="s">
        <v>25</v>
      </c>
      <c r="B37" s="38" t="s">
        <v>80</v>
      </c>
      <c r="C37" s="38" t="s">
        <v>297</v>
      </c>
      <c r="D37" s="38">
        <v>2758245.0</v>
      </c>
      <c r="E37" s="38" t="s">
        <v>355</v>
      </c>
      <c r="F37" s="38" t="s">
        <v>80</v>
      </c>
      <c r="G37" s="46"/>
    </row>
    <row r="38" ht="42.75" customHeight="1">
      <c r="A38" s="38" t="s">
        <v>25</v>
      </c>
      <c r="B38" s="38" t="s">
        <v>80</v>
      </c>
      <c r="C38" s="38" t="s">
        <v>298</v>
      </c>
      <c r="D38" s="38">
        <v>2758245.0</v>
      </c>
      <c r="E38" s="38" t="s">
        <v>355</v>
      </c>
      <c r="F38" s="38" t="s">
        <v>80</v>
      </c>
      <c r="G38" s="46"/>
    </row>
    <row r="39" ht="42.75" customHeight="1">
      <c r="A39" s="38" t="s">
        <v>25</v>
      </c>
      <c r="B39" s="38" t="s">
        <v>80</v>
      </c>
      <c r="C39" s="38" t="s">
        <v>299</v>
      </c>
      <c r="D39" s="38">
        <v>2791684.0</v>
      </c>
      <c r="E39" s="38" t="s">
        <v>354</v>
      </c>
      <c r="F39" s="38" t="s">
        <v>293</v>
      </c>
      <c r="G39" s="46"/>
    </row>
    <row r="40" ht="42.75" customHeight="1">
      <c r="A40" s="38" t="s">
        <v>25</v>
      </c>
      <c r="B40" s="38" t="s">
        <v>87</v>
      </c>
      <c r="C40" s="38" t="s">
        <v>300</v>
      </c>
      <c r="D40" s="38">
        <v>2748223.0</v>
      </c>
      <c r="E40" s="38" t="s">
        <v>336</v>
      </c>
      <c r="F40" s="38" t="s">
        <v>303</v>
      </c>
      <c r="G40" s="46"/>
    </row>
    <row r="41" ht="42.75" customHeight="1">
      <c r="A41" s="38" t="s">
        <v>25</v>
      </c>
      <c r="B41" s="38" t="s">
        <v>87</v>
      </c>
      <c r="C41" s="38" t="s">
        <v>301</v>
      </c>
      <c r="D41" s="38">
        <v>2080443.0</v>
      </c>
      <c r="E41" s="38" t="s">
        <v>356</v>
      </c>
      <c r="F41" s="38" t="s">
        <v>311</v>
      </c>
      <c r="G41" s="46"/>
    </row>
    <row r="42" ht="42.75" customHeight="1">
      <c r="A42" s="38" t="s">
        <v>25</v>
      </c>
      <c r="B42" s="38" t="s">
        <v>87</v>
      </c>
      <c r="C42" s="38" t="s">
        <v>302</v>
      </c>
      <c r="D42" s="38">
        <v>2748223.0</v>
      </c>
      <c r="E42" s="38" t="s">
        <v>336</v>
      </c>
      <c r="F42" s="38" t="s">
        <v>303</v>
      </c>
      <c r="G42" s="46"/>
    </row>
    <row r="43" ht="42.75" customHeight="1">
      <c r="A43" s="38" t="s">
        <v>25</v>
      </c>
      <c r="B43" s="38" t="s">
        <v>87</v>
      </c>
      <c r="C43" s="38" t="s">
        <v>303</v>
      </c>
      <c r="D43" s="38">
        <v>2748223.0</v>
      </c>
      <c r="E43" s="38" t="s">
        <v>336</v>
      </c>
      <c r="F43" s="38" t="s">
        <v>303</v>
      </c>
      <c r="G43" s="46"/>
    </row>
    <row r="44" ht="42.75" customHeight="1">
      <c r="A44" s="38" t="s">
        <v>25</v>
      </c>
      <c r="B44" s="38" t="s">
        <v>87</v>
      </c>
      <c r="C44" s="38" t="s">
        <v>304</v>
      </c>
      <c r="D44" s="38">
        <v>2079976.0</v>
      </c>
      <c r="E44" s="38" t="s">
        <v>357</v>
      </c>
      <c r="F44" s="38" t="s">
        <v>306</v>
      </c>
      <c r="G44" s="46"/>
    </row>
    <row r="45" ht="42.75" customHeight="1">
      <c r="A45" s="38" t="s">
        <v>25</v>
      </c>
      <c r="B45" s="38" t="s">
        <v>87</v>
      </c>
      <c r="C45" s="38" t="s">
        <v>305</v>
      </c>
      <c r="D45" s="38">
        <v>2748223.0</v>
      </c>
      <c r="E45" s="38" t="s">
        <v>336</v>
      </c>
      <c r="F45" s="38" t="s">
        <v>303</v>
      </c>
      <c r="G45" s="46"/>
    </row>
    <row r="46" ht="42.75" customHeight="1">
      <c r="A46" s="38" t="s">
        <v>25</v>
      </c>
      <c r="B46" s="38" t="s">
        <v>87</v>
      </c>
      <c r="C46" s="38" t="s">
        <v>306</v>
      </c>
      <c r="D46" s="38">
        <v>2079976.0</v>
      </c>
      <c r="E46" s="38" t="s">
        <v>357</v>
      </c>
      <c r="F46" s="38" t="s">
        <v>306</v>
      </c>
      <c r="G46" s="46"/>
    </row>
    <row r="47" ht="42.75" customHeight="1">
      <c r="A47" s="38" t="s">
        <v>25</v>
      </c>
      <c r="B47" s="38" t="s">
        <v>87</v>
      </c>
      <c r="C47" s="38" t="s">
        <v>307</v>
      </c>
      <c r="D47" s="38">
        <v>2748223.0</v>
      </c>
      <c r="E47" s="38" t="s">
        <v>336</v>
      </c>
      <c r="F47" s="38" t="s">
        <v>303</v>
      </c>
      <c r="G47" s="46"/>
    </row>
    <row r="48" ht="42.75" customHeight="1">
      <c r="A48" s="38" t="s">
        <v>25</v>
      </c>
      <c r="B48" s="38" t="s">
        <v>87</v>
      </c>
      <c r="C48" s="38" t="s">
        <v>308</v>
      </c>
      <c r="D48" s="38">
        <v>2079976.0</v>
      </c>
      <c r="E48" s="38" t="s">
        <v>357</v>
      </c>
      <c r="F48" s="38" t="s">
        <v>306</v>
      </c>
      <c r="G48" s="46"/>
    </row>
    <row r="49" ht="42.75" customHeight="1">
      <c r="A49" s="38" t="s">
        <v>25</v>
      </c>
      <c r="B49" s="38" t="s">
        <v>87</v>
      </c>
      <c r="C49" s="38" t="s">
        <v>309</v>
      </c>
      <c r="D49" s="38">
        <v>2748223.0</v>
      </c>
      <c r="E49" s="38" t="s">
        <v>336</v>
      </c>
      <c r="F49" s="38" t="s">
        <v>303</v>
      </c>
      <c r="G49" s="46"/>
    </row>
    <row r="50" ht="42.75" customHeight="1">
      <c r="A50" s="38" t="s">
        <v>25</v>
      </c>
      <c r="B50" s="38" t="s">
        <v>87</v>
      </c>
      <c r="C50" s="38" t="s">
        <v>310</v>
      </c>
      <c r="D50" s="38">
        <v>2080443.0</v>
      </c>
      <c r="E50" s="38" t="s">
        <v>356</v>
      </c>
      <c r="F50" s="38" t="s">
        <v>311</v>
      </c>
      <c r="G50" s="46"/>
    </row>
    <row r="51" ht="42.75" customHeight="1">
      <c r="A51" s="38" t="s">
        <v>25</v>
      </c>
      <c r="B51" s="38" t="s">
        <v>87</v>
      </c>
      <c r="C51" s="38" t="s">
        <v>311</v>
      </c>
      <c r="D51" s="38">
        <v>2080443.0</v>
      </c>
      <c r="E51" s="38" t="s">
        <v>356</v>
      </c>
      <c r="F51" s="38" t="s">
        <v>311</v>
      </c>
      <c r="G51" s="46"/>
    </row>
    <row r="52" ht="42.75" customHeight="1">
      <c r="A52" s="38" t="s">
        <v>25</v>
      </c>
      <c r="B52" s="38" t="s">
        <v>87</v>
      </c>
      <c r="C52" s="38" t="s">
        <v>312</v>
      </c>
      <c r="D52" s="38">
        <v>2748223.0</v>
      </c>
      <c r="E52" s="38" t="s">
        <v>336</v>
      </c>
      <c r="F52" s="38" t="s">
        <v>303</v>
      </c>
      <c r="G52" s="46"/>
    </row>
    <row r="53" ht="42.75" customHeight="1">
      <c r="A53" s="38" t="s">
        <v>25</v>
      </c>
      <c r="B53" s="38" t="s">
        <v>100</v>
      </c>
      <c r="C53" s="38" t="s">
        <v>313</v>
      </c>
      <c r="D53" s="38">
        <v>2090333.0</v>
      </c>
      <c r="E53" s="38" t="s">
        <v>358</v>
      </c>
      <c r="F53" s="38" t="s">
        <v>317</v>
      </c>
      <c r="G53" s="46"/>
    </row>
    <row r="54" ht="42.75" customHeight="1">
      <c r="A54" s="38" t="s">
        <v>25</v>
      </c>
      <c r="B54" s="38" t="s">
        <v>100</v>
      </c>
      <c r="C54" s="38" t="s">
        <v>314</v>
      </c>
      <c r="D54" s="38">
        <v>2083604.0</v>
      </c>
      <c r="E54" s="38" t="s">
        <v>359</v>
      </c>
      <c r="F54" s="38" t="s">
        <v>315</v>
      </c>
      <c r="G54" s="46"/>
    </row>
    <row r="55" ht="42.75" customHeight="1">
      <c r="A55" s="38" t="s">
        <v>25</v>
      </c>
      <c r="B55" s="38" t="s">
        <v>100</v>
      </c>
      <c r="C55" s="38" t="s">
        <v>315</v>
      </c>
      <c r="D55" s="38">
        <v>2083604.0</v>
      </c>
      <c r="E55" s="38" t="s">
        <v>359</v>
      </c>
      <c r="F55" s="38" t="s">
        <v>315</v>
      </c>
      <c r="G55" s="46"/>
    </row>
    <row r="56" ht="42.75" customHeight="1">
      <c r="A56" s="38" t="s">
        <v>25</v>
      </c>
      <c r="B56" s="38" t="s">
        <v>100</v>
      </c>
      <c r="C56" s="38" t="s">
        <v>316</v>
      </c>
      <c r="D56" s="38">
        <v>2751674.0</v>
      </c>
      <c r="E56" s="38" t="s">
        <v>360</v>
      </c>
      <c r="F56" s="38" t="s">
        <v>322</v>
      </c>
      <c r="G56" s="46"/>
    </row>
    <row r="57" ht="42.75" customHeight="1">
      <c r="A57" s="38" t="s">
        <v>25</v>
      </c>
      <c r="B57" s="38" t="s">
        <v>100</v>
      </c>
      <c r="C57" s="38" t="s">
        <v>317</v>
      </c>
      <c r="D57" s="38">
        <v>2090333.0</v>
      </c>
      <c r="E57" s="38" t="s">
        <v>358</v>
      </c>
      <c r="F57" s="38" t="s">
        <v>317</v>
      </c>
      <c r="G57" s="46"/>
    </row>
    <row r="58" ht="42.75" customHeight="1">
      <c r="A58" s="38" t="s">
        <v>25</v>
      </c>
      <c r="B58" s="38" t="s">
        <v>100</v>
      </c>
      <c r="C58" s="38" t="s">
        <v>318</v>
      </c>
      <c r="D58" s="38">
        <v>2751674.0</v>
      </c>
      <c r="E58" s="38" t="s">
        <v>360</v>
      </c>
      <c r="F58" s="38" t="s">
        <v>322</v>
      </c>
      <c r="G58" s="46"/>
    </row>
    <row r="59" ht="42.75" customHeight="1">
      <c r="A59" s="38" t="s">
        <v>25</v>
      </c>
      <c r="B59" s="38" t="s">
        <v>100</v>
      </c>
      <c r="C59" s="38" t="s">
        <v>319</v>
      </c>
      <c r="D59" s="38">
        <v>2092638.0</v>
      </c>
      <c r="E59" s="38" t="s">
        <v>361</v>
      </c>
      <c r="F59" s="38" t="s">
        <v>319</v>
      </c>
      <c r="G59" s="46"/>
    </row>
    <row r="60" ht="42.75" customHeight="1">
      <c r="A60" s="38" t="s">
        <v>25</v>
      </c>
      <c r="B60" s="38" t="s">
        <v>100</v>
      </c>
      <c r="C60" s="38" t="s">
        <v>320</v>
      </c>
      <c r="D60" s="38">
        <v>2090333.0</v>
      </c>
      <c r="E60" s="38" t="s">
        <v>358</v>
      </c>
      <c r="F60" s="38" t="s">
        <v>317</v>
      </c>
      <c r="G60" s="46"/>
    </row>
    <row r="61" ht="42.75" customHeight="1">
      <c r="A61" s="38" t="s">
        <v>25</v>
      </c>
      <c r="B61" s="38" t="s">
        <v>100</v>
      </c>
      <c r="C61" s="38" t="s">
        <v>321</v>
      </c>
      <c r="D61" s="38">
        <v>2093227.0</v>
      </c>
      <c r="E61" s="38" t="s">
        <v>362</v>
      </c>
      <c r="F61" s="38" t="s">
        <v>321</v>
      </c>
      <c r="G61" s="46"/>
    </row>
    <row r="62" ht="42.75" customHeight="1">
      <c r="A62" s="38" t="s">
        <v>25</v>
      </c>
      <c r="B62" s="38" t="s">
        <v>100</v>
      </c>
      <c r="C62" s="38" t="s">
        <v>322</v>
      </c>
      <c r="D62" s="38">
        <v>2751674.0</v>
      </c>
      <c r="E62" s="38" t="s">
        <v>360</v>
      </c>
      <c r="F62" s="38" t="s">
        <v>322</v>
      </c>
      <c r="G62" s="46"/>
    </row>
    <row r="63" ht="42.75" customHeight="1">
      <c r="A63" s="38" t="s">
        <v>25</v>
      </c>
      <c r="B63" s="38" t="s">
        <v>100</v>
      </c>
      <c r="C63" s="38" t="s">
        <v>323</v>
      </c>
      <c r="D63" s="38">
        <v>2090333.0</v>
      </c>
      <c r="E63" s="38" t="s">
        <v>358</v>
      </c>
      <c r="F63" s="38" t="s">
        <v>317</v>
      </c>
      <c r="G63" s="46"/>
    </row>
    <row r="64" ht="42.75" customHeight="1">
      <c r="A64" s="38" t="s">
        <v>25</v>
      </c>
      <c r="B64" s="38" t="s">
        <v>100</v>
      </c>
      <c r="C64" s="38" t="s">
        <v>324</v>
      </c>
      <c r="D64" s="38">
        <v>6603378.0</v>
      </c>
      <c r="E64" s="38" t="s">
        <v>363</v>
      </c>
      <c r="F64" s="38" t="s">
        <v>324</v>
      </c>
      <c r="G64" s="46"/>
    </row>
    <row r="65" ht="42.75" customHeight="1">
      <c r="A65" s="38" t="s">
        <v>25</v>
      </c>
      <c r="B65" s="38" t="s">
        <v>100</v>
      </c>
      <c r="C65" s="38" t="s">
        <v>325</v>
      </c>
      <c r="D65" s="38">
        <v>2081350.0</v>
      </c>
      <c r="E65" s="38" t="s">
        <v>364</v>
      </c>
      <c r="F65" s="38" t="s">
        <v>325</v>
      </c>
      <c r="G65" s="46"/>
    </row>
    <row r="66" ht="42.75" customHeight="1">
      <c r="A66" s="38" t="s">
        <v>25</v>
      </c>
      <c r="B66" s="38" t="s">
        <v>100</v>
      </c>
      <c r="C66" s="38" t="s">
        <v>326</v>
      </c>
      <c r="D66" s="38">
        <v>2081350.0</v>
      </c>
      <c r="E66" s="38" t="s">
        <v>364</v>
      </c>
      <c r="F66" s="38" t="s">
        <v>325</v>
      </c>
      <c r="G66" s="46"/>
    </row>
    <row r="67" ht="42.75" customHeight="1">
      <c r="A67" s="38" t="s">
        <v>25</v>
      </c>
      <c r="B67" s="38" t="s">
        <v>100</v>
      </c>
      <c r="C67" s="38" t="s">
        <v>327</v>
      </c>
      <c r="D67" s="38">
        <v>2082934.0</v>
      </c>
      <c r="E67" s="38" t="s">
        <v>365</v>
      </c>
      <c r="F67" s="38" t="s">
        <v>327</v>
      </c>
      <c r="G67" s="46"/>
    </row>
    <row r="68" ht="42.75" customHeight="1">
      <c r="A68" s="38" t="s">
        <v>25</v>
      </c>
      <c r="B68" s="38" t="s">
        <v>100</v>
      </c>
      <c r="C68" s="38" t="s">
        <v>328</v>
      </c>
      <c r="D68" s="38">
        <v>2079879.0</v>
      </c>
      <c r="E68" s="38" t="s">
        <v>366</v>
      </c>
      <c r="F68" s="38" t="s">
        <v>328</v>
      </c>
      <c r="G68" s="46"/>
    </row>
    <row r="69" ht="42.75" customHeight="1">
      <c r="A69" s="38" t="s">
        <v>25</v>
      </c>
      <c r="B69" s="38" t="s">
        <v>100</v>
      </c>
      <c r="C69" s="38" t="s">
        <v>329</v>
      </c>
      <c r="D69" s="38">
        <v>2081350.0</v>
      </c>
      <c r="E69" s="38" t="s">
        <v>364</v>
      </c>
      <c r="F69" s="38" t="s">
        <v>325</v>
      </c>
      <c r="G69" s="46"/>
    </row>
    <row r="70" ht="15.75" customHeight="1">
      <c r="A70" s="44"/>
      <c r="B70" s="44"/>
      <c r="C70" s="44"/>
      <c r="D70" s="44"/>
      <c r="E70" s="44"/>
      <c r="F70" s="44"/>
      <c r="G70" s="44"/>
    </row>
    <row r="71" ht="15.75" customHeight="1">
      <c r="A71" s="44"/>
      <c r="B71" s="44"/>
      <c r="C71" s="44"/>
      <c r="D71" s="44"/>
      <c r="E71" s="44"/>
      <c r="F71" s="44"/>
      <c r="G71" s="44"/>
    </row>
    <row r="72" ht="15.75" customHeight="1">
      <c r="A72" s="44"/>
      <c r="B72" s="44"/>
      <c r="C72" s="44"/>
      <c r="D72" s="44"/>
      <c r="E72" s="44"/>
      <c r="F72" s="44"/>
      <c r="G72" s="44"/>
    </row>
    <row r="73" ht="15.75" customHeight="1">
      <c r="A73" s="44"/>
      <c r="B73" s="44"/>
      <c r="C73" s="44"/>
      <c r="D73" s="44"/>
      <c r="E73" s="44"/>
      <c r="F73" s="44"/>
      <c r="G73" s="44"/>
    </row>
    <row r="74" ht="15.75" customHeight="1">
      <c r="A74" s="44"/>
      <c r="B74" s="44"/>
      <c r="C74" s="44"/>
      <c r="D74" s="44"/>
      <c r="E74" s="44"/>
      <c r="F74" s="44"/>
      <c r="G74" s="44"/>
    </row>
    <row r="75" ht="15.75" customHeight="1">
      <c r="A75" s="44"/>
      <c r="B75" s="44"/>
      <c r="C75" s="44"/>
      <c r="D75" s="44"/>
      <c r="E75" s="44"/>
      <c r="F75" s="44"/>
      <c r="G75" s="44"/>
    </row>
    <row r="76" ht="15.75" customHeight="1">
      <c r="A76" s="44"/>
      <c r="B76" s="44"/>
      <c r="C76" s="44"/>
      <c r="D76" s="44"/>
      <c r="E76" s="44"/>
      <c r="F76" s="44"/>
      <c r="G76" s="44"/>
    </row>
    <row r="77" ht="15.75" customHeight="1">
      <c r="A77" s="44"/>
      <c r="B77" s="44"/>
      <c r="C77" s="44"/>
      <c r="D77" s="44"/>
      <c r="E77" s="44"/>
      <c r="F77" s="44"/>
      <c r="G77" s="44"/>
    </row>
    <row r="78" ht="15.75" customHeight="1">
      <c r="A78" s="44"/>
      <c r="B78" s="44"/>
      <c r="C78" s="44"/>
      <c r="D78" s="44"/>
      <c r="E78" s="44"/>
      <c r="F78" s="44"/>
      <c r="G78" s="44"/>
    </row>
    <row r="79" ht="15.75" customHeight="1">
      <c r="A79" s="44"/>
      <c r="B79" s="44"/>
      <c r="C79" s="44"/>
      <c r="D79" s="44"/>
      <c r="E79" s="44"/>
      <c r="F79" s="44"/>
      <c r="G79" s="44"/>
    </row>
    <row r="80" ht="15.75" customHeight="1">
      <c r="A80" s="44"/>
      <c r="B80" s="44"/>
      <c r="C80" s="44"/>
      <c r="D80" s="44"/>
      <c r="E80" s="44"/>
      <c r="F80" s="44"/>
      <c r="G80" s="44"/>
    </row>
    <row r="81" ht="15.75" customHeight="1">
      <c r="A81" s="44"/>
      <c r="B81" s="44"/>
      <c r="C81" s="44"/>
      <c r="D81" s="44"/>
      <c r="E81" s="44"/>
      <c r="F81" s="44"/>
      <c r="G81" s="44"/>
    </row>
    <row r="82" ht="15.75" customHeight="1">
      <c r="A82" s="44"/>
      <c r="B82" s="44"/>
      <c r="C82" s="44"/>
      <c r="D82" s="44"/>
      <c r="E82" s="44"/>
      <c r="F82" s="44"/>
      <c r="G82" s="44"/>
    </row>
    <row r="83" ht="15.75" customHeight="1">
      <c r="A83" s="44"/>
      <c r="B83" s="44"/>
      <c r="C83" s="44"/>
      <c r="D83" s="44"/>
      <c r="E83" s="44"/>
      <c r="F83" s="44"/>
      <c r="G83" s="44"/>
    </row>
    <row r="84" ht="15.75" customHeight="1">
      <c r="A84" s="44"/>
      <c r="B84" s="44"/>
      <c r="C84" s="44"/>
      <c r="D84" s="44"/>
      <c r="E84" s="44"/>
      <c r="F84" s="44"/>
      <c r="G84" s="44"/>
    </row>
    <row r="85" ht="15.75" customHeight="1">
      <c r="A85" s="44"/>
      <c r="B85" s="44"/>
      <c r="C85" s="44"/>
      <c r="D85" s="44"/>
      <c r="E85" s="44"/>
      <c r="F85" s="44"/>
      <c r="G85" s="44"/>
    </row>
    <row r="86" ht="15.75" customHeight="1">
      <c r="A86" s="44"/>
      <c r="B86" s="44"/>
      <c r="C86" s="44"/>
      <c r="D86" s="44"/>
      <c r="E86" s="44"/>
      <c r="F86" s="44"/>
      <c r="G86" s="44"/>
    </row>
    <row r="87" ht="15.75" customHeight="1">
      <c r="A87" s="44"/>
      <c r="B87" s="44"/>
      <c r="C87" s="44"/>
      <c r="D87" s="44"/>
      <c r="E87" s="44"/>
      <c r="F87" s="44"/>
      <c r="G87" s="44"/>
    </row>
    <row r="88" ht="15.75" customHeight="1">
      <c r="A88" s="44"/>
      <c r="B88" s="44"/>
      <c r="C88" s="44"/>
      <c r="D88" s="44"/>
      <c r="E88" s="44"/>
      <c r="F88" s="44"/>
      <c r="G88" s="44"/>
    </row>
    <row r="89" ht="15.75" customHeight="1">
      <c r="A89" s="44"/>
      <c r="B89" s="44"/>
      <c r="C89" s="44"/>
      <c r="D89" s="44"/>
      <c r="E89" s="44"/>
      <c r="F89" s="44"/>
      <c r="G89" s="44"/>
    </row>
    <row r="90" ht="15.75" customHeight="1">
      <c r="A90" s="44"/>
      <c r="B90" s="44"/>
      <c r="C90" s="44"/>
      <c r="D90" s="44"/>
      <c r="E90" s="44"/>
      <c r="F90" s="44"/>
      <c r="G90" s="44"/>
    </row>
    <row r="91" ht="15.75" customHeight="1">
      <c r="A91" s="44"/>
      <c r="B91" s="44"/>
      <c r="C91" s="44"/>
      <c r="D91" s="44"/>
      <c r="E91" s="44"/>
      <c r="F91" s="44"/>
      <c r="G91" s="44"/>
    </row>
    <row r="92" ht="15.75" customHeight="1">
      <c r="A92" s="44"/>
      <c r="B92" s="44"/>
      <c r="C92" s="44"/>
      <c r="D92" s="44"/>
      <c r="E92" s="44"/>
      <c r="F92" s="44"/>
      <c r="G92" s="44"/>
    </row>
    <row r="93" ht="15.75" customHeight="1">
      <c r="A93" s="44"/>
      <c r="B93" s="44"/>
      <c r="C93" s="44"/>
      <c r="D93" s="44"/>
      <c r="E93" s="44"/>
      <c r="F93" s="44"/>
      <c r="G93" s="44"/>
    </row>
    <row r="94" ht="15.75" customHeight="1">
      <c r="A94" s="44"/>
      <c r="B94" s="44"/>
      <c r="C94" s="44"/>
      <c r="D94" s="44"/>
      <c r="E94" s="44"/>
      <c r="F94" s="44"/>
      <c r="G94" s="44"/>
    </row>
    <row r="95" ht="15.75" customHeight="1">
      <c r="A95" s="44"/>
      <c r="B95" s="44"/>
      <c r="C95" s="44"/>
      <c r="D95" s="44"/>
      <c r="E95" s="44"/>
      <c r="F95" s="44"/>
      <c r="G95" s="44"/>
    </row>
    <row r="96" ht="15.75" customHeight="1">
      <c r="A96" s="44"/>
      <c r="B96" s="44"/>
      <c r="C96" s="44"/>
      <c r="D96" s="44"/>
      <c r="E96" s="44"/>
      <c r="F96" s="44"/>
      <c r="G96" s="44"/>
    </row>
    <row r="97" ht="15.75" customHeight="1">
      <c r="A97" s="44"/>
      <c r="B97" s="44"/>
      <c r="C97" s="44"/>
      <c r="D97" s="44"/>
      <c r="E97" s="44"/>
      <c r="F97" s="44"/>
      <c r="G97" s="44"/>
    </row>
    <row r="98" ht="15.75" customHeight="1">
      <c r="A98" s="44"/>
      <c r="B98" s="44"/>
      <c r="C98" s="44"/>
      <c r="D98" s="44"/>
      <c r="E98" s="44"/>
      <c r="F98" s="44"/>
      <c r="G98" s="44"/>
    </row>
    <row r="99" ht="15.75" customHeight="1">
      <c r="A99" s="44"/>
      <c r="B99" s="44"/>
      <c r="C99" s="44"/>
      <c r="D99" s="44"/>
      <c r="E99" s="44"/>
      <c r="F99" s="44"/>
      <c r="G99" s="44"/>
    </row>
    <row r="100" ht="15.75" customHeight="1">
      <c r="A100" s="44"/>
      <c r="B100" s="44"/>
      <c r="C100" s="44"/>
      <c r="D100" s="44"/>
      <c r="E100" s="44"/>
      <c r="F100" s="44"/>
      <c r="G100" s="44"/>
    </row>
    <row r="101" ht="15.75" customHeight="1">
      <c r="A101" s="44"/>
      <c r="B101" s="44"/>
      <c r="C101" s="44"/>
      <c r="D101" s="44"/>
      <c r="E101" s="44"/>
      <c r="F101" s="44"/>
      <c r="G101" s="44"/>
    </row>
    <row r="102" ht="15.75" customHeight="1">
      <c r="A102" s="44"/>
      <c r="B102" s="44"/>
      <c r="C102" s="44"/>
      <c r="D102" s="44"/>
      <c r="E102" s="44"/>
      <c r="F102" s="44"/>
      <c r="G102" s="44"/>
    </row>
    <row r="103" ht="15.75" customHeight="1">
      <c r="A103" s="44"/>
      <c r="B103" s="44"/>
      <c r="C103" s="44"/>
      <c r="D103" s="44"/>
      <c r="E103" s="44"/>
      <c r="F103" s="44"/>
      <c r="G103" s="44"/>
    </row>
    <row r="104" ht="15.75" customHeight="1">
      <c r="A104" s="44"/>
      <c r="B104" s="44"/>
      <c r="C104" s="44"/>
      <c r="D104" s="44"/>
      <c r="E104" s="44"/>
      <c r="F104" s="44"/>
      <c r="G104" s="44"/>
    </row>
    <row r="105" ht="15.75" customHeight="1">
      <c r="A105" s="44"/>
      <c r="B105" s="44"/>
      <c r="C105" s="44"/>
      <c r="D105" s="44"/>
      <c r="E105" s="44"/>
      <c r="F105" s="44"/>
      <c r="G105" s="44"/>
    </row>
    <row r="106" ht="15.75" customHeight="1">
      <c r="A106" s="44"/>
      <c r="B106" s="44"/>
      <c r="C106" s="44"/>
      <c r="D106" s="44"/>
      <c r="E106" s="44"/>
      <c r="F106" s="44"/>
      <c r="G106" s="44"/>
    </row>
    <row r="107" ht="15.75" customHeight="1">
      <c r="A107" s="44"/>
      <c r="B107" s="44"/>
      <c r="C107" s="44"/>
      <c r="D107" s="44"/>
      <c r="E107" s="44"/>
      <c r="F107" s="44"/>
      <c r="G107" s="44"/>
    </row>
    <row r="108" ht="15.75" customHeight="1">
      <c r="A108" s="44"/>
      <c r="B108" s="44"/>
      <c r="C108" s="44"/>
      <c r="D108" s="44"/>
      <c r="E108" s="44"/>
      <c r="F108" s="44"/>
      <c r="G108" s="44"/>
    </row>
    <row r="109" ht="15.75" customHeight="1">
      <c r="A109" s="44"/>
      <c r="B109" s="44"/>
      <c r="C109" s="44"/>
      <c r="D109" s="44"/>
      <c r="E109" s="44"/>
      <c r="F109" s="44"/>
      <c r="G109" s="44"/>
    </row>
    <row r="110" ht="15.75" customHeight="1">
      <c r="A110" s="44"/>
      <c r="B110" s="44"/>
      <c r="C110" s="44"/>
      <c r="D110" s="44"/>
      <c r="E110" s="44"/>
      <c r="F110" s="44"/>
      <c r="G110" s="44"/>
    </row>
    <row r="111" ht="15.75" customHeight="1">
      <c r="A111" s="44"/>
      <c r="B111" s="44"/>
      <c r="C111" s="44"/>
      <c r="D111" s="44"/>
      <c r="E111" s="44"/>
      <c r="F111" s="44"/>
      <c r="G111" s="44"/>
    </row>
    <row r="112" ht="15.75" customHeight="1">
      <c r="A112" s="44"/>
      <c r="B112" s="44"/>
      <c r="C112" s="44"/>
      <c r="D112" s="44"/>
      <c r="E112" s="44"/>
      <c r="F112" s="44"/>
      <c r="G112" s="44"/>
    </row>
    <row r="113" ht="15.75" customHeight="1">
      <c r="A113" s="44"/>
      <c r="B113" s="44"/>
      <c r="C113" s="44"/>
      <c r="D113" s="44"/>
      <c r="E113" s="44"/>
      <c r="F113" s="44"/>
      <c r="G113" s="44"/>
    </row>
    <row r="114" ht="15.75" customHeight="1">
      <c r="A114" s="44"/>
      <c r="B114" s="44"/>
      <c r="C114" s="44"/>
      <c r="D114" s="44"/>
      <c r="E114" s="44"/>
      <c r="F114" s="44"/>
      <c r="G114" s="44"/>
    </row>
    <row r="115" ht="15.75" customHeight="1">
      <c r="A115" s="44"/>
      <c r="B115" s="44"/>
      <c r="C115" s="44"/>
      <c r="D115" s="44"/>
      <c r="E115" s="44"/>
      <c r="F115" s="44"/>
      <c r="G115" s="44"/>
    </row>
    <row r="116" ht="15.75" customHeight="1">
      <c r="A116" s="44"/>
      <c r="B116" s="44"/>
      <c r="C116" s="44"/>
      <c r="D116" s="44"/>
      <c r="E116" s="44"/>
      <c r="F116" s="44"/>
      <c r="G116" s="44"/>
    </row>
    <row r="117" ht="15.75" customHeight="1">
      <c r="A117" s="44"/>
      <c r="B117" s="44"/>
      <c r="C117" s="44"/>
      <c r="D117" s="44"/>
      <c r="E117" s="44"/>
      <c r="F117" s="44"/>
      <c r="G117" s="44"/>
    </row>
    <row r="118" ht="15.75" customHeight="1">
      <c r="A118" s="44"/>
      <c r="B118" s="44"/>
      <c r="C118" s="44"/>
      <c r="D118" s="44"/>
      <c r="E118" s="44"/>
      <c r="F118" s="44"/>
      <c r="G118" s="44"/>
    </row>
    <row r="119" ht="15.75" customHeight="1">
      <c r="A119" s="44"/>
      <c r="B119" s="44"/>
      <c r="C119" s="44"/>
      <c r="D119" s="44"/>
      <c r="E119" s="44"/>
      <c r="F119" s="44"/>
      <c r="G119" s="44"/>
    </row>
    <row r="120" ht="15.75" customHeight="1">
      <c r="A120" s="44"/>
      <c r="B120" s="44"/>
      <c r="C120" s="44"/>
      <c r="D120" s="44"/>
      <c r="E120" s="44"/>
      <c r="F120" s="44"/>
      <c r="G120" s="44"/>
    </row>
    <row r="121" ht="15.75" customHeight="1">
      <c r="A121" s="44"/>
      <c r="B121" s="44"/>
      <c r="C121" s="44"/>
      <c r="D121" s="44"/>
      <c r="E121" s="44"/>
      <c r="F121" s="44"/>
      <c r="G121" s="44"/>
    </row>
    <row r="122" ht="15.75" customHeight="1">
      <c r="A122" s="44"/>
      <c r="B122" s="44"/>
      <c r="C122" s="44"/>
      <c r="D122" s="44"/>
      <c r="E122" s="44"/>
      <c r="F122" s="44"/>
      <c r="G122" s="44"/>
    </row>
    <row r="123" ht="15.75" customHeight="1">
      <c r="A123" s="44"/>
      <c r="B123" s="44"/>
      <c r="C123" s="44"/>
      <c r="D123" s="44"/>
      <c r="E123" s="44"/>
      <c r="F123" s="44"/>
      <c r="G123" s="44"/>
    </row>
    <row r="124" ht="15.75" customHeight="1">
      <c r="A124" s="44"/>
      <c r="B124" s="44"/>
      <c r="C124" s="44"/>
      <c r="D124" s="44"/>
      <c r="E124" s="44"/>
      <c r="F124" s="44"/>
      <c r="G124" s="44"/>
    </row>
    <row r="125" ht="15.75" customHeight="1">
      <c r="A125" s="44"/>
      <c r="B125" s="44"/>
      <c r="C125" s="44"/>
      <c r="D125" s="44"/>
      <c r="E125" s="44"/>
      <c r="F125" s="44"/>
      <c r="G125" s="44"/>
    </row>
    <row r="126" ht="15.75" customHeight="1">
      <c r="A126" s="44"/>
      <c r="B126" s="44"/>
      <c r="C126" s="44"/>
      <c r="D126" s="44"/>
      <c r="E126" s="44"/>
      <c r="F126" s="44"/>
      <c r="G126" s="44"/>
    </row>
    <row r="127" ht="15.75" customHeight="1">
      <c r="A127" s="44"/>
      <c r="B127" s="44"/>
      <c r="C127" s="44"/>
      <c r="D127" s="44"/>
      <c r="E127" s="44"/>
      <c r="F127" s="44"/>
      <c r="G127" s="44"/>
    </row>
    <row r="128" ht="15.75" customHeight="1">
      <c r="A128" s="44"/>
      <c r="B128" s="44"/>
      <c r="C128" s="44"/>
      <c r="D128" s="44"/>
      <c r="E128" s="44"/>
      <c r="F128" s="44"/>
      <c r="G128" s="44"/>
    </row>
    <row r="129" ht="15.75" customHeight="1">
      <c r="A129" s="44"/>
      <c r="B129" s="44"/>
      <c r="C129" s="44"/>
      <c r="D129" s="44"/>
      <c r="E129" s="44"/>
      <c r="F129" s="44"/>
      <c r="G129" s="44"/>
    </row>
    <row r="130" ht="15.75" customHeight="1">
      <c r="A130" s="44"/>
      <c r="B130" s="44"/>
      <c r="C130" s="44"/>
      <c r="D130" s="44"/>
      <c r="E130" s="44"/>
      <c r="F130" s="44"/>
      <c r="G130" s="44"/>
    </row>
    <row r="131" ht="15.75" customHeight="1">
      <c r="A131" s="44"/>
      <c r="B131" s="44"/>
      <c r="C131" s="44"/>
      <c r="D131" s="44"/>
      <c r="E131" s="44"/>
      <c r="F131" s="44"/>
      <c r="G131" s="44"/>
    </row>
    <row r="132" ht="15.75" customHeight="1">
      <c r="A132" s="44"/>
      <c r="B132" s="44"/>
      <c r="C132" s="44"/>
      <c r="D132" s="44"/>
      <c r="E132" s="44"/>
      <c r="F132" s="44"/>
      <c r="G132" s="44"/>
    </row>
    <row r="133" ht="15.75" customHeight="1">
      <c r="A133" s="44"/>
      <c r="B133" s="44"/>
      <c r="C133" s="44"/>
      <c r="D133" s="44"/>
      <c r="E133" s="44"/>
      <c r="F133" s="44"/>
      <c r="G133" s="44"/>
    </row>
    <row r="134" ht="15.75" customHeight="1">
      <c r="A134" s="44"/>
      <c r="B134" s="44"/>
      <c r="C134" s="44"/>
      <c r="D134" s="44"/>
      <c r="E134" s="44"/>
      <c r="F134" s="44"/>
      <c r="G134" s="44"/>
    </row>
    <row r="135" ht="15.75" customHeight="1">
      <c r="A135" s="44"/>
      <c r="B135" s="44"/>
      <c r="C135" s="44"/>
      <c r="D135" s="44"/>
      <c r="E135" s="44"/>
      <c r="F135" s="44"/>
      <c r="G135" s="44"/>
    </row>
    <row r="136" ht="15.75" customHeight="1">
      <c r="A136" s="44"/>
      <c r="B136" s="44"/>
      <c r="C136" s="44"/>
      <c r="D136" s="44"/>
      <c r="E136" s="44"/>
      <c r="F136" s="44"/>
      <c r="G136" s="44"/>
    </row>
    <row r="137" ht="15.75" customHeight="1">
      <c r="A137" s="44"/>
      <c r="B137" s="44"/>
      <c r="C137" s="44"/>
      <c r="D137" s="44"/>
      <c r="E137" s="44"/>
      <c r="F137" s="44"/>
      <c r="G137" s="44"/>
    </row>
    <row r="138" ht="15.75" customHeight="1">
      <c r="A138" s="44"/>
      <c r="B138" s="44"/>
      <c r="C138" s="44"/>
      <c r="D138" s="44"/>
      <c r="E138" s="44"/>
      <c r="F138" s="44"/>
      <c r="G138" s="44"/>
    </row>
    <row r="139" ht="15.75" customHeight="1">
      <c r="A139" s="44"/>
      <c r="B139" s="44"/>
      <c r="C139" s="44"/>
      <c r="D139" s="44"/>
      <c r="E139" s="44"/>
      <c r="F139" s="44"/>
      <c r="G139" s="44"/>
    </row>
    <row r="140" ht="15.75" customHeight="1">
      <c r="A140" s="44"/>
      <c r="B140" s="44"/>
      <c r="C140" s="44"/>
      <c r="D140" s="44"/>
      <c r="E140" s="44"/>
      <c r="F140" s="44"/>
      <c r="G140" s="44"/>
    </row>
    <row r="141" ht="15.75" customHeight="1">
      <c r="A141" s="44"/>
      <c r="B141" s="44"/>
      <c r="C141" s="44"/>
      <c r="D141" s="44"/>
      <c r="E141" s="44"/>
      <c r="F141" s="44"/>
      <c r="G141" s="44"/>
    </row>
    <row r="142" ht="15.75" customHeight="1">
      <c r="A142" s="44"/>
      <c r="B142" s="44"/>
      <c r="C142" s="44"/>
      <c r="D142" s="44"/>
      <c r="E142" s="44"/>
      <c r="F142" s="44"/>
      <c r="G142" s="44"/>
    </row>
    <row r="143" ht="15.75" customHeight="1">
      <c r="A143" s="44"/>
      <c r="B143" s="44"/>
      <c r="C143" s="44"/>
      <c r="D143" s="44"/>
      <c r="E143" s="44"/>
      <c r="F143" s="44"/>
      <c r="G143" s="44"/>
    </row>
    <row r="144" ht="15.75" customHeight="1">
      <c r="A144" s="44"/>
      <c r="B144" s="44"/>
      <c r="C144" s="44"/>
      <c r="D144" s="44"/>
      <c r="E144" s="44"/>
      <c r="F144" s="44"/>
      <c r="G144" s="44"/>
    </row>
    <row r="145" ht="15.75" customHeight="1">
      <c r="A145" s="44"/>
      <c r="B145" s="44"/>
      <c r="C145" s="44"/>
      <c r="D145" s="44"/>
      <c r="E145" s="44"/>
      <c r="F145" s="44"/>
      <c r="G145" s="44"/>
    </row>
    <row r="146" ht="15.75" customHeight="1">
      <c r="A146" s="44"/>
      <c r="B146" s="44"/>
      <c r="C146" s="44"/>
      <c r="D146" s="44"/>
      <c r="E146" s="44"/>
      <c r="F146" s="44"/>
      <c r="G146" s="44"/>
    </row>
    <row r="147" ht="15.75" customHeight="1">
      <c r="A147" s="44"/>
      <c r="B147" s="44"/>
      <c r="C147" s="44"/>
      <c r="D147" s="44"/>
      <c r="E147" s="44"/>
      <c r="F147" s="44"/>
      <c r="G147" s="44"/>
    </row>
    <row r="148" ht="15.75" customHeight="1">
      <c r="A148" s="44"/>
      <c r="B148" s="44"/>
      <c r="C148" s="44"/>
      <c r="D148" s="44"/>
      <c r="E148" s="44"/>
      <c r="F148" s="44"/>
      <c r="G148" s="44"/>
    </row>
    <row r="149" ht="15.75" customHeight="1">
      <c r="A149" s="44"/>
      <c r="B149" s="44"/>
      <c r="C149" s="44"/>
      <c r="D149" s="44"/>
      <c r="E149" s="44"/>
      <c r="F149" s="44"/>
      <c r="G149" s="44"/>
    </row>
    <row r="150" ht="15.75" customHeight="1">
      <c r="A150" s="44"/>
      <c r="B150" s="44"/>
      <c r="C150" s="44"/>
      <c r="D150" s="44"/>
      <c r="E150" s="44"/>
      <c r="F150" s="44"/>
      <c r="G150" s="44"/>
    </row>
    <row r="151" ht="15.75" customHeight="1">
      <c r="A151" s="44"/>
      <c r="B151" s="44"/>
      <c r="C151" s="44"/>
      <c r="D151" s="44"/>
      <c r="E151" s="44"/>
      <c r="F151" s="44"/>
      <c r="G151" s="44"/>
    </row>
    <row r="152" ht="15.75" customHeight="1">
      <c r="A152" s="44"/>
      <c r="B152" s="44"/>
      <c r="C152" s="44"/>
      <c r="D152" s="44"/>
      <c r="E152" s="44"/>
      <c r="F152" s="44"/>
      <c r="G152" s="44"/>
    </row>
    <row r="153" ht="15.75" customHeight="1">
      <c r="A153" s="44"/>
      <c r="B153" s="44"/>
      <c r="C153" s="44"/>
      <c r="D153" s="44"/>
      <c r="E153" s="44"/>
      <c r="F153" s="44"/>
      <c r="G153" s="44"/>
    </row>
    <row r="154" ht="15.75" customHeight="1">
      <c r="A154" s="44"/>
      <c r="B154" s="44"/>
      <c r="C154" s="44"/>
      <c r="D154" s="44"/>
      <c r="E154" s="44"/>
      <c r="F154" s="44"/>
      <c r="G154" s="44"/>
    </row>
    <row r="155" ht="15.75" customHeight="1">
      <c r="A155" s="44"/>
      <c r="B155" s="44"/>
      <c r="C155" s="44"/>
      <c r="D155" s="44"/>
      <c r="E155" s="44"/>
      <c r="F155" s="44"/>
      <c r="G155" s="44"/>
    </row>
    <row r="156" ht="15.75" customHeight="1">
      <c r="A156" s="44"/>
      <c r="B156" s="44"/>
      <c r="C156" s="44"/>
      <c r="D156" s="44"/>
      <c r="E156" s="44"/>
      <c r="F156" s="44"/>
      <c r="G156" s="44"/>
    </row>
    <row r="157" ht="15.75" customHeight="1">
      <c r="A157" s="44"/>
      <c r="B157" s="44"/>
      <c r="C157" s="44"/>
      <c r="D157" s="44"/>
      <c r="E157" s="44"/>
      <c r="F157" s="44"/>
      <c r="G157" s="44"/>
    </row>
    <row r="158" ht="15.75" customHeight="1">
      <c r="A158" s="44"/>
      <c r="B158" s="44"/>
      <c r="C158" s="44"/>
      <c r="D158" s="44"/>
      <c r="E158" s="44"/>
      <c r="F158" s="44"/>
      <c r="G158" s="44"/>
    </row>
    <row r="159" ht="15.75" customHeight="1">
      <c r="A159" s="44"/>
      <c r="B159" s="44"/>
      <c r="C159" s="44"/>
      <c r="D159" s="44"/>
      <c r="E159" s="44"/>
      <c r="F159" s="44"/>
      <c r="G159" s="44"/>
    </row>
    <row r="160" ht="15.75" customHeight="1">
      <c r="A160" s="44"/>
      <c r="B160" s="44"/>
      <c r="C160" s="44"/>
      <c r="D160" s="44"/>
      <c r="E160" s="44"/>
      <c r="F160" s="44"/>
      <c r="G160" s="44"/>
    </row>
    <row r="161" ht="15.75" customHeight="1">
      <c r="A161" s="44"/>
      <c r="B161" s="44"/>
      <c r="C161" s="44"/>
      <c r="D161" s="44"/>
      <c r="E161" s="44"/>
      <c r="F161" s="44"/>
      <c r="G161" s="44"/>
    </row>
    <row r="162" ht="15.75" customHeight="1">
      <c r="A162" s="44"/>
      <c r="B162" s="44"/>
      <c r="C162" s="44"/>
      <c r="D162" s="44"/>
      <c r="E162" s="44"/>
      <c r="F162" s="44"/>
      <c r="G162" s="44"/>
    </row>
    <row r="163" ht="15.75" customHeight="1">
      <c r="A163" s="44"/>
      <c r="B163" s="44"/>
      <c r="C163" s="44"/>
      <c r="D163" s="44"/>
      <c r="E163" s="44"/>
      <c r="F163" s="44"/>
      <c r="G163" s="44"/>
    </row>
    <row r="164" ht="15.75" customHeight="1">
      <c r="A164" s="44"/>
      <c r="B164" s="44"/>
      <c r="C164" s="44"/>
      <c r="D164" s="44"/>
      <c r="E164" s="44"/>
      <c r="F164" s="44"/>
      <c r="G164" s="44"/>
    </row>
    <row r="165" ht="15.75" customHeight="1">
      <c r="A165" s="44"/>
      <c r="B165" s="44"/>
      <c r="C165" s="44"/>
      <c r="D165" s="44"/>
      <c r="E165" s="44"/>
      <c r="F165" s="44"/>
      <c r="G165" s="44"/>
    </row>
    <row r="166" ht="15.75" customHeight="1">
      <c r="A166" s="44"/>
      <c r="B166" s="44"/>
      <c r="C166" s="44"/>
      <c r="D166" s="44"/>
      <c r="E166" s="44"/>
      <c r="F166" s="44"/>
      <c r="G166" s="44"/>
    </row>
    <row r="167" ht="15.75" customHeight="1">
      <c r="A167" s="44"/>
      <c r="B167" s="44"/>
      <c r="C167" s="44"/>
      <c r="D167" s="44"/>
      <c r="E167" s="44"/>
      <c r="F167" s="44"/>
      <c r="G167" s="44"/>
    </row>
    <row r="168" ht="15.75" customHeight="1">
      <c r="A168" s="44"/>
      <c r="B168" s="44"/>
      <c r="C168" s="44"/>
      <c r="D168" s="44"/>
      <c r="E168" s="44"/>
      <c r="F168" s="44"/>
      <c r="G168" s="44"/>
    </row>
    <row r="169" ht="15.75" customHeight="1">
      <c r="A169" s="44"/>
      <c r="B169" s="44"/>
      <c r="C169" s="44"/>
      <c r="D169" s="44"/>
      <c r="E169" s="44"/>
      <c r="F169" s="44"/>
      <c r="G169" s="44"/>
    </row>
    <row r="170" ht="15.75" customHeight="1">
      <c r="A170" s="44"/>
      <c r="B170" s="44"/>
      <c r="C170" s="44"/>
      <c r="D170" s="44"/>
      <c r="E170" s="44"/>
      <c r="F170" s="44"/>
      <c r="G170" s="44"/>
    </row>
    <row r="171" ht="15.75" customHeight="1">
      <c r="A171" s="44"/>
      <c r="B171" s="44"/>
      <c r="C171" s="44"/>
      <c r="D171" s="44"/>
      <c r="E171" s="44"/>
      <c r="F171" s="44"/>
      <c r="G171" s="44"/>
    </row>
    <row r="172" ht="15.75" customHeight="1">
      <c r="A172" s="44"/>
      <c r="B172" s="44"/>
      <c r="C172" s="44"/>
      <c r="D172" s="44"/>
      <c r="E172" s="44"/>
      <c r="F172" s="44"/>
      <c r="G172" s="44"/>
    </row>
    <row r="173" ht="15.75" customHeight="1">
      <c r="A173" s="44"/>
      <c r="B173" s="44"/>
      <c r="C173" s="44"/>
      <c r="D173" s="44"/>
      <c r="E173" s="44"/>
      <c r="F173" s="44"/>
      <c r="G173" s="44"/>
    </row>
    <row r="174" ht="15.75" customHeight="1">
      <c r="A174" s="44"/>
      <c r="B174" s="44"/>
      <c r="C174" s="44"/>
      <c r="D174" s="44"/>
      <c r="E174" s="44"/>
      <c r="F174" s="44"/>
      <c r="G174" s="44"/>
    </row>
    <row r="175" ht="15.75" customHeight="1">
      <c r="A175" s="44"/>
      <c r="B175" s="44"/>
      <c r="C175" s="44"/>
      <c r="D175" s="44"/>
      <c r="E175" s="44"/>
      <c r="F175" s="44"/>
      <c r="G175" s="44"/>
    </row>
    <row r="176" ht="15.75" customHeight="1">
      <c r="A176" s="44"/>
      <c r="B176" s="44"/>
      <c r="C176" s="44"/>
      <c r="D176" s="44"/>
      <c r="E176" s="44"/>
      <c r="F176" s="44"/>
      <c r="G176" s="44"/>
    </row>
    <row r="177" ht="15.75" customHeight="1">
      <c r="A177" s="44"/>
      <c r="B177" s="44"/>
      <c r="C177" s="44"/>
      <c r="D177" s="44"/>
      <c r="E177" s="44"/>
      <c r="F177" s="44"/>
      <c r="G177" s="44"/>
    </row>
    <row r="178" ht="15.75" customHeight="1">
      <c r="A178" s="44"/>
      <c r="B178" s="44"/>
      <c r="C178" s="44"/>
      <c r="D178" s="44"/>
      <c r="E178" s="44"/>
      <c r="F178" s="44"/>
      <c r="G178" s="44"/>
    </row>
    <row r="179" ht="15.75" customHeight="1">
      <c r="A179" s="44"/>
      <c r="B179" s="44"/>
      <c r="C179" s="44"/>
      <c r="D179" s="44"/>
      <c r="E179" s="44"/>
      <c r="F179" s="44"/>
      <c r="G179" s="44"/>
    </row>
    <row r="180" ht="15.75" customHeight="1">
      <c r="A180" s="44"/>
      <c r="B180" s="44"/>
      <c r="C180" s="44"/>
      <c r="D180" s="44"/>
      <c r="E180" s="44"/>
      <c r="F180" s="44"/>
      <c r="G180" s="44"/>
    </row>
    <row r="181" ht="15.75" customHeight="1">
      <c r="A181" s="44"/>
      <c r="B181" s="44"/>
      <c r="C181" s="44"/>
      <c r="D181" s="44"/>
      <c r="E181" s="44"/>
      <c r="F181" s="44"/>
      <c r="G181" s="44"/>
    </row>
    <row r="182" ht="15.75" customHeight="1">
      <c r="A182" s="44"/>
      <c r="B182" s="44"/>
      <c r="C182" s="44"/>
      <c r="D182" s="44"/>
      <c r="E182" s="44"/>
      <c r="F182" s="44"/>
      <c r="G182" s="44"/>
    </row>
    <row r="183" ht="15.75" customHeight="1">
      <c r="A183" s="44"/>
      <c r="B183" s="44"/>
      <c r="C183" s="44"/>
      <c r="D183" s="44"/>
      <c r="E183" s="44"/>
      <c r="F183" s="44"/>
      <c r="G183" s="44"/>
    </row>
    <row r="184" ht="15.75" customHeight="1">
      <c r="A184" s="44"/>
      <c r="B184" s="44"/>
      <c r="C184" s="44"/>
      <c r="D184" s="44"/>
      <c r="E184" s="44"/>
      <c r="F184" s="44"/>
      <c r="G184" s="44"/>
    </row>
    <row r="185" ht="15.75" customHeight="1">
      <c r="A185" s="44"/>
      <c r="B185" s="44"/>
      <c r="C185" s="44"/>
      <c r="D185" s="44"/>
      <c r="E185" s="44"/>
      <c r="F185" s="44"/>
      <c r="G185" s="44"/>
    </row>
    <row r="186" ht="15.75" customHeight="1">
      <c r="A186" s="44"/>
      <c r="B186" s="44"/>
      <c r="C186" s="44"/>
      <c r="D186" s="44"/>
      <c r="E186" s="44"/>
      <c r="F186" s="44"/>
      <c r="G186" s="44"/>
    </row>
    <row r="187" ht="15.75" customHeight="1">
      <c r="A187" s="44"/>
      <c r="B187" s="44"/>
      <c r="C187" s="44"/>
      <c r="D187" s="44"/>
      <c r="E187" s="44"/>
      <c r="F187" s="44"/>
      <c r="G187" s="44"/>
    </row>
    <row r="188" ht="15.75" customHeight="1">
      <c r="A188" s="44"/>
      <c r="B188" s="44"/>
      <c r="C188" s="44"/>
      <c r="D188" s="44"/>
      <c r="E188" s="44"/>
      <c r="F188" s="44"/>
      <c r="G188" s="44"/>
    </row>
    <row r="189" ht="15.75" customHeight="1">
      <c r="A189" s="44"/>
      <c r="B189" s="44"/>
      <c r="C189" s="44"/>
      <c r="D189" s="44"/>
      <c r="E189" s="44"/>
      <c r="F189" s="44"/>
      <c r="G189" s="44"/>
    </row>
    <row r="190" ht="15.75" customHeight="1">
      <c r="A190" s="44"/>
      <c r="B190" s="44"/>
      <c r="C190" s="44"/>
      <c r="D190" s="44"/>
      <c r="E190" s="44"/>
      <c r="F190" s="44"/>
      <c r="G190" s="44"/>
    </row>
    <row r="191" ht="15.75" customHeight="1">
      <c r="A191" s="44"/>
      <c r="B191" s="44"/>
      <c r="C191" s="44"/>
      <c r="D191" s="44"/>
      <c r="E191" s="44"/>
      <c r="F191" s="44"/>
      <c r="G191" s="44"/>
    </row>
    <row r="192" ht="15.75" customHeight="1">
      <c r="A192" s="44"/>
      <c r="B192" s="44"/>
      <c r="C192" s="44"/>
      <c r="D192" s="44"/>
      <c r="E192" s="44"/>
      <c r="F192" s="44"/>
      <c r="G192" s="44"/>
    </row>
    <row r="193" ht="15.75" customHeight="1">
      <c r="A193" s="44"/>
      <c r="B193" s="44"/>
      <c r="C193" s="44"/>
      <c r="D193" s="44"/>
      <c r="E193" s="44"/>
      <c r="F193" s="44"/>
      <c r="G193" s="44"/>
    </row>
    <row r="194" ht="15.75" customHeight="1">
      <c r="A194" s="44"/>
      <c r="B194" s="44"/>
      <c r="C194" s="44"/>
      <c r="D194" s="44"/>
      <c r="E194" s="44"/>
      <c r="F194" s="44"/>
      <c r="G194" s="44"/>
    </row>
    <row r="195" ht="15.75" customHeight="1">
      <c r="A195" s="44"/>
      <c r="B195" s="44"/>
      <c r="C195" s="44"/>
      <c r="D195" s="44"/>
      <c r="E195" s="44"/>
      <c r="F195" s="44"/>
      <c r="G195" s="44"/>
    </row>
    <row r="196" ht="15.75" customHeight="1">
      <c r="A196" s="44"/>
      <c r="B196" s="44"/>
      <c r="C196" s="44"/>
      <c r="D196" s="44"/>
      <c r="E196" s="44"/>
      <c r="F196" s="44"/>
      <c r="G196" s="44"/>
    </row>
    <row r="197" ht="15.75" customHeight="1">
      <c r="A197" s="44"/>
      <c r="B197" s="44"/>
      <c r="C197" s="44"/>
      <c r="D197" s="44"/>
      <c r="E197" s="44"/>
      <c r="F197" s="44"/>
      <c r="G197" s="44"/>
    </row>
    <row r="198" ht="15.75" customHeight="1">
      <c r="A198" s="44"/>
      <c r="B198" s="44"/>
      <c r="C198" s="44"/>
      <c r="D198" s="44"/>
      <c r="E198" s="44"/>
      <c r="F198" s="44"/>
      <c r="G198" s="44"/>
    </row>
    <row r="199" ht="15.75" customHeight="1">
      <c r="A199" s="44"/>
      <c r="B199" s="44"/>
      <c r="C199" s="44"/>
      <c r="D199" s="44"/>
      <c r="E199" s="44"/>
      <c r="F199" s="44"/>
      <c r="G199" s="44"/>
    </row>
    <row r="200" ht="15.75" customHeight="1">
      <c r="A200" s="44"/>
      <c r="B200" s="44"/>
      <c r="C200" s="44"/>
      <c r="D200" s="44"/>
      <c r="E200" s="44"/>
      <c r="F200" s="44"/>
      <c r="G200" s="44"/>
    </row>
    <row r="201" ht="15.75" customHeight="1">
      <c r="A201" s="44"/>
      <c r="B201" s="44"/>
      <c r="C201" s="44"/>
      <c r="D201" s="44"/>
      <c r="E201" s="44"/>
      <c r="F201" s="44"/>
      <c r="G201" s="44"/>
    </row>
    <row r="202" ht="15.75" customHeight="1">
      <c r="A202" s="44"/>
      <c r="B202" s="44"/>
      <c r="C202" s="44"/>
      <c r="D202" s="44"/>
      <c r="E202" s="44"/>
      <c r="F202" s="44"/>
      <c r="G202" s="44"/>
    </row>
    <row r="203" ht="15.75" customHeight="1">
      <c r="A203" s="44"/>
      <c r="B203" s="44"/>
      <c r="C203" s="44"/>
      <c r="D203" s="44"/>
      <c r="E203" s="44"/>
      <c r="F203" s="44"/>
      <c r="G203" s="44"/>
    </row>
    <row r="204" ht="15.75" customHeight="1">
      <c r="A204" s="44"/>
      <c r="B204" s="44"/>
      <c r="C204" s="44"/>
      <c r="D204" s="44"/>
      <c r="E204" s="44"/>
      <c r="F204" s="44"/>
      <c r="G204" s="44"/>
    </row>
    <row r="205" ht="15.75" customHeight="1">
      <c r="A205" s="44"/>
      <c r="B205" s="44"/>
      <c r="C205" s="44"/>
      <c r="D205" s="44"/>
      <c r="E205" s="44"/>
      <c r="F205" s="44"/>
      <c r="G205" s="44"/>
    </row>
    <row r="206" ht="15.75" customHeight="1">
      <c r="A206" s="44"/>
      <c r="B206" s="44"/>
      <c r="C206" s="44"/>
      <c r="D206" s="44"/>
      <c r="E206" s="44"/>
      <c r="F206" s="44"/>
      <c r="G206" s="44"/>
    </row>
    <row r="207" ht="15.75" customHeight="1">
      <c r="A207" s="44"/>
      <c r="B207" s="44"/>
      <c r="C207" s="44"/>
      <c r="D207" s="44"/>
      <c r="E207" s="44"/>
      <c r="F207" s="44"/>
      <c r="G207" s="44"/>
    </row>
    <row r="208" ht="15.75" customHeight="1">
      <c r="A208" s="44"/>
      <c r="B208" s="44"/>
      <c r="C208" s="44"/>
      <c r="D208" s="44"/>
      <c r="E208" s="44"/>
      <c r="F208" s="44"/>
      <c r="G208" s="44"/>
    </row>
    <row r="209" ht="15.75" customHeight="1">
      <c r="A209" s="44"/>
      <c r="B209" s="44"/>
      <c r="C209" s="44"/>
      <c r="D209" s="44"/>
      <c r="E209" s="44"/>
      <c r="F209" s="44"/>
      <c r="G209" s="44"/>
    </row>
    <row r="210" ht="15.75" customHeight="1">
      <c r="A210" s="44"/>
      <c r="B210" s="44"/>
      <c r="C210" s="44"/>
      <c r="D210" s="44"/>
      <c r="E210" s="44"/>
      <c r="F210" s="44"/>
      <c r="G210" s="44"/>
    </row>
    <row r="211" ht="15.75" customHeight="1">
      <c r="A211" s="44"/>
      <c r="B211" s="44"/>
      <c r="C211" s="44"/>
      <c r="D211" s="44"/>
      <c r="E211" s="44"/>
      <c r="F211" s="44"/>
      <c r="G211" s="44"/>
    </row>
    <row r="212" ht="15.75" customHeight="1">
      <c r="A212" s="44"/>
      <c r="B212" s="44"/>
      <c r="C212" s="44"/>
      <c r="D212" s="44"/>
      <c r="E212" s="44"/>
      <c r="F212" s="44"/>
      <c r="G212" s="44"/>
    </row>
    <row r="213" ht="15.75" customHeight="1">
      <c r="A213" s="44"/>
      <c r="B213" s="44"/>
      <c r="C213" s="44"/>
      <c r="D213" s="44"/>
      <c r="E213" s="44"/>
      <c r="F213" s="44"/>
      <c r="G213" s="44"/>
    </row>
    <row r="214" ht="15.75" customHeight="1">
      <c r="A214" s="44"/>
      <c r="B214" s="44"/>
      <c r="C214" s="44"/>
      <c r="D214" s="44"/>
      <c r="E214" s="44"/>
      <c r="F214" s="44"/>
      <c r="G214" s="44"/>
    </row>
    <row r="215" ht="15.75" customHeight="1">
      <c r="A215" s="44"/>
      <c r="B215" s="44"/>
      <c r="C215" s="44"/>
      <c r="D215" s="44"/>
      <c r="E215" s="44"/>
      <c r="F215" s="44"/>
      <c r="G215" s="44"/>
    </row>
    <row r="216" ht="15.75" customHeight="1">
      <c r="A216" s="44"/>
      <c r="B216" s="44"/>
      <c r="C216" s="44"/>
      <c r="D216" s="44"/>
      <c r="E216" s="44"/>
      <c r="F216" s="44"/>
      <c r="G216" s="44"/>
    </row>
    <row r="217" ht="15.75" customHeight="1">
      <c r="A217" s="44"/>
      <c r="B217" s="44"/>
      <c r="C217" s="44"/>
      <c r="D217" s="44"/>
      <c r="E217" s="44"/>
      <c r="F217" s="44"/>
      <c r="G217" s="44"/>
    </row>
    <row r="218" ht="15.75" customHeight="1">
      <c r="A218" s="44"/>
      <c r="B218" s="44"/>
      <c r="C218" s="44"/>
      <c r="D218" s="44"/>
      <c r="E218" s="44"/>
      <c r="F218" s="44"/>
      <c r="G218" s="44"/>
    </row>
    <row r="219" ht="15.75" customHeight="1">
      <c r="A219" s="44"/>
      <c r="B219" s="44"/>
      <c r="C219" s="44"/>
      <c r="D219" s="44"/>
      <c r="E219" s="44"/>
      <c r="F219" s="44"/>
      <c r="G219" s="44"/>
    </row>
    <row r="220" ht="15.75" customHeight="1">
      <c r="A220" s="44"/>
      <c r="B220" s="44"/>
      <c r="C220" s="44"/>
      <c r="D220" s="44"/>
      <c r="E220" s="44"/>
      <c r="F220" s="44"/>
      <c r="G220" s="44"/>
    </row>
    <row r="221" ht="15.75" customHeight="1">
      <c r="A221" s="44"/>
      <c r="B221" s="44"/>
      <c r="C221" s="44"/>
      <c r="D221" s="44"/>
      <c r="E221" s="44"/>
      <c r="F221" s="44"/>
      <c r="G221" s="44"/>
    </row>
    <row r="222" ht="15.75" customHeight="1">
      <c r="A222" s="44"/>
      <c r="B222" s="44"/>
      <c r="C222" s="44"/>
      <c r="D222" s="44"/>
      <c r="E222" s="44"/>
      <c r="F222" s="44"/>
      <c r="G222" s="44"/>
    </row>
    <row r="223" ht="15.75" customHeight="1">
      <c r="A223" s="44"/>
      <c r="B223" s="44"/>
      <c r="C223" s="44"/>
      <c r="D223" s="44"/>
      <c r="E223" s="44"/>
      <c r="F223" s="44"/>
      <c r="G223" s="44"/>
    </row>
    <row r="224" ht="15.75" customHeight="1">
      <c r="A224" s="44"/>
      <c r="B224" s="44"/>
      <c r="C224" s="44"/>
      <c r="D224" s="44"/>
      <c r="E224" s="44"/>
      <c r="F224" s="44"/>
      <c r="G224" s="44"/>
    </row>
    <row r="225" ht="15.75" customHeight="1">
      <c r="A225" s="44"/>
      <c r="B225" s="44"/>
      <c r="C225" s="44"/>
      <c r="D225" s="44"/>
      <c r="E225" s="44"/>
      <c r="F225" s="44"/>
      <c r="G225" s="44"/>
    </row>
    <row r="226" ht="15.75" customHeight="1">
      <c r="A226" s="44"/>
      <c r="B226" s="44"/>
      <c r="C226" s="44"/>
      <c r="D226" s="44"/>
      <c r="E226" s="44"/>
      <c r="F226" s="44"/>
      <c r="G226" s="44"/>
    </row>
    <row r="227" ht="15.75" customHeight="1">
      <c r="A227" s="44"/>
      <c r="B227" s="44"/>
      <c r="C227" s="44"/>
      <c r="D227" s="44"/>
      <c r="E227" s="44"/>
      <c r="F227" s="44"/>
      <c r="G227" s="44"/>
    </row>
    <row r="228" ht="15.75" customHeight="1">
      <c r="A228" s="44"/>
      <c r="B228" s="44"/>
      <c r="C228" s="44"/>
      <c r="D228" s="44"/>
      <c r="E228" s="44"/>
      <c r="F228" s="44"/>
      <c r="G228" s="44"/>
    </row>
    <row r="229" ht="15.75" customHeight="1">
      <c r="A229" s="44"/>
      <c r="B229" s="44"/>
      <c r="C229" s="44"/>
      <c r="D229" s="44"/>
      <c r="E229" s="44"/>
      <c r="F229" s="44"/>
      <c r="G229" s="44"/>
    </row>
    <row r="230" ht="15.75" customHeight="1">
      <c r="A230" s="44"/>
      <c r="B230" s="44"/>
      <c r="C230" s="44"/>
      <c r="D230" s="44"/>
      <c r="E230" s="44"/>
      <c r="F230" s="44"/>
      <c r="G230" s="44"/>
    </row>
    <row r="231" ht="15.75" customHeight="1">
      <c r="A231" s="44"/>
      <c r="B231" s="44"/>
      <c r="C231" s="44"/>
      <c r="D231" s="44"/>
      <c r="E231" s="44"/>
      <c r="F231" s="44"/>
      <c r="G231" s="44"/>
    </row>
    <row r="232" ht="15.75" customHeight="1">
      <c r="A232" s="44"/>
      <c r="B232" s="44"/>
      <c r="C232" s="44"/>
      <c r="D232" s="44"/>
      <c r="E232" s="44"/>
      <c r="F232" s="44"/>
      <c r="G232" s="44"/>
    </row>
    <row r="233" ht="15.75" customHeight="1">
      <c r="A233" s="44"/>
      <c r="B233" s="44"/>
      <c r="C233" s="44"/>
      <c r="D233" s="44"/>
      <c r="E233" s="44"/>
      <c r="F233" s="44"/>
      <c r="G233" s="44"/>
    </row>
    <row r="234" ht="15.75" customHeight="1">
      <c r="A234" s="44"/>
      <c r="B234" s="44"/>
      <c r="C234" s="44"/>
      <c r="D234" s="44"/>
      <c r="E234" s="44"/>
      <c r="F234" s="44"/>
      <c r="G234" s="44"/>
    </row>
    <row r="235" ht="15.75" customHeight="1">
      <c r="A235" s="44"/>
      <c r="B235" s="44"/>
      <c r="C235" s="44"/>
      <c r="D235" s="44"/>
      <c r="E235" s="44"/>
      <c r="F235" s="44"/>
      <c r="G235" s="44"/>
    </row>
    <row r="236" ht="15.75" customHeight="1">
      <c r="A236" s="44"/>
      <c r="B236" s="44"/>
      <c r="C236" s="44"/>
      <c r="D236" s="44"/>
      <c r="E236" s="44"/>
      <c r="F236" s="44"/>
      <c r="G236" s="44"/>
    </row>
    <row r="237" ht="15.75" customHeight="1">
      <c r="A237" s="44"/>
      <c r="B237" s="44"/>
      <c r="C237" s="44"/>
      <c r="D237" s="44"/>
      <c r="E237" s="44"/>
      <c r="F237" s="44"/>
      <c r="G237" s="44"/>
    </row>
    <row r="238" ht="15.75" customHeight="1">
      <c r="A238" s="44"/>
      <c r="B238" s="44"/>
      <c r="C238" s="44"/>
      <c r="D238" s="44"/>
      <c r="E238" s="44"/>
      <c r="F238" s="44"/>
      <c r="G238" s="44"/>
    </row>
    <row r="239" ht="15.75" customHeight="1">
      <c r="A239" s="44"/>
      <c r="B239" s="44"/>
      <c r="C239" s="44"/>
      <c r="D239" s="44"/>
      <c r="E239" s="44"/>
      <c r="F239" s="44"/>
      <c r="G239" s="44"/>
    </row>
    <row r="240" ht="15.75" customHeight="1">
      <c r="A240" s="44"/>
      <c r="B240" s="44"/>
      <c r="C240" s="44"/>
      <c r="D240" s="44"/>
      <c r="E240" s="44"/>
      <c r="F240" s="44"/>
      <c r="G240" s="44"/>
    </row>
    <row r="241" ht="15.75" customHeight="1">
      <c r="A241" s="44"/>
      <c r="B241" s="44"/>
      <c r="C241" s="44"/>
      <c r="D241" s="44"/>
      <c r="E241" s="44"/>
      <c r="F241" s="44"/>
      <c r="G241" s="44"/>
    </row>
    <row r="242" ht="15.75" customHeight="1">
      <c r="A242" s="44"/>
      <c r="B242" s="44"/>
      <c r="C242" s="44"/>
      <c r="D242" s="44"/>
      <c r="E242" s="44"/>
      <c r="F242" s="44"/>
      <c r="G242" s="44"/>
    </row>
    <row r="243" ht="15.75" customHeight="1">
      <c r="A243" s="44"/>
      <c r="B243" s="44"/>
      <c r="C243" s="44"/>
      <c r="D243" s="44"/>
      <c r="E243" s="44"/>
      <c r="F243" s="44"/>
      <c r="G243" s="44"/>
    </row>
    <row r="244" ht="15.75" customHeight="1">
      <c r="A244" s="44"/>
      <c r="B244" s="44"/>
      <c r="C244" s="44"/>
      <c r="D244" s="44"/>
      <c r="E244" s="44"/>
      <c r="F244" s="44"/>
      <c r="G244" s="44"/>
    </row>
    <row r="245" ht="15.75" customHeight="1">
      <c r="A245" s="44"/>
      <c r="B245" s="44"/>
      <c r="C245" s="44"/>
      <c r="D245" s="44"/>
      <c r="E245" s="44"/>
      <c r="F245" s="44"/>
      <c r="G245" s="44"/>
    </row>
    <row r="246" ht="15.75" customHeight="1">
      <c r="A246" s="44"/>
      <c r="B246" s="44"/>
      <c r="C246" s="44"/>
      <c r="D246" s="44"/>
      <c r="E246" s="44"/>
      <c r="F246" s="44"/>
      <c r="G246" s="44"/>
    </row>
    <row r="247" ht="15.75" customHeight="1">
      <c r="A247" s="44"/>
      <c r="B247" s="44"/>
      <c r="C247" s="44"/>
      <c r="D247" s="44"/>
      <c r="E247" s="44"/>
      <c r="F247" s="44"/>
      <c r="G247" s="44"/>
    </row>
    <row r="248" ht="15.75" customHeight="1">
      <c r="A248" s="44"/>
      <c r="B248" s="44"/>
      <c r="C248" s="44"/>
      <c r="D248" s="44"/>
      <c r="E248" s="44"/>
      <c r="F248" s="44"/>
      <c r="G248" s="44"/>
    </row>
    <row r="249" ht="15.75" customHeight="1">
      <c r="A249" s="44"/>
      <c r="B249" s="44"/>
      <c r="C249" s="44"/>
      <c r="D249" s="44"/>
      <c r="E249" s="44"/>
      <c r="F249" s="44"/>
      <c r="G249" s="44"/>
    </row>
    <row r="250" ht="15.75" customHeight="1">
      <c r="A250" s="44"/>
      <c r="B250" s="44"/>
      <c r="C250" s="44"/>
      <c r="D250" s="44"/>
      <c r="E250" s="44"/>
      <c r="F250" s="44"/>
      <c r="G250" s="44"/>
    </row>
    <row r="251" ht="15.75" customHeight="1">
      <c r="A251" s="44"/>
      <c r="B251" s="44"/>
      <c r="C251" s="44"/>
      <c r="D251" s="44"/>
      <c r="E251" s="44"/>
      <c r="F251" s="44"/>
      <c r="G251" s="44"/>
    </row>
    <row r="252" ht="15.75" customHeight="1">
      <c r="A252" s="44"/>
      <c r="B252" s="44"/>
      <c r="C252" s="44"/>
      <c r="D252" s="44"/>
      <c r="E252" s="44"/>
      <c r="F252" s="44"/>
      <c r="G252" s="44"/>
    </row>
    <row r="253" ht="15.75" customHeight="1">
      <c r="A253" s="44"/>
      <c r="B253" s="44"/>
      <c r="C253" s="44"/>
      <c r="D253" s="44"/>
      <c r="E253" s="44"/>
      <c r="F253" s="44"/>
      <c r="G253" s="44"/>
    </row>
    <row r="254" ht="15.75" customHeight="1">
      <c r="A254" s="44"/>
      <c r="B254" s="44"/>
      <c r="C254" s="44"/>
      <c r="D254" s="44"/>
      <c r="E254" s="44"/>
      <c r="F254" s="44"/>
      <c r="G254" s="44"/>
    </row>
    <row r="255" ht="15.75" customHeight="1">
      <c r="A255" s="44"/>
      <c r="B255" s="44"/>
      <c r="C255" s="44"/>
      <c r="D255" s="44"/>
      <c r="E255" s="44"/>
      <c r="F255" s="44"/>
      <c r="G255" s="44"/>
    </row>
    <row r="256" ht="15.75" customHeight="1">
      <c r="A256" s="44"/>
      <c r="B256" s="44"/>
      <c r="C256" s="44"/>
      <c r="D256" s="44"/>
      <c r="E256" s="44"/>
      <c r="F256" s="44"/>
      <c r="G256" s="44"/>
    </row>
    <row r="257" ht="15.75" customHeight="1">
      <c r="A257" s="44"/>
      <c r="B257" s="44"/>
      <c r="C257" s="44"/>
      <c r="D257" s="44"/>
      <c r="E257" s="44"/>
      <c r="F257" s="44"/>
      <c r="G257" s="44"/>
    </row>
    <row r="258" ht="15.75" customHeight="1">
      <c r="A258" s="44"/>
      <c r="B258" s="44"/>
      <c r="C258" s="44"/>
      <c r="D258" s="44"/>
      <c r="E258" s="44"/>
      <c r="F258" s="44"/>
      <c r="G258" s="44"/>
    </row>
    <row r="259" ht="15.75" customHeight="1">
      <c r="A259" s="44"/>
      <c r="B259" s="44"/>
      <c r="C259" s="44"/>
      <c r="D259" s="44"/>
      <c r="E259" s="44"/>
      <c r="F259" s="44"/>
      <c r="G259" s="44"/>
    </row>
    <row r="260" ht="15.75" customHeight="1">
      <c r="A260" s="44"/>
      <c r="B260" s="44"/>
      <c r="C260" s="44"/>
      <c r="D260" s="44"/>
      <c r="E260" s="44"/>
      <c r="F260" s="44"/>
      <c r="G260" s="44"/>
    </row>
    <row r="261" ht="15.75" customHeight="1">
      <c r="A261" s="44"/>
      <c r="B261" s="44"/>
      <c r="C261" s="44"/>
      <c r="D261" s="44"/>
      <c r="E261" s="44"/>
      <c r="F261" s="44"/>
      <c r="G261" s="44"/>
    </row>
    <row r="262" ht="15.75" customHeight="1">
      <c r="A262" s="44"/>
      <c r="B262" s="44"/>
      <c r="C262" s="44"/>
      <c r="D262" s="44"/>
      <c r="E262" s="44"/>
      <c r="F262" s="44"/>
      <c r="G262" s="44"/>
    </row>
    <row r="263" ht="15.75" customHeight="1">
      <c r="A263" s="44"/>
      <c r="B263" s="44"/>
      <c r="C263" s="44"/>
      <c r="D263" s="44"/>
      <c r="E263" s="44"/>
      <c r="F263" s="44"/>
      <c r="G263" s="44"/>
    </row>
    <row r="264" ht="15.75" customHeight="1">
      <c r="A264" s="44"/>
      <c r="B264" s="44"/>
      <c r="C264" s="44"/>
      <c r="D264" s="44"/>
      <c r="E264" s="44"/>
      <c r="F264" s="44"/>
      <c r="G264" s="44"/>
    </row>
    <row r="265" ht="15.75" customHeight="1">
      <c r="A265" s="44"/>
      <c r="B265" s="44"/>
      <c r="C265" s="44"/>
      <c r="D265" s="44"/>
      <c r="E265" s="44"/>
      <c r="F265" s="44"/>
      <c r="G265" s="44"/>
    </row>
    <row r="266" ht="15.75" customHeight="1">
      <c r="A266" s="44"/>
      <c r="B266" s="44"/>
      <c r="C266" s="44"/>
      <c r="D266" s="44"/>
      <c r="E266" s="44"/>
      <c r="F266" s="44"/>
      <c r="G266" s="44"/>
    </row>
    <row r="267" ht="15.75" customHeight="1">
      <c r="A267" s="44"/>
      <c r="B267" s="44"/>
      <c r="C267" s="44"/>
      <c r="D267" s="44"/>
      <c r="E267" s="44"/>
      <c r="F267" s="44"/>
      <c r="G267" s="44"/>
    </row>
    <row r="268" ht="15.75" customHeight="1">
      <c r="A268" s="44"/>
      <c r="B268" s="44"/>
      <c r="C268" s="44"/>
      <c r="D268" s="44"/>
      <c r="E268" s="44"/>
      <c r="F268" s="44"/>
      <c r="G268" s="44"/>
    </row>
    <row r="269" ht="15.75" customHeight="1">
      <c r="A269" s="44"/>
      <c r="B269" s="44"/>
      <c r="C269" s="44"/>
      <c r="D269" s="44"/>
      <c r="E269" s="44"/>
      <c r="F269" s="44"/>
      <c r="G269" s="44"/>
    </row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>
    <dataValidation type="list" allowBlank="1" showErrorMessage="1" sqref="A2:A69">
      <formula1>'listas de opções'!$C$2:$C$18</formula1>
    </dataValidation>
    <dataValidation type="list" allowBlank="1" showErrorMessage="1" sqref="B2:B69">
      <formula1>'listas de opções'!$E$2:$E$64</formula1>
    </dataValidation>
  </dataValidations>
  <printOptions/>
  <pageMargins bottom="0.787401575" footer="0.0" header="0.0" left="0.511811024" right="0.511811024" top="0.787401575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3" width="12.14"/>
    <col customWidth="1" min="4" max="5" width="19.29"/>
    <col customWidth="1" min="6" max="7" width="20.0"/>
    <col customWidth="1" min="8" max="8" width="24.71"/>
    <col customWidth="1" min="9" max="9" width="15.57"/>
    <col customWidth="1" min="10" max="11" width="14.57"/>
    <col customWidth="1" min="12" max="12" width="12.29"/>
    <col customWidth="1" min="13" max="13" width="32.0"/>
    <col customWidth="1" min="14" max="14" width="11.0"/>
    <col customWidth="1" min="15" max="26" width="8.71"/>
  </cols>
  <sheetData>
    <row r="1">
      <c r="A1" s="47" t="s">
        <v>103</v>
      </c>
      <c r="B1" s="48" t="str">
        <f>'Tabela 1 APS - Descr.'!B1</f>
        <v>RRAS 09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>
      <c r="A4" s="49" t="s">
        <v>367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1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>
      <c r="A6" s="52" t="s">
        <v>368</v>
      </c>
      <c r="B6" s="7"/>
      <c r="C6" s="7"/>
      <c r="D6" s="7"/>
      <c r="E6" s="7"/>
      <c r="F6" s="7"/>
      <c r="G6" s="7"/>
      <c r="H6" s="8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>
      <c r="A7" s="53" t="s">
        <v>369</v>
      </c>
      <c r="B7" s="46"/>
      <c r="C7" s="46"/>
      <c r="D7" s="46"/>
      <c r="E7" s="46"/>
      <c r="F7" s="46"/>
      <c r="G7" s="46"/>
      <c r="H7" s="54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>
      <c r="A8" s="53" t="s">
        <v>370</v>
      </c>
      <c r="H8" s="10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>
      <c r="A9" s="55" t="s">
        <v>371</v>
      </c>
      <c r="H9" s="10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>
      <c r="A10" s="55" t="s">
        <v>372</v>
      </c>
      <c r="H10" s="10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>
      <c r="A11" s="56" t="s">
        <v>373</v>
      </c>
      <c r="B11" s="57"/>
      <c r="C11" s="57"/>
      <c r="D11" s="57"/>
      <c r="E11" s="57"/>
      <c r="F11" s="57"/>
      <c r="G11" s="57"/>
      <c r="H11" s="58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>
      <c r="A14" s="59" t="s">
        <v>374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8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>
      <c r="A15" s="60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2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>
      <c r="A16" s="63" t="s">
        <v>1</v>
      </c>
      <c r="B16" s="63" t="s">
        <v>118</v>
      </c>
      <c r="C16" s="63" t="s">
        <v>119</v>
      </c>
      <c r="D16" s="64" t="s">
        <v>375</v>
      </c>
      <c r="E16" s="65" t="s">
        <v>376</v>
      </c>
      <c r="F16" s="66" t="s">
        <v>377</v>
      </c>
      <c r="G16" s="63" t="s">
        <v>127</v>
      </c>
      <c r="H16" s="63" t="s">
        <v>378</v>
      </c>
      <c r="I16" s="63" t="s">
        <v>379</v>
      </c>
      <c r="J16" s="63" t="s">
        <v>380</v>
      </c>
      <c r="K16" s="63" t="s">
        <v>381</v>
      </c>
      <c r="L16" s="63" t="s">
        <v>382</v>
      </c>
      <c r="M16" s="67" t="s">
        <v>119</v>
      </c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>
      <c r="A17" s="68" t="s">
        <v>129</v>
      </c>
      <c r="B17" s="68" t="s">
        <v>129</v>
      </c>
      <c r="C17" s="68" t="s">
        <v>130</v>
      </c>
      <c r="D17" s="69">
        <f>'Tabela 1 APS - Descr.'!I24</f>
        <v>395.95325</v>
      </c>
      <c r="E17" s="70">
        <f t="shared" ref="E17:E167" si="1">D17*15/100</f>
        <v>59.3929875</v>
      </c>
      <c r="F17" s="70">
        <f t="shared" ref="F17:F167" si="2">E17*12</f>
        <v>712.71585</v>
      </c>
      <c r="G17" s="68" t="s">
        <v>131</v>
      </c>
      <c r="H17" s="68">
        <v>3936.0</v>
      </c>
      <c r="I17" s="68" t="s">
        <v>383</v>
      </c>
      <c r="J17" s="68" t="s">
        <v>384</v>
      </c>
      <c r="K17" s="68" t="s">
        <v>385</v>
      </c>
      <c r="L17" s="68" t="s">
        <v>138</v>
      </c>
      <c r="M17" s="71" t="s">
        <v>129</v>
      </c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>
      <c r="A18" s="68" t="s">
        <v>129</v>
      </c>
      <c r="B18" s="68" t="s">
        <v>129</v>
      </c>
      <c r="C18" s="68" t="s">
        <v>134</v>
      </c>
      <c r="D18" s="69">
        <f>'Tabela 1 APS - Descr.'!I25</f>
        <v>72.79888</v>
      </c>
      <c r="E18" s="70">
        <f t="shared" si="1"/>
        <v>10.919832</v>
      </c>
      <c r="F18" s="70">
        <f t="shared" si="2"/>
        <v>131.037984</v>
      </c>
      <c r="G18" s="68" t="s">
        <v>131</v>
      </c>
      <c r="H18" s="68">
        <v>3936.0</v>
      </c>
      <c r="I18" s="68" t="s">
        <v>383</v>
      </c>
      <c r="J18" s="68" t="s">
        <v>384</v>
      </c>
      <c r="K18" s="68" t="s">
        <v>385</v>
      </c>
      <c r="L18" s="68" t="s">
        <v>138</v>
      </c>
      <c r="M18" s="71" t="s">
        <v>129</v>
      </c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>
      <c r="A19" s="68" t="s">
        <v>129</v>
      </c>
      <c r="B19" s="68" t="s">
        <v>129</v>
      </c>
      <c r="C19" s="68" t="s">
        <v>137</v>
      </c>
      <c r="D19" s="69">
        <f>'Tabela 1 APS - Descr.'!I26</f>
        <v>67.9525</v>
      </c>
      <c r="E19" s="70">
        <f t="shared" si="1"/>
        <v>10.192875</v>
      </c>
      <c r="F19" s="70">
        <f t="shared" si="2"/>
        <v>122.3145</v>
      </c>
      <c r="G19" s="68" t="s">
        <v>131</v>
      </c>
      <c r="H19" s="68">
        <v>3936.0</v>
      </c>
      <c r="I19" s="68" t="s">
        <v>383</v>
      </c>
      <c r="J19" s="68" t="s">
        <v>384</v>
      </c>
      <c r="K19" s="68" t="s">
        <v>385</v>
      </c>
      <c r="L19" s="68" t="s">
        <v>138</v>
      </c>
      <c r="M19" s="71" t="s">
        <v>129</v>
      </c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>
      <c r="A20" s="68" t="s">
        <v>129</v>
      </c>
      <c r="B20" s="68" t="s">
        <v>129</v>
      </c>
      <c r="C20" s="68" t="s">
        <v>139</v>
      </c>
      <c r="D20" s="69">
        <f>'Tabela 1 APS - Descr.'!I27</f>
        <v>17.97257</v>
      </c>
      <c r="E20" s="70">
        <f t="shared" si="1"/>
        <v>2.6958855</v>
      </c>
      <c r="F20" s="70">
        <f t="shared" si="2"/>
        <v>32.350626</v>
      </c>
      <c r="G20" s="68" t="s">
        <v>131</v>
      </c>
      <c r="H20" s="68">
        <v>3936.0</v>
      </c>
      <c r="I20" s="68" t="s">
        <v>383</v>
      </c>
      <c r="J20" s="68" t="s">
        <v>384</v>
      </c>
      <c r="K20" s="68" t="s">
        <v>385</v>
      </c>
      <c r="L20" s="68" t="s">
        <v>138</v>
      </c>
      <c r="M20" s="71" t="s">
        <v>129</v>
      </c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ht="15.75" customHeight="1">
      <c r="A21" s="68" t="s">
        <v>129</v>
      </c>
      <c r="B21" s="68" t="s">
        <v>129</v>
      </c>
      <c r="C21" s="68" t="s">
        <v>140</v>
      </c>
      <c r="D21" s="69">
        <f>'Tabela 1 APS - Descr.'!I28</f>
        <v>2699.89962</v>
      </c>
      <c r="E21" s="70">
        <f t="shared" si="1"/>
        <v>404.984943</v>
      </c>
      <c r="F21" s="70">
        <f t="shared" si="2"/>
        <v>4859.819316</v>
      </c>
      <c r="G21" s="68" t="s">
        <v>131</v>
      </c>
      <c r="H21" s="68">
        <v>3936.0</v>
      </c>
      <c r="I21" s="68" t="s">
        <v>383</v>
      </c>
      <c r="J21" s="68" t="s">
        <v>384</v>
      </c>
      <c r="K21" s="68" t="s">
        <v>385</v>
      </c>
      <c r="L21" s="68" t="s">
        <v>138</v>
      </c>
      <c r="M21" s="71" t="s">
        <v>129</v>
      </c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ht="15.75" customHeight="1">
      <c r="A22" s="68" t="s">
        <v>129</v>
      </c>
      <c r="B22" s="68" t="s">
        <v>129</v>
      </c>
      <c r="C22" s="68" t="s">
        <v>141</v>
      </c>
      <c r="D22" s="69">
        <f>'Tabela 1 APS - Descr.'!I29</f>
        <v>32.7624</v>
      </c>
      <c r="E22" s="70">
        <f t="shared" si="1"/>
        <v>4.91436</v>
      </c>
      <c r="F22" s="70">
        <f t="shared" si="2"/>
        <v>58.97232</v>
      </c>
      <c r="G22" s="68" t="s">
        <v>131</v>
      </c>
      <c r="H22" s="68">
        <v>3936.0</v>
      </c>
      <c r="I22" s="68" t="s">
        <v>383</v>
      </c>
      <c r="J22" s="68" t="s">
        <v>384</v>
      </c>
      <c r="K22" s="68" t="s">
        <v>385</v>
      </c>
      <c r="L22" s="68" t="s">
        <v>138</v>
      </c>
      <c r="M22" s="71" t="s">
        <v>129</v>
      </c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ht="15.75" customHeight="1">
      <c r="A23" s="68" t="s">
        <v>129</v>
      </c>
      <c r="B23" s="68" t="s">
        <v>129</v>
      </c>
      <c r="C23" s="68" t="s">
        <v>142</v>
      </c>
      <c r="D23" s="69">
        <f>'Tabela 1 APS - Descr.'!I30</f>
        <v>46.72646</v>
      </c>
      <c r="E23" s="70">
        <f t="shared" si="1"/>
        <v>7.008969</v>
      </c>
      <c r="F23" s="70">
        <f t="shared" si="2"/>
        <v>84.107628</v>
      </c>
      <c r="G23" s="68" t="s">
        <v>131</v>
      </c>
      <c r="H23" s="68">
        <v>3936.0</v>
      </c>
      <c r="I23" s="68" t="s">
        <v>383</v>
      </c>
      <c r="J23" s="68" t="s">
        <v>384</v>
      </c>
      <c r="K23" s="68" t="s">
        <v>385</v>
      </c>
      <c r="L23" s="68" t="s">
        <v>138</v>
      </c>
      <c r="M23" s="71" t="s">
        <v>129</v>
      </c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ht="15.75" customHeight="1">
      <c r="A24" s="68" t="s">
        <v>129</v>
      </c>
      <c r="B24" s="68" t="s">
        <v>129</v>
      </c>
      <c r="C24" s="68" t="s">
        <v>145</v>
      </c>
      <c r="D24" s="69">
        <f>'Tabela 1 APS - Descr.'!I31</f>
        <v>135.56928</v>
      </c>
      <c r="E24" s="70">
        <f t="shared" si="1"/>
        <v>20.335392</v>
      </c>
      <c r="F24" s="70">
        <f t="shared" si="2"/>
        <v>244.024704</v>
      </c>
      <c r="G24" s="68" t="s">
        <v>131</v>
      </c>
      <c r="H24" s="68">
        <v>3936.0</v>
      </c>
      <c r="I24" s="68" t="s">
        <v>383</v>
      </c>
      <c r="J24" s="68" t="s">
        <v>384</v>
      </c>
      <c r="K24" s="68" t="s">
        <v>385</v>
      </c>
      <c r="L24" s="68" t="s">
        <v>138</v>
      </c>
      <c r="M24" s="71" t="s">
        <v>129</v>
      </c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ht="15.75" customHeight="1">
      <c r="A25" s="68" t="s">
        <v>129</v>
      </c>
      <c r="B25" s="68" t="s">
        <v>129</v>
      </c>
      <c r="C25" s="68" t="s">
        <v>146</v>
      </c>
      <c r="D25" s="69">
        <f>'Tabela 1 APS - Descr.'!I32</f>
        <v>107.38772</v>
      </c>
      <c r="E25" s="70">
        <f t="shared" si="1"/>
        <v>16.108158</v>
      </c>
      <c r="F25" s="70">
        <f t="shared" si="2"/>
        <v>193.297896</v>
      </c>
      <c r="G25" s="68" t="s">
        <v>131</v>
      </c>
      <c r="H25" s="68">
        <v>3936.0</v>
      </c>
      <c r="I25" s="68" t="s">
        <v>383</v>
      </c>
      <c r="J25" s="68" t="s">
        <v>384</v>
      </c>
      <c r="K25" s="68" t="s">
        <v>385</v>
      </c>
      <c r="L25" s="68" t="s">
        <v>138</v>
      </c>
      <c r="M25" s="71" t="s">
        <v>129</v>
      </c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ht="15.75" customHeight="1">
      <c r="A26" s="68" t="s">
        <v>129</v>
      </c>
      <c r="B26" s="68" t="s">
        <v>129</v>
      </c>
      <c r="C26" s="68" t="s">
        <v>149</v>
      </c>
      <c r="D26" s="69">
        <f>'Tabela 1 APS - Descr.'!I33</f>
        <v>557.10501</v>
      </c>
      <c r="E26" s="70">
        <f t="shared" si="1"/>
        <v>83.5657515</v>
      </c>
      <c r="F26" s="70">
        <f t="shared" si="2"/>
        <v>1002.789018</v>
      </c>
      <c r="G26" s="68" t="s">
        <v>131</v>
      </c>
      <c r="H26" s="68">
        <v>3936.0</v>
      </c>
      <c r="I26" s="68" t="s">
        <v>383</v>
      </c>
      <c r="J26" s="68" t="s">
        <v>384</v>
      </c>
      <c r="K26" s="68" t="s">
        <v>385</v>
      </c>
      <c r="L26" s="68" t="s">
        <v>138</v>
      </c>
      <c r="M26" s="71" t="s">
        <v>129</v>
      </c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ht="15.75" customHeight="1">
      <c r="A27" s="68" t="s">
        <v>129</v>
      </c>
      <c r="B27" s="68" t="s">
        <v>129</v>
      </c>
      <c r="C27" s="68" t="s">
        <v>151</v>
      </c>
      <c r="D27" s="69">
        <f>'Tabela 1 APS - Descr.'!I34</f>
        <v>31.65844</v>
      </c>
      <c r="E27" s="70">
        <f t="shared" si="1"/>
        <v>4.748766</v>
      </c>
      <c r="F27" s="70">
        <f t="shared" si="2"/>
        <v>56.985192</v>
      </c>
      <c r="G27" s="68" t="s">
        <v>131</v>
      </c>
      <c r="H27" s="68">
        <v>3936.0</v>
      </c>
      <c r="I27" s="68" t="s">
        <v>383</v>
      </c>
      <c r="J27" s="68" t="s">
        <v>384</v>
      </c>
      <c r="K27" s="68" t="s">
        <v>385</v>
      </c>
      <c r="L27" s="68" t="s">
        <v>138</v>
      </c>
      <c r="M27" s="71" t="s">
        <v>129</v>
      </c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ht="15.75" customHeight="1">
      <c r="A28" s="68" t="s">
        <v>129</v>
      </c>
      <c r="B28" s="68" t="s">
        <v>129</v>
      </c>
      <c r="C28" s="68" t="s">
        <v>152</v>
      </c>
      <c r="D28" s="69">
        <f>'Tabela 1 APS - Descr.'!I35</f>
        <v>149.67425</v>
      </c>
      <c r="E28" s="70">
        <f t="shared" si="1"/>
        <v>22.4511375</v>
      </c>
      <c r="F28" s="70">
        <f t="shared" si="2"/>
        <v>269.41365</v>
      </c>
      <c r="G28" s="68" t="s">
        <v>131</v>
      </c>
      <c r="H28" s="68">
        <v>3936.0</v>
      </c>
      <c r="I28" s="68" t="s">
        <v>383</v>
      </c>
      <c r="J28" s="68" t="s">
        <v>384</v>
      </c>
      <c r="K28" s="68" t="s">
        <v>385</v>
      </c>
      <c r="L28" s="68" t="s">
        <v>138</v>
      </c>
      <c r="M28" s="71" t="s">
        <v>129</v>
      </c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ht="15.75" customHeight="1">
      <c r="A29" s="68" t="s">
        <v>129</v>
      </c>
      <c r="B29" s="68" t="s">
        <v>129</v>
      </c>
      <c r="C29" s="68" t="s">
        <v>155</v>
      </c>
      <c r="D29" s="69">
        <f>'Tabela 1 APS - Descr.'!I36</f>
        <v>27.46953</v>
      </c>
      <c r="E29" s="70">
        <f t="shared" si="1"/>
        <v>4.1204295</v>
      </c>
      <c r="F29" s="70">
        <f t="shared" si="2"/>
        <v>49.445154</v>
      </c>
      <c r="G29" s="68" t="s">
        <v>131</v>
      </c>
      <c r="H29" s="68">
        <v>3936.0</v>
      </c>
      <c r="I29" s="68" t="s">
        <v>383</v>
      </c>
      <c r="J29" s="68" t="s">
        <v>384</v>
      </c>
      <c r="K29" s="68" t="s">
        <v>385</v>
      </c>
      <c r="L29" s="68" t="s">
        <v>138</v>
      </c>
      <c r="M29" s="71" t="s">
        <v>129</v>
      </c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ht="15.75" customHeight="1">
      <c r="A30" s="68" t="s">
        <v>129</v>
      </c>
      <c r="B30" s="68" t="s">
        <v>129</v>
      </c>
      <c r="C30" s="68" t="s">
        <v>156</v>
      </c>
      <c r="D30" s="69">
        <f>'Tabela 1 APS - Descr.'!I37</f>
        <v>404.17993</v>
      </c>
      <c r="E30" s="70">
        <f t="shared" si="1"/>
        <v>60.6269895</v>
      </c>
      <c r="F30" s="70">
        <f t="shared" si="2"/>
        <v>727.523874</v>
      </c>
      <c r="G30" s="68" t="s">
        <v>131</v>
      </c>
      <c r="H30" s="68">
        <v>3936.0</v>
      </c>
      <c r="I30" s="68" t="s">
        <v>383</v>
      </c>
      <c r="J30" s="68" t="s">
        <v>384</v>
      </c>
      <c r="K30" s="68" t="s">
        <v>385</v>
      </c>
      <c r="L30" s="68" t="s">
        <v>138</v>
      </c>
      <c r="M30" s="71" t="s">
        <v>129</v>
      </c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ht="15.75" customHeight="1">
      <c r="A31" s="68" t="s">
        <v>129</v>
      </c>
      <c r="B31" s="68" t="s">
        <v>129</v>
      </c>
      <c r="C31" s="68" t="s">
        <v>159</v>
      </c>
      <c r="D31" s="69">
        <f>'Tabela 1 APS - Descr.'!I38</f>
        <v>159.81757</v>
      </c>
      <c r="E31" s="70">
        <f t="shared" si="1"/>
        <v>23.9726355</v>
      </c>
      <c r="F31" s="70">
        <f t="shared" si="2"/>
        <v>287.671626</v>
      </c>
      <c r="G31" s="68" t="s">
        <v>131</v>
      </c>
      <c r="H31" s="68">
        <v>3936.0</v>
      </c>
      <c r="I31" s="68" t="s">
        <v>383</v>
      </c>
      <c r="J31" s="68" t="s">
        <v>384</v>
      </c>
      <c r="K31" s="68" t="s">
        <v>385</v>
      </c>
      <c r="L31" s="68" t="s">
        <v>138</v>
      </c>
      <c r="M31" s="71" t="s">
        <v>129</v>
      </c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ht="15.75" customHeight="1">
      <c r="A32" s="68" t="s">
        <v>129</v>
      </c>
      <c r="B32" s="68" t="s">
        <v>129</v>
      </c>
      <c r="C32" s="68" t="s">
        <v>162</v>
      </c>
      <c r="D32" s="69">
        <f>'Tabela 1 APS - Descr.'!I39</f>
        <v>125.70965</v>
      </c>
      <c r="E32" s="70">
        <f t="shared" si="1"/>
        <v>18.8564475</v>
      </c>
      <c r="F32" s="70">
        <f t="shared" si="2"/>
        <v>226.27737</v>
      </c>
      <c r="G32" s="68" t="s">
        <v>131</v>
      </c>
      <c r="H32" s="68">
        <v>3936.0</v>
      </c>
      <c r="I32" s="68" t="s">
        <v>383</v>
      </c>
      <c r="J32" s="68" t="s">
        <v>384</v>
      </c>
      <c r="K32" s="68" t="s">
        <v>385</v>
      </c>
      <c r="L32" s="68" t="s">
        <v>138</v>
      </c>
      <c r="M32" s="71" t="s">
        <v>129</v>
      </c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ht="15.75" customHeight="1">
      <c r="A33" s="68" t="s">
        <v>129</v>
      </c>
      <c r="B33" s="68" t="s">
        <v>129</v>
      </c>
      <c r="C33" s="68" t="s">
        <v>163</v>
      </c>
      <c r="D33" s="69">
        <f>'Tabela 1 APS - Descr.'!I40</f>
        <v>36.58754</v>
      </c>
      <c r="E33" s="70">
        <f t="shared" si="1"/>
        <v>5.488131</v>
      </c>
      <c r="F33" s="70">
        <f t="shared" si="2"/>
        <v>65.857572</v>
      </c>
      <c r="G33" s="68" t="s">
        <v>131</v>
      </c>
      <c r="H33" s="68">
        <v>3936.0</v>
      </c>
      <c r="I33" s="68" t="s">
        <v>383</v>
      </c>
      <c r="J33" s="68" t="s">
        <v>384</v>
      </c>
      <c r="K33" s="68" t="s">
        <v>385</v>
      </c>
      <c r="L33" s="68" t="s">
        <v>138</v>
      </c>
      <c r="M33" s="71" t="s">
        <v>129</v>
      </c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ht="15.75" customHeight="1">
      <c r="A34" s="68" t="s">
        <v>129</v>
      </c>
      <c r="B34" s="68" t="s">
        <v>129</v>
      </c>
      <c r="C34" s="68" t="s">
        <v>164</v>
      </c>
      <c r="D34" s="69">
        <f>'Tabela 1 APS - Descr.'!I41</f>
        <v>73.50266</v>
      </c>
      <c r="E34" s="70">
        <f t="shared" si="1"/>
        <v>11.025399</v>
      </c>
      <c r="F34" s="70">
        <f t="shared" si="2"/>
        <v>132.304788</v>
      </c>
      <c r="G34" s="68" t="s">
        <v>131</v>
      </c>
      <c r="H34" s="68">
        <v>3936.0</v>
      </c>
      <c r="I34" s="68" t="s">
        <v>383</v>
      </c>
      <c r="J34" s="68" t="s">
        <v>384</v>
      </c>
      <c r="K34" s="68" t="s">
        <v>385</v>
      </c>
      <c r="L34" s="68" t="s">
        <v>138</v>
      </c>
      <c r="M34" s="71" t="s">
        <v>129</v>
      </c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ht="15.75" customHeight="1">
      <c r="A35" s="68" t="s">
        <v>129</v>
      </c>
      <c r="B35" s="68" t="s">
        <v>165</v>
      </c>
      <c r="C35" s="68" t="s">
        <v>166</v>
      </c>
      <c r="D35" s="69">
        <f>'Tabela 1 APS - Descr.'!I42</f>
        <v>346.08805</v>
      </c>
      <c r="E35" s="70">
        <f t="shared" si="1"/>
        <v>51.9132075</v>
      </c>
      <c r="F35" s="70">
        <f t="shared" si="2"/>
        <v>622.95849</v>
      </c>
      <c r="G35" s="68" t="s">
        <v>167</v>
      </c>
      <c r="H35" s="68">
        <v>2160.0</v>
      </c>
      <c r="I35" s="68" t="s">
        <v>383</v>
      </c>
      <c r="J35" s="68" t="s">
        <v>386</v>
      </c>
      <c r="K35" s="68" t="s">
        <v>387</v>
      </c>
      <c r="L35" s="68" t="s">
        <v>172</v>
      </c>
      <c r="M35" s="71" t="s">
        <v>165</v>
      </c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ht="15.75" customHeight="1">
      <c r="A36" s="68" t="s">
        <v>129</v>
      </c>
      <c r="B36" s="68" t="s">
        <v>165</v>
      </c>
      <c r="C36" s="68" t="s">
        <v>169</v>
      </c>
      <c r="D36" s="69">
        <f>'Tabela 1 APS - Descr.'!I43</f>
        <v>225.87675</v>
      </c>
      <c r="E36" s="70">
        <f t="shared" si="1"/>
        <v>33.8815125</v>
      </c>
      <c r="F36" s="70">
        <f t="shared" si="2"/>
        <v>406.57815</v>
      </c>
      <c r="G36" s="68" t="s">
        <v>167</v>
      </c>
      <c r="H36" s="68">
        <v>2160.0</v>
      </c>
      <c r="I36" s="68" t="s">
        <v>383</v>
      </c>
      <c r="J36" s="68" t="s">
        <v>386</v>
      </c>
      <c r="K36" s="68" t="s">
        <v>387</v>
      </c>
      <c r="L36" s="68" t="s">
        <v>172</v>
      </c>
      <c r="M36" s="71" t="s">
        <v>165</v>
      </c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ht="15.75" customHeight="1">
      <c r="A37" s="68" t="s">
        <v>129</v>
      </c>
      <c r="B37" s="68" t="s">
        <v>165</v>
      </c>
      <c r="C37" s="68" t="s">
        <v>171</v>
      </c>
      <c r="D37" s="69">
        <f>'Tabela 1 APS - Descr.'!I44</f>
        <v>111.81544</v>
      </c>
      <c r="E37" s="70">
        <f t="shared" si="1"/>
        <v>16.772316</v>
      </c>
      <c r="F37" s="70">
        <f t="shared" si="2"/>
        <v>201.267792</v>
      </c>
      <c r="G37" s="68" t="s">
        <v>167</v>
      </c>
      <c r="H37" s="68">
        <v>2160.0</v>
      </c>
      <c r="I37" s="68" t="s">
        <v>383</v>
      </c>
      <c r="J37" s="68" t="s">
        <v>386</v>
      </c>
      <c r="K37" s="68" t="s">
        <v>387</v>
      </c>
      <c r="L37" s="68" t="s">
        <v>172</v>
      </c>
      <c r="M37" s="71" t="s">
        <v>165</v>
      </c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ht="15.75" customHeight="1">
      <c r="A38" s="68" t="s">
        <v>129</v>
      </c>
      <c r="B38" s="68" t="s">
        <v>165</v>
      </c>
      <c r="C38" s="68" t="s">
        <v>173</v>
      </c>
      <c r="D38" s="69">
        <f>'Tabela 1 APS - Descr.'!I45</f>
        <v>56.75648</v>
      </c>
      <c r="E38" s="70">
        <f t="shared" si="1"/>
        <v>8.513472</v>
      </c>
      <c r="F38" s="70">
        <f t="shared" si="2"/>
        <v>102.161664</v>
      </c>
      <c r="G38" s="68" t="s">
        <v>167</v>
      </c>
      <c r="H38" s="68">
        <v>2160.0</v>
      </c>
      <c r="I38" s="68" t="s">
        <v>383</v>
      </c>
      <c r="J38" s="68" t="s">
        <v>386</v>
      </c>
      <c r="K38" s="68" t="s">
        <v>387</v>
      </c>
      <c r="L38" s="68" t="s">
        <v>172</v>
      </c>
      <c r="M38" s="71" t="s">
        <v>165</v>
      </c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ht="15.75" customHeight="1">
      <c r="A39" s="68" t="s">
        <v>129</v>
      </c>
      <c r="B39" s="68" t="s">
        <v>165</v>
      </c>
      <c r="C39" s="68" t="s">
        <v>174</v>
      </c>
      <c r="D39" s="69">
        <f>'Tabela 1 APS - Descr.'!I46</f>
        <v>249.75951</v>
      </c>
      <c r="E39" s="70">
        <f t="shared" si="1"/>
        <v>37.4639265</v>
      </c>
      <c r="F39" s="70">
        <f t="shared" si="2"/>
        <v>449.567118</v>
      </c>
      <c r="G39" s="68" t="s">
        <v>167</v>
      </c>
      <c r="H39" s="68">
        <v>2160.0</v>
      </c>
      <c r="I39" s="68" t="s">
        <v>383</v>
      </c>
      <c r="J39" s="68" t="s">
        <v>386</v>
      </c>
      <c r="K39" s="68" t="s">
        <v>387</v>
      </c>
      <c r="L39" s="68" t="s">
        <v>172</v>
      </c>
      <c r="M39" s="71" t="s">
        <v>165</v>
      </c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ht="15.75" customHeight="1">
      <c r="A40" s="68" t="s">
        <v>129</v>
      </c>
      <c r="B40" s="68" t="s">
        <v>165</v>
      </c>
      <c r="C40" s="68" t="s">
        <v>177</v>
      </c>
      <c r="D40" s="69">
        <f>'Tabela 1 APS - Descr.'!I47</f>
        <v>263.7162</v>
      </c>
      <c r="E40" s="70">
        <f t="shared" si="1"/>
        <v>39.55743</v>
      </c>
      <c r="F40" s="70">
        <f t="shared" si="2"/>
        <v>474.68916</v>
      </c>
      <c r="G40" s="68" t="s">
        <v>167</v>
      </c>
      <c r="H40" s="68">
        <v>2160.0</v>
      </c>
      <c r="I40" s="68" t="s">
        <v>383</v>
      </c>
      <c r="J40" s="68" t="s">
        <v>386</v>
      </c>
      <c r="K40" s="68" t="s">
        <v>387</v>
      </c>
      <c r="L40" s="68" t="s">
        <v>172</v>
      </c>
      <c r="M40" s="71" t="s">
        <v>165</v>
      </c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ht="15.75" customHeight="1">
      <c r="A41" s="68" t="s">
        <v>129</v>
      </c>
      <c r="B41" s="68" t="s">
        <v>165</v>
      </c>
      <c r="C41" s="68" t="s">
        <v>180</v>
      </c>
      <c r="D41" s="69">
        <f>'Tabela 1 APS - Descr.'!I48</f>
        <v>193.09301</v>
      </c>
      <c r="E41" s="70">
        <f t="shared" si="1"/>
        <v>28.9639515</v>
      </c>
      <c r="F41" s="70">
        <f t="shared" si="2"/>
        <v>347.567418</v>
      </c>
      <c r="G41" s="68" t="s">
        <v>167</v>
      </c>
      <c r="H41" s="68">
        <v>2160.0</v>
      </c>
      <c r="I41" s="68" t="s">
        <v>383</v>
      </c>
      <c r="J41" s="68" t="s">
        <v>386</v>
      </c>
      <c r="K41" s="68" t="s">
        <v>387</v>
      </c>
      <c r="L41" s="68" t="s">
        <v>172</v>
      </c>
      <c r="M41" s="71" t="s">
        <v>165</v>
      </c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ht="15.75" customHeight="1">
      <c r="A42" s="68" t="s">
        <v>129</v>
      </c>
      <c r="B42" s="68" t="s">
        <v>165</v>
      </c>
      <c r="C42" s="68" t="s">
        <v>181</v>
      </c>
      <c r="D42" s="69">
        <f>'Tabela 1 APS - Descr.'!I49</f>
        <v>47.2857</v>
      </c>
      <c r="E42" s="70">
        <f t="shared" si="1"/>
        <v>7.092855</v>
      </c>
      <c r="F42" s="70">
        <f t="shared" si="2"/>
        <v>85.11426</v>
      </c>
      <c r="G42" s="68" t="s">
        <v>167</v>
      </c>
      <c r="H42" s="68">
        <v>2160.0</v>
      </c>
      <c r="I42" s="68" t="s">
        <v>383</v>
      </c>
      <c r="J42" s="68" t="s">
        <v>386</v>
      </c>
      <c r="K42" s="68" t="s">
        <v>387</v>
      </c>
      <c r="L42" s="68" t="s">
        <v>172</v>
      </c>
      <c r="M42" s="71" t="s">
        <v>165</v>
      </c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ht="15.75" customHeight="1">
      <c r="A43" s="68" t="s">
        <v>129</v>
      </c>
      <c r="B43" s="68" t="s">
        <v>165</v>
      </c>
      <c r="C43" s="68" t="s">
        <v>182</v>
      </c>
      <c r="D43" s="69">
        <f>'Tabela 1 APS - Descr.'!I50</f>
        <v>190.45763</v>
      </c>
      <c r="E43" s="70">
        <f t="shared" si="1"/>
        <v>28.5686445</v>
      </c>
      <c r="F43" s="70">
        <f t="shared" si="2"/>
        <v>342.823734</v>
      </c>
      <c r="G43" s="68" t="s">
        <v>167</v>
      </c>
      <c r="H43" s="68">
        <v>2160.0</v>
      </c>
      <c r="I43" s="68" t="s">
        <v>383</v>
      </c>
      <c r="J43" s="68" t="s">
        <v>386</v>
      </c>
      <c r="K43" s="68" t="s">
        <v>387</v>
      </c>
      <c r="L43" s="68" t="s">
        <v>172</v>
      </c>
      <c r="M43" s="71" t="s">
        <v>165</v>
      </c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ht="15.75" customHeight="1">
      <c r="A44" s="68" t="s">
        <v>129</v>
      </c>
      <c r="B44" s="68" t="s">
        <v>165</v>
      </c>
      <c r="C44" s="68" t="s">
        <v>183</v>
      </c>
      <c r="D44" s="69">
        <f>'Tabela 1 APS - Descr.'!I51</f>
        <v>1323.68544</v>
      </c>
      <c r="E44" s="70">
        <f t="shared" si="1"/>
        <v>198.552816</v>
      </c>
      <c r="F44" s="70">
        <f t="shared" si="2"/>
        <v>2382.633792</v>
      </c>
      <c r="G44" s="68" t="s">
        <v>167</v>
      </c>
      <c r="H44" s="68">
        <v>2160.0</v>
      </c>
      <c r="I44" s="68" t="s">
        <v>383</v>
      </c>
      <c r="J44" s="68" t="s">
        <v>386</v>
      </c>
      <c r="K44" s="68" t="s">
        <v>387</v>
      </c>
      <c r="L44" s="68" t="s">
        <v>172</v>
      </c>
      <c r="M44" s="71" t="s">
        <v>165</v>
      </c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ht="15.75" customHeight="1">
      <c r="A45" s="68" t="s">
        <v>129</v>
      </c>
      <c r="B45" s="68" t="s">
        <v>165</v>
      </c>
      <c r="C45" s="68" t="s">
        <v>184</v>
      </c>
      <c r="D45" s="69">
        <f>'Tabela 1 APS - Descr.'!I52</f>
        <v>115.54796</v>
      </c>
      <c r="E45" s="70">
        <f t="shared" si="1"/>
        <v>17.332194</v>
      </c>
      <c r="F45" s="70">
        <f t="shared" si="2"/>
        <v>207.986328</v>
      </c>
      <c r="G45" s="68" t="s">
        <v>167</v>
      </c>
      <c r="H45" s="68">
        <v>2160.0</v>
      </c>
      <c r="I45" s="68" t="s">
        <v>383</v>
      </c>
      <c r="J45" s="68" t="s">
        <v>386</v>
      </c>
      <c r="K45" s="68" t="s">
        <v>387</v>
      </c>
      <c r="L45" s="68" t="s">
        <v>172</v>
      </c>
      <c r="M45" s="71" t="s">
        <v>165</v>
      </c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ht="15.75" customHeight="1">
      <c r="A46" s="68" t="s">
        <v>129</v>
      </c>
      <c r="B46" s="68" t="s">
        <v>165</v>
      </c>
      <c r="C46" s="68" t="s">
        <v>185</v>
      </c>
      <c r="D46" s="69">
        <f>'Tabela 1 APS - Descr.'!I53</f>
        <v>80.24192</v>
      </c>
      <c r="E46" s="70">
        <f t="shared" si="1"/>
        <v>12.036288</v>
      </c>
      <c r="F46" s="70">
        <f t="shared" si="2"/>
        <v>144.435456</v>
      </c>
      <c r="G46" s="68" t="s">
        <v>167</v>
      </c>
      <c r="H46" s="68">
        <v>2160.0</v>
      </c>
      <c r="I46" s="68" t="s">
        <v>383</v>
      </c>
      <c r="J46" s="68" t="s">
        <v>386</v>
      </c>
      <c r="K46" s="68" t="s">
        <v>387</v>
      </c>
      <c r="L46" s="68" t="s">
        <v>172</v>
      </c>
      <c r="M46" s="71" t="s">
        <v>165</v>
      </c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ht="15.75" customHeight="1">
      <c r="A47" s="68" t="s">
        <v>129</v>
      </c>
      <c r="B47" s="68" t="s">
        <v>186</v>
      </c>
      <c r="C47" s="68" t="s">
        <v>187</v>
      </c>
      <c r="D47" s="69">
        <f>'Tabela 1 APS - Descr.'!I54</f>
        <v>156.2814</v>
      </c>
      <c r="E47" s="70">
        <f t="shared" si="1"/>
        <v>23.44221</v>
      </c>
      <c r="F47" s="70">
        <f t="shared" si="2"/>
        <v>281.30652</v>
      </c>
      <c r="G47" s="68" t="s">
        <v>188</v>
      </c>
      <c r="H47" s="68">
        <v>1728.0</v>
      </c>
      <c r="I47" s="68" t="s">
        <v>383</v>
      </c>
      <c r="J47" s="68" t="s">
        <v>386</v>
      </c>
      <c r="K47" s="68" t="s">
        <v>387</v>
      </c>
      <c r="L47" s="68" t="s">
        <v>192</v>
      </c>
      <c r="M47" s="71" t="s">
        <v>186</v>
      </c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ht="15.75" customHeight="1">
      <c r="A48" s="68" t="s">
        <v>129</v>
      </c>
      <c r="B48" s="68" t="s">
        <v>186</v>
      </c>
      <c r="C48" s="68" t="s">
        <v>191</v>
      </c>
      <c r="D48" s="69">
        <f>'Tabela 1 APS - Descr.'!I55</f>
        <v>67.05732</v>
      </c>
      <c r="E48" s="70">
        <f t="shared" si="1"/>
        <v>10.058598</v>
      </c>
      <c r="F48" s="70">
        <f t="shared" si="2"/>
        <v>120.703176</v>
      </c>
      <c r="G48" s="68" t="s">
        <v>188</v>
      </c>
      <c r="H48" s="68">
        <v>1728.0</v>
      </c>
      <c r="I48" s="68" t="s">
        <v>383</v>
      </c>
      <c r="J48" s="68" t="s">
        <v>386</v>
      </c>
      <c r="K48" s="68" t="s">
        <v>387</v>
      </c>
      <c r="L48" s="68" t="s">
        <v>192</v>
      </c>
      <c r="M48" s="71" t="s">
        <v>186</v>
      </c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ht="15.75" customHeight="1">
      <c r="A49" s="68" t="s">
        <v>129</v>
      </c>
      <c r="B49" s="68" t="s">
        <v>186</v>
      </c>
      <c r="C49" s="68" t="s">
        <v>193</v>
      </c>
      <c r="D49" s="69">
        <f>'Tabela 1 APS - Descr.'!I56</f>
        <v>121.09185</v>
      </c>
      <c r="E49" s="70">
        <f t="shared" si="1"/>
        <v>18.1637775</v>
      </c>
      <c r="F49" s="70">
        <f t="shared" si="2"/>
        <v>217.96533</v>
      </c>
      <c r="G49" s="68" t="s">
        <v>188</v>
      </c>
      <c r="H49" s="68">
        <v>1728.0</v>
      </c>
      <c r="I49" s="68" t="s">
        <v>383</v>
      </c>
      <c r="J49" s="68" t="s">
        <v>386</v>
      </c>
      <c r="K49" s="68" t="s">
        <v>387</v>
      </c>
      <c r="L49" s="68" t="s">
        <v>192</v>
      </c>
      <c r="M49" s="71" t="s">
        <v>186</v>
      </c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ht="15.75" customHeight="1">
      <c r="A50" s="68" t="s">
        <v>129</v>
      </c>
      <c r="B50" s="68" t="s">
        <v>186</v>
      </c>
      <c r="C50" s="68" t="s">
        <v>194</v>
      </c>
      <c r="D50" s="69">
        <f>'Tabela 1 APS - Descr.'!I57</f>
        <v>526.25562</v>
      </c>
      <c r="E50" s="70">
        <f t="shared" si="1"/>
        <v>78.938343</v>
      </c>
      <c r="F50" s="70">
        <f t="shared" si="2"/>
        <v>947.260116</v>
      </c>
      <c r="G50" s="68" t="s">
        <v>188</v>
      </c>
      <c r="H50" s="68">
        <v>1728.0</v>
      </c>
      <c r="I50" s="68" t="s">
        <v>383</v>
      </c>
      <c r="J50" s="68" t="s">
        <v>386</v>
      </c>
      <c r="K50" s="68" t="s">
        <v>387</v>
      </c>
      <c r="L50" s="68" t="s">
        <v>192</v>
      </c>
      <c r="M50" s="71" t="s">
        <v>186</v>
      </c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ht="15.75" customHeight="1">
      <c r="A51" s="68" t="s">
        <v>129</v>
      </c>
      <c r="B51" s="68" t="s">
        <v>186</v>
      </c>
      <c r="C51" s="68" t="s">
        <v>195</v>
      </c>
      <c r="D51" s="69">
        <f>'Tabela 1 APS - Descr.'!I58</f>
        <v>34.65033</v>
      </c>
      <c r="E51" s="70">
        <f t="shared" si="1"/>
        <v>5.1975495</v>
      </c>
      <c r="F51" s="70">
        <f t="shared" si="2"/>
        <v>62.370594</v>
      </c>
      <c r="G51" s="68" t="s">
        <v>188</v>
      </c>
      <c r="H51" s="68">
        <v>1728.0</v>
      </c>
      <c r="I51" s="68" t="s">
        <v>383</v>
      </c>
      <c r="J51" s="68" t="s">
        <v>386</v>
      </c>
      <c r="K51" s="68" t="s">
        <v>387</v>
      </c>
      <c r="L51" s="68" t="s">
        <v>192</v>
      </c>
      <c r="M51" s="71" t="s">
        <v>186</v>
      </c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ht="15.75" customHeight="1">
      <c r="A52" s="68" t="s">
        <v>129</v>
      </c>
      <c r="B52" s="68" t="s">
        <v>186</v>
      </c>
      <c r="C52" s="68" t="s">
        <v>196</v>
      </c>
      <c r="D52" s="69">
        <f>'Tabela 1 APS - Descr.'!I59</f>
        <v>316.05189</v>
      </c>
      <c r="E52" s="70">
        <f t="shared" si="1"/>
        <v>47.4077835</v>
      </c>
      <c r="F52" s="70">
        <f t="shared" si="2"/>
        <v>568.893402</v>
      </c>
      <c r="G52" s="68" t="s">
        <v>188</v>
      </c>
      <c r="H52" s="68">
        <v>1728.0</v>
      </c>
      <c r="I52" s="68" t="s">
        <v>383</v>
      </c>
      <c r="J52" s="68" t="s">
        <v>386</v>
      </c>
      <c r="K52" s="68" t="s">
        <v>387</v>
      </c>
      <c r="L52" s="68" t="s">
        <v>192</v>
      </c>
      <c r="M52" s="71" t="s">
        <v>186</v>
      </c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ht="15.75" customHeight="1">
      <c r="A53" s="68" t="s">
        <v>129</v>
      </c>
      <c r="B53" s="68" t="s">
        <v>186</v>
      </c>
      <c r="C53" s="68" t="s">
        <v>197</v>
      </c>
      <c r="D53" s="69">
        <f>'Tabela 1 APS - Descr.'!I60</f>
        <v>45.15335</v>
      </c>
      <c r="E53" s="70">
        <f t="shared" si="1"/>
        <v>6.7730025</v>
      </c>
      <c r="F53" s="70">
        <f t="shared" si="2"/>
        <v>81.27603</v>
      </c>
      <c r="G53" s="68" t="s">
        <v>188</v>
      </c>
      <c r="H53" s="68">
        <v>1728.0</v>
      </c>
      <c r="I53" s="68" t="s">
        <v>383</v>
      </c>
      <c r="J53" s="68" t="s">
        <v>386</v>
      </c>
      <c r="K53" s="68" t="s">
        <v>387</v>
      </c>
      <c r="L53" s="68" t="s">
        <v>192</v>
      </c>
      <c r="M53" s="71" t="s">
        <v>186</v>
      </c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ht="15.75" customHeight="1">
      <c r="A54" s="68" t="s">
        <v>129</v>
      </c>
      <c r="B54" s="68" t="s">
        <v>186</v>
      </c>
      <c r="C54" s="68" t="s">
        <v>198</v>
      </c>
      <c r="D54" s="69">
        <f>'Tabela 1 APS - Descr.'!I61</f>
        <v>14.36985</v>
      </c>
      <c r="E54" s="70">
        <f t="shared" si="1"/>
        <v>2.1554775</v>
      </c>
      <c r="F54" s="70">
        <f t="shared" si="2"/>
        <v>25.86573</v>
      </c>
      <c r="G54" s="68" t="s">
        <v>188</v>
      </c>
      <c r="H54" s="68">
        <v>1728.0</v>
      </c>
      <c r="I54" s="68" t="s">
        <v>383</v>
      </c>
      <c r="J54" s="68" t="s">
        <v>386</v>
      </c>
      <c r="K54" s="68" t="s">
        <v>387</v>
      </c>
      <c r="L54" s="68" t="s">
        <v>192</v>
      </c>
      <c r="M54" s="71" t="s">
        <v>186</v>
      </c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ht="15.75" customHeight="1">
      <c r="A55" s="68" t="s">
        <v>129</v>
      </c>
      <c r="B55" s="68" t="s">
        <v>199</v>
      </c>
      <c r="C55" s="68" t="s">
        <v>200</v>
      </c>
      <c r="D55" s="69">
        <f>'Tabela 1 APS - Descr.'!I62</f>
        <v>70.19991</v>
      </c>
      <c r="E55" s="70">
        <f t="shared" si="1"/>
        <v>10.5299865</v>
      </c>
      <c r="F55" s="70">
        <f t="shared" si="2"/>
        <v>126.359838</v>
      </c>
      <c r="G55" s="68" t="s">
        <v>201</v>
      </c>
      <c r="H55" s="68">
        <v>3810.0</v>
      </c>
      <c r="I55" s="68" t="s">
        <v>388</v>
      </c>
      <c r="J55" s="68" t="s">
        <v>386</v>
      </c>
      <c r="K55" s="68" t="s">
        <v>387</v>
      </c>
      <c r="L55" s="68" t="s">
        <v>203</v>
      </c>
      <c r="M55" s="71" t="s">
        <v>202</v>
      </c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ht="15.75" customHeight="1">
      <c r="A56" s="68" t="s">
        <v>129</v>
      </c>
      <c r="B56" s="68" t="s">
        <v>199</v>
      </c>
      <c r="C56" s="68" t="s">
        <v>204</v>
      </c>
      <c r="D56" s="69">
        <f>'Tabela 1 APS - Descr.'!I63</f>
        <v>102.49789</v>
      </c>
      <c r="E56" s="70">
        <f t="shared" si="1"/>
        <v>15.3746835</v>
      </c>
      <c r="F56" s="70">
        <f t="shared" si="2"/>
        <v>184.496202</v>
      </c>
      <c r="G56" s="68" t="s">
        <v>201</v>
      </c>
      <c r="H56" s="68">
        <v>5040.0</v>
      </c>
      <c r="I56" s="68" t="s">
        <v>388</v>
      </c>
      <c r="J56" s="68" t="s">
        <v>386</v>
      </c>
      <c r="K56" s="68" t="s">
        <v>387</v>
      </c>
      <c r="L56" s="68" t="s">
        <v>203</v>
      </c>
      <c r="M56" s="71" t="s">
        <v>202</v>
      </c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ht="15.75" customHeight="1">
      <c r="A57" s="68" t="s">
        <v>129</v>
      </c>
      <c r="B57" s="68" t="s">
        <v>199</v>
      </c>
      <c r="C57" s="68" t="s">
        <v>207</v>
      </c>
      <c r="D57" s="69">
        <f>'Tabela 1 APS - Descr.'!I64</f>
        <v>127.80933</v>
      </c>
      <c r="E57" s="70">
        <f t="shared" si="1"/>
        <v>19.1713995</v>
      </c>
      <c r="F57" s="70">
        <f t="shared" si="2"/>
        <v>230.056794</v>
      </c>
      <c r="G57" s="68" t="s">
        <v>201</v>
      </c>
      <c r="H57" s="68">
        <v>5040.0</v>
      </c>
      <c r="I57" s="68" t="s">
        <v>388</v>
      </c>
      <c r="J57" s="68" t="s">
        <v>386</v>
      </c>
      <c r="K57" s="68" t="s">
        <v>387</v>
      </c>
      <c r="L57" s="68" t="s">
        <v>203</v>
      </c>
      <c r="M57" s="71" t="s">
        <v>202</v>
      </c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ht="15.75" customHeight="1">
      <c r="A58" s="68" t="s">
        <v>129</v>
      </c>
      <c r="B58" s="68" t="s">
        <v>199</v>
      </c>
      <c r="C58" s="68" t="s">
        <v>208</v>
      </c>
      <c r="D58" s="69">
        <f>'Tabela 1 APS - Descr.'!I65</f>
        <v>1214.66367</v>
      </c>
      <c r="E58" s="70">
        <f t="shared" si="1"/>
        <v>182.1995505</v>
      </c>
      <c r="F58" s="70">
        <f t="shared" si="2"/>
        <v>2186.394606</v>
      </c>
      <c r="G58" s="68" t="s">
        <v>201</v>
      </c>
      <c r="H58" s="68">
        <v>5040.0</v>
      </c>
      <c r="I58" s="68" t="s">
        <v>388</v>
      </c>
      <c r="J58" s="68" t="s">
        <v>386</v>
      </c>
      <c r="K58" s="68" t="s">
        <v>387</v>
      </c>
      <c r="L58" s="68" t="s">
        <v>203</v>
      </c>
      <c r="M58" s="71" t="s">
        <v>202</v>
      </c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ht="15.75" customHeight="1">
      <c r="A59" s="68" t="s">
        <v>129</v>
      </c>
      <c r="B59" s="68" t="s">
        <v>199</v>
      </c>
      <c r="C59" s="68" t="s">
        <v>209</v>
      </c>
      <c r="D59" s="69">
        <f>'Tabela 1 APS - Descr.'!I66</f>
        <v>189.8611</v>
      </c>
      <c r="E59" s="70">
        <f t="shared" si="1"/>
        <v>28.479165</v>
      </c>
      <c r="F59" s="70">
        <f t="shared" si="2"/>
        <v>341.74998</v>
      </c>
      <c r="G59" s="68" t="s">
        <v>201</v>
      </c>
      <c r="H59" s="68">
        <v>5040.0</v>
      </c>
      <c r="I59" s="68" t="s">
        <v>388</v>
      </c>
      <c r="J59" s="68" t="s">
        <v>386</v>
      </c>
      <c r="K59" s="68" t="s">
        <v>387</v>
      </c>
      <c r="L59" s="68" t="s">
        <v>203</v>
      </c>
      <c r="M59" s="71" t="s">
        <v>202</v>
      </c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ht="15.75" customHeight="1">
      <c r="A60" s="68" t="s">
        <v>129</v>
      </c>
      <c r="B60" s="68" t="s">
        <v>199</v>
      </c>
      <c r="C60" s="68" t="s">
        <v>212</v>
      </c>
      <c r="D60" s="69">
        <f>'Tabela 1 APS - Descr.'!I67</f>
        <v>192.34182</v>
      </c>
      <c r="E60" s="70">
        <f t="shared" si="1"/>
        <v>28.851273</v>
      </c>
      <c r="F60" s="70">
        <f t="shared" si="2"/>
        <v>346.215276</v>
      </c>
      <c r="G60" s="68" t="s">
        <v>201</v>
      </c>
      <c r="H60" s="68">
        <v>5040.0</v>
      </c>
      <c r="I60" s="68" t="s">
        <v>388</v>
      </c>
      <c r="J60" s="68" t="s">
        <v>386</v>
      </c>
      <c r="K60" s="68" t="s">
        <v>387</v>
      </c>
      <c r="L60" s="68" t="s">
        <v>203</v>
      </c>
      <c r="M60" s="71" t="s">
        <v>202</v>
      </c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ht="15.75" customHeight="1">
      <c r="A61" s="68" t="s">
        <v>129</v>
      </c>
      <c r="B61" s="68" t="s">
        <v>199</v>
      </c>
      <c r="C61" s="68" t="s">
        <v>213</v>
      </c>
      <c r="D61" s="69">
        <f>'Tabela 1 APS - Descr.'!I68</f>
        <v>257.82878</v>
      </c>
      <c r="E61" s="70">
        <f t="shared" si="1"/>
        <v>38.674317</v>
      </c>
      <c r="F61" s="70">
        <f t="shared" si="2"/>
        <v>464.091804</v>
      </c>
      <c r="G61" s="68" t="s">
        <v>201</v>
      </c>
      <c r="H61" s="68">
        <v>5040.0</v>
      </c>
      <c r="I61" s="68" t="s">
        <v>388</v>
      </c>
      <c r="J61" s="68" t="s">
        <v>386</v>
      </c>
      <c r="K61" s="68" t="s">
        <v>387</v>
      </c>
      <c r="L61" s="68" t="s">
        <v>203</v>
      </c>
      <c r="M61" s="71" t="s">
        <v>202</v>
      </c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ht="15.75" customHeight="1">
      <c r="A62" s="68" t="s">
        <v>129</v>
      </c>
      <c r="B62" s="68" t="s">
        <v>199</v>
      </c>
      <c r="C62" s="68" t="s">
        <v>214</v>
      </c>
      <c r="D62" s="69">
        <f>'Tabela 1 APS - Descr.'!I69</f>
        <v>86.70816</v>
      </c>
      <c r="E62" s="70">
        <f t="shared" si="1"/>
        <v>13.006224</v>
      </c>
      <c r="F62" s="70">
        <f t="shared" si="2"/>
        <v>156.074688</v>
      </c>
      <c r="G62" s="68" t="s">
        <v>201</v>
      </c>
      <c r="H62" s="68">
        <v>5040.0</v>
      </c>
      <c r="I62" s="68" t="s">
        <v>388</v>
      </c>
      <c r="J62" s="68" t="s">
        <v>386</v>
      </c>
      <c r="K62" s="68" t="s">
        <v>387</v>
      </c>
      <c r="L62" s="68" t="s">
        <v>203</v>
      </c>
      <c r="M62" s="71" t="s">
        <v>202</v>
      </c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ht="15.75" customHeight="1">
      <c r="A63" s="68" t="s">
        <v>129</v>
      </c>
      <c r="B63" s="68" t="s">
        <v>199</v>
      </c>
      <c r="C63" s="68" t="s">
        <v>215</v>
      </c>
      <c r="D63" s="69">
        <f>'Tabela 1 APS - Descr.'!I70</f>
        <v>76.98075</v>
      </c>
      <c r="E63" s="70">
        <f t="shared" si="1"/>
        <v>11.5471125</v>
      </c>
      <c r="F63" s="70">
        <f t="shared" si="2"/>
        <v>138.56535</v>
      </c>
      <c r="G63" s="68" t="s">
        <v>201</v>
      </c>
      <c r="H63" s="68">
        <v>5040.0</v>
      </c>
      <c r="I63" s="68" t="s">
        <v>388</v>
      </c>
      <c r="J63" s="68" t="s">
        <v>386</v>
      </c>
      <c r="K63" s="68" t="s">
        <v>387</v>
      </c>
      <c r="L63" s="68" t="s">
        <v>203</v>
      </c>
      <c r="M63" s="71" t="s">
        <v>202</v>
      </c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ht="15.75" customHeight="1">
      <c r="A64" s="68" t="s">
        <v>129</v>
      </c>
      <c r="B64" s="68" t="s">
        <v>199</v>
      </c>
      <c r="C64" s="68" t="s">
        <v>216</v>
      </c>
      <c r="D64" s="69">
        <f>'Tabela 1 APS - Descr.'!I71</f>
        <v>92.6145</v>
      </c>
      <c r="E64" s="70">
        <f t="shared" si="1"/>
        <v>13.892175</v>
      </c>
      <c r="F64" s="70">
        <f t="shared" si="2"/>
        <v>166.7061</v>
      </c>
      <c r="G64" s="68" t="s">
        <v>201</v>
      </c>
      <c r="H64" s="68">
        <v>5040.0</v>
      </c>
      <c r="I64" s="68" t="s">
        <v>388</v>
      </c>
      <c r="J64" s="68" t="s">
        <v>386</v>
      </c>
      <c r="K64" s="68" t="s">
        <v>387</v>
      </c>
      <c r="L64" s="68" t="s">
        <v>203</v>
      </c>
      <c r="M64" s="71" t="s">
        <v>202</v>
      </c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ht="15.75" customHeight="1">
      <c r="A65" s="68" t="s">
        <v>129</v>
      </c>
      <c r="B65" s="68" t="s">
        <v>199</v>
      </c>
      <c r="C65" s="68" t="s">
        <v>217</v>
      </c>
      <c r="D65" s="69">
        <f>'Tabela 1 APS - Descr.'!I72</f>
        <v>77.4928</v>
      </c>
      <c r="E65" s="70">
        <f t="shared" si="1"/>
        <v>11.62392</v>
      </c>
      <c r="F65" s="70">
        <f t="shared" si="2"/>
        <v>139.48704</v>
      </c>
      <c r="G65" s="68" t="s">
        <v>201</v>
      </c>
      <c r="H65" s="68">
        <v>5040.0</v>
      </c>
      <c r="I65" s="68" t="s">
        <v>388</v>
      </c>
      <c r="J65" s="68" t="s">
        <v>386</v>
      </c>
      <c r="K65" s="68" t="s">
        <v>387</v>
      </c>
      <c r="L65" s="68" t="s">
        <v>203</v>
      </c>
      <c r="M65" s="71" t="s">
        <v>202</v>
      </c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ht="15.75" customHeight="1">
      <c r="A66" s="68" t="s">
        <v>129</v>
      </c>
      <c r="B66" s="68" t="s">
        <v>199</v>
      </c>
      <c r="C66" s="68" t="s">
        <v>206</v>
      </c>
      <c r="D66" s="69">
        <f>'Tabela 1 APS - Descr.'!I73</f>
        <v>312.85188</v>
      </c>
      <c r="E66" s="70">
        <f t="shared" si="1"/>
        <v>46.927782</v>
      </c>
      <c r="F66" s="70">
        <f t="shared" si="2"/>
        <v>563.133384</v>
      </c>
      <c r="G66" s="68" t="s">
        <v>201</v>
      </c>
      <c r="H66" s="68">
        <v>5040.0</v>
      </c>
      <c r="I66" s="68" t="s">
        <v>388</v>
      </c>
      <c r="J66" s="68" t="s">
        <v>386</v>
      </c>
      <c r="K66" s="68" t="s">
        <v>387</v>
      </c>
      <c r="L66" s="68" t="s">
        <v>203</v>
      </c>
      <c r="M66" s="71" t="s">
        <v>202</v>
      </c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ht="15.75" customHeight="1">
      <c r="A67" s="68" t="s">
        <v>129</v>
      </c>
      <c r="B67" s="68" t="s">
        <v>199</v>
      </c>
      <c r="C67" s="68" t="s">
        <v>218</v>
      </c>
      <c r="D67" s="69">
        <f>'Tabela 1 APS - Descr.'!I74</f>
        <v>23.04082</v>
      </c>
      <c r="E67" s="70">
        <f t="shared" si="1"/>
        <v>3.456123</v>
      </c>
      <c r="F67" s="70">
        <f t="shared" si="2"/>
        <v>41.473476</v>
      </c>
      <c r="G67" s="68" t="s">
        <v>201</v>
      </c>
      <c r="H67" s="68">
        <v>5040.0</v>
      </c>
      <c r="I67" s="68" t="s">
        <v>388</v>
      </c>
      <c r="J67" s="68" t="s">
        <v>386</v>
      </c>
      <c r="K67" s="68" t="s">
        <v>387</v>
      </c>
      <c r="L67" s="68" t="s">
        <v>203</v>
      </c>
      <c r="M67" s="71" t="s">
        <v>202</v>
      </c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ht="15.75" customHeight="1">
      <c r="A68" s="68" t="s">
        <v>129</v>
      </c>
      <c r="B68" s="68" t="s">
        <v>219</v>
      </c>
      <c r="C68" s="68" t="s">
        <v>220</v>
      </c>
      <c r="D68" s="69">
        <f>'Tabela 1 APS - Descr.'!I75</f>
        <v>71.29034</v>
      </c>
      <c r="E68" s="70">
        <f t="shared" si="1"/>
        <v>10.693551</v>
      </c>
      <c r="F68" s="70">
        <f t="shared" si="2"/>
        <v>128.322612</v>
      </c>
      <c r="G68" s="68" t="s">
        <v>221</v>
      </c>
      <c r="H68" s="68" t="s">
        <v>389</v>
      </c>
      <c r="I68" s="68" t="s">
        <v>388</v>
      </c>
      <c r="J68" s="68" t="s">
        <v>386</v>
      </c>
      <c r="K68" s="68" t="s">
        <v>387</v>
      </c>
      <c r="L68" s="68" t="s">
        <v>390</v>
      </c>
      <c r="M68" s="71" t="s">
        <v>222</v>
      </c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ht="15.75" customHeight="1">
      <c r="A69" s="68" t="s">
        <v>129</v>
      </c>
      <c r="B69" s="68" t="s">
        <v>219</v>
      </c>
      <c r="C69" s="68" t="s">
        <v>225</v>
      </c>
      <c r="D69" s="69">
        <f>'Tabela 1 APS - Descr.'!I76</f>
        <v>84.2017</v>
      </c>
      <c r="E69" s="70">
        <f t="shared" si="1"/>
        <v>12.630255</v>
      </c>
      <c r="F69" s="70">
        <f t="shared" si="2"/>
        <v>151.56306</v>
      </c>
      <c r="G69" s="68" t="s">
        <v>221</v>
      </c>
      <c r="H69" s="68" t="s">
        <v>389</v>
      </c>
      <c r="I69" s="68" t="s">
        <v>388</v>
      </c>
      <c r="J69" s="68" t="s">
        <v>386</v>
      </c>
      <c r="K69" s="68" t="s">
        <v>387</v>
      </c>
      <c r="L69" s="68" t="s">
        <v>390</v>
      </c>
      <c r="M69" s="71" t="s">
        <v>222</v>
      </c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ht="15.75" customHeight="1">
      <c r="A70" s="68" t="s">
        <v>129</v>
      </c>
      <c r="B70" s="68" t="s">
        <v>219</v>
      </c>
      <c r="C70" s="68" t="s">
        <v>228</v>
      </c>
      <c r="D70" s="69">
        <f>'Tabela 1 APS - Descr.'!I77</f>
        <v>953.52477</v>
      </c>
      <c r="E70" s="70">
        <f t="shared" si="1"/>
        <v>143.0287155</v>
      </c>
      <c r="F70" s="70">
        <f t="shared" si="2"/>
        <v>1716.344586</v>
      </c>
      <c r="G70" s="68" t="s">
        <v>221</v>
      </c>
      <c r="H70" s="68" t="s">
        <v>389</v>
      </c>
      <c r="I70" s="68" t="s">
        <v>388</v>
      </c>
      <c r="J70" s="68" t="s">
        <v>386</v>
      </c>
      <c r="K70" s="68" t="s">
        <v>387</v>
      </c>
      <c r="L70" s="68" t="s">
        <v>390</v>
      </c>
      <c r="M70" s="71" t="s">
        <v>222</v>
      </c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ht="15.75" customHeight="1">
      <c r="A71" s="68" t="s">
        <v>129</v>
      </c>
      <c r="B71" s="68" t="s">
        <v>219</v>
      </c>
      <c r="C71" s="68" t="s">
        <v>229</v>
      </c>
      <c r="D71" s="69">
        <f>'Tabela 1 APS - Descr.'!I78</f>
        <v>51.4415</v>
      </c>
      <c r="E71" s="70">
        <f t="shared" si="1"/>
        <v>7.716225</v>
      </c>
      <c r="F71" s="70">
        <f t="shared" si="2"/>
        <v>92.5947</v>
      </c>
      <c r="G71" s="68" t="s">
        <v>230</v>
      </c>
      <c r="H71" s="68">
        <v>5040.0</v>
      </c>
      <c r="I71" s="68" t="s">
        <v>388</v>
      </c>
      <c r="J71" s="68" t="s">
        <v>386</v>
      </c>
      <c r="K71" s="68" t="s">
        <v>387</v>
      </c>
      <c r="L71" s="68" t="s">
        <v>390</v>
      </c>
      <c r="M71" s="71" t="s">
        <v>222</v>
      </c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ht="15.75" customHeight="1">
      <c r="A72" s="68" t="s">
        <v>129</v>
      </c>
      <c r="B72" s="68" t="s">
        <v>219</v>
      </c>
      <c r="C72" s="68" t="s">
        <v>233</v>
      </c>
      <c r="D72" s="69">
        <f>'Tabela 1 APS - Descr.'!I79</f>
        <v>252.39456</v>
      </c>
      <c r="E72" s="70">
        <f t="shared" si="1"/>
        <v>37.859184</v>
      </c>
      <c r="F72" s="70">
        <f t="shared" si="2"/>
        <v>454.310208</v>
      </c>
      <c r="G72" s="68" t="s">
        <v>221</v>
      </c>
      <c r="H72" s="68" t="s">
        <v>389</v>
      </c>
      <c r="I72" s="68" t="s">
        <v>388</v>
      </c>
      <c r="J72" s="68" t="s">
        <v>386</v>
      </c>
      <c r="K72" s="68" t="s">
        <v>387</v>
      </c>
      <c r="L72" s="68" t="s">
        <v>390</v>
      </c>
      <c r="M72" s="71" t="s">
        <v>222</v>
      </c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ht="15.75" customHeight="1">
      <c r="A73" s="68" t="s">
        <v>129</v>
      </c>
      <c r="B73" s="68" t="s">
        <v>219</v>
      </c>
      <c r="C73" s="68" t="s">
        <v>234</v>
      </c>
      <c r="D73" s="69">
        <f>'Tabela 1 APS - Descr.'!I80</f>
        <v>47.06416</v>
      </c>
      <c r="E73" s="70">
        <f t="shared" si="1"/>
        <v>7.059624</v>
      </c>
      <c r="F73" s="70">
        <f t="shared" si="2"/>
        <v>84.715488</v>
      </c>
      <c r="G73" s="68" t="s">
        <v>221</v>
      </c>
      <c r="H73" s="68" t="s">
        <v>389</v>
      </c>
      <c r="I73" s="68" t="s">
        <v>388</v>
      </c>
      <c r="J73" s="68" t="s">
        <v>386</v>
      </c>
      <c r="K73" s="68" t="s">
        <v>387</v>
      </c>
      <c r="L73" s="68" t="s">
        <v>390</v>
      </c>
      <c r="M73" s="71" t="s">
        <v>222</v>
      </c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ht="15.75" customHeight="1">
      <c r="A74" s="68" t="s">
        <v>129</v>
      </c>
      <c r="B74" s="68" t="s">
        <v>219</v>
      </c>
      <c r="C74" s="68" t="s">
        <v>235</v>
      </c>
      <c r="D74" s="69">
        <f>'Tabela 1 APS - Descr.'!I81</f>
        <v>176.28204</v>
      </c>
      <c r="E74" s="70">
        <f t="shared" si="1"/>
        <v>26.442306</v>
      </c>
      <c r="F74" s="70">
        <f t="shared" si="2"/>
        <v>317.307672</v>
      </c>
      <c r="G74" s="68" t="s">
        <v>221</v>
      </c>
      <c r="H74" s="68" t="s">
        <v>389</v>
      </c>
      <c r="I74" s="68" t="s">
        <v>388</v>
      </c>
      <c r="J74" s="68" t="s">
        <v>386</v>
      </c>
      <c r="K74" s="68" t="s">
        <v>387</v>
      </c>
      <c r="L74" s="68" t="s">
        <v>390</v>
      </c>
      <c r="M74" s="71" t="s">
        <v>222</v>
      </c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ht="15.75" customHeight="1">
      <c r="A75" s="68" t="s">
        <v>129</v>
      </c>
      <c r="B75" s="68" t="s">
        <v>219</v>
      </c>
      <c r="C75" s="68" t="s">
        <v>238</v>
      </c>
      <c r="D75" s="69">
        <f>'Tabela 1 APS - Descr.'!I82</f>
        <v>73.51553</v>
      </c>
      <c r="E75" s="70">
        <f t="shared" si="1"/>
        <v>11.0273295</v>
      </c>
      <c r="F75" s="70">
        <f t="shared" si="2"/>
        <v>132.327954</v>
      </c>
      <c r="G75" s="68" t="s">
        <v>221</v>
      </c>
      <c r="H75" s="68" t="s">
        <v>389</v>
      </c>
      <c r="I75" s="68" t="s">
        <v>388</v>
      </c>
      <c r="J75" s="68" t="s">
        <v>386</v>
      </c>
      <c r="K75" s="68" t="s">
        <v>387</v>
      </c>
      <c r="L75" s="68" t="s">
        <v>390</v>
      </c>
      <c r="M75" s="71" t="s">
        <v>222</v>
      </c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ht="15.75" customHeight="1">
      <c r="A76" s="68" t="s">
        <v>129</v>
      </c>
      <c r="B76" s="68" t="s">
        <v>219</v>
      </c>
      <c r="C76" s="68" t="s">
        <v>239</v>
      </c>
      <c r="D76" s="69">
        <f>'Tabela 1 APS - Descr.'!I83</f>
        <v>271.4712</v>
      </c>
      <c r="E76" s="70">
        <f t="shared" si="1"/>
        <v>40.72068</v>
      </c>
      <c r="F76" s="70">
        <f t="shared" si="2"/>
        <v>488.64816</v>
      </c>
      <c r="G76" s="68" t="s">
        <v>221</v>
      </c>
      <c r="H76" s="68" t="s">
        <v>389</v>
      </c>
      <c r="I76" s="68" t="s">
        <v>388</v>
      </c>
      <c r="J76" s="68" t="s">
        <v>386</v>
      </c>
      <c r="K76" s="68" t="s">
        <v>387</v>
      </c>
      <c r="L76" s="68" t="s">
        <v>390</v>
      </c>
      <c r="M76" s="71" t="s">
        <v>222</v>
      </c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ht="15.75" customHeight="1">
      <c r="A77" s="68" t="s">
        <v>129</v>
      </c>
      <c r="B77" s="68" t="s">
        <v>219</v>
      </c>
      <c r="C77" s="68" t="s">
        <v>242</v>
      </c>
      <c r="D77" s="69">
        <f>'Tabela 1 APS - Descr.'!I84</f>
        <v>170.2096</v>
      </c>
      <c r="E77" s="70">
        <f t="shared" si="1"/>
        <v>25.53144</v>
      </c>
      <c r="F77" s="70">
        <f t="shared" si="2"/>
        <v>306.37728</v>
      </c>
      <c r="G77" s="68" t="s">
        <v>221</v>
      </c>
      <c r="H77" s="68" t="s">
        <v>389</v>
      </c>
      <c r="I77" s="68" t="s">
        <v>388</v>
      </c>
      <c r="J77" s="68" t="s">
        <v>386</v>
      </c>
      <c r="K77" s="68" t="s">
        <v>387</v>
      </c>
      <c r="L77" s="68" t="s">
        <v>390</v>
      </c>
      <c r="M77" s="71" t="s">
        <v>222</v>
      </c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ht="15.75" customHeight="1">
      <c r="A78" s="68" t="s">
        <v>129</v>
      </c>
      <c r="B78" s="68" t="s">
        <v>219</v>
      </c>
      <c r="C78" s="68" t="s">
        <v>243</v>
      </c>
      <c r="D78" s="69">
        <f>'Tabela 1 APS - Descr.'!I85</f>
        <v>91.5354</v>
      </c>
      <c r="E78" s="70">
        <f t="shared" si="1"/>
        <v>13.73031</v>
      </c>
      <c r="F78" s="70">
        <f t="shared" si="2"/>
        <v>164.76372</v>
      </c>
      <c r="G78" s="68" t="s">
        <v>221</v>
      </c>
      <c r="H78" s="68" t="s">
        <v>389</v>
      </c>
      <c r="I78" s="68" t="s">
        <v>388</v>
      </c>
      <c r="J78" s="68" t="s">
        <v>386</v>
      </c>
      <c r="K78" s="68" t="s">
        <v>387</v>
      </c>
      <c r="L78" s="68" t="s">
        <v>390</v>
      </c>
      <c r="M78" s="71" t="s">
        <v>222</v>
      </c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ht="15.75" customHeight="1">
      <c r="A79" s="68" t="s">
        <v>129</v>
      </c>
      <c r="B79" s="68" t="s">
        <v>219</v>
      </c>
      <c r="C79" s="68" t="s">
        <v>244</v>
      </c>
      <c r="D79" s="69">
        <f>'Tabela 1 APS - Descr.'!I86</f>
        <v>270.26472</v>
      </c>
      <c r="E79" s="70">
        <f t="shared" si="1"/>
        <v>40.539708</v>
      </c>
      <c r="F79" s="70">
        <f t="shared" si="2"/>
        <v>486.476496</v>
      </c>
      <c r="G79" s="68" t="s">
        <v>221</v>
      </c>
      <c r="H79" s="68" t="s">
        <v>389</v>
      </c>
      <c r="I79" s="68" t="s">
        <v>388</v>
      </c>
      <c r="J79" s="68" t="s">
        <v>386</v>
      </c>
      <c r="K79" s="68" t="s">
        <v>387</v>
      </c>
      <c r="L79" s="68" t="s">
        <v>390</v>
      </c>
      <c r="M79" s="71" t="s">
        <v>222</v>
      </c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ht="15.75" customHeight="1">
      <c r="A80" s="68" t="s">
        <v>129</v>
      </c>
      <c r="B80" s="68" t="s">
        <v>219</v>
      </c>
      <c r="C80" s="68" t="s">
        <v>246</v>
      </c>
      <c r="D80" s="69">
        <f>'Tabela 1 APS - Descr.'!I87</f>
        <v>282.2952</v>
      </c>
      <c r="E80" s="70">
        <f t="shared" si="1"/>
        <v>42.34428</v>
      </c>
      <c r="F80" s="70">
        <f t="shared" si="2"/>
        <v>508.13136</v>
      </c>
      <c r="G80" s="68" t="s">
        <v>221</v>
      </c>
      <c r="H80" s="68" t="s">
        <v>389</v>
      </c>
      <c r="I80" s="68" t="s">
        <v>388</v>
      </c>
      <c r="J80" s="68" t="s">
        <v>386</v>
      </c>
      <c r="K80" s="68" t="s">
        <v>387</v>
      </c>
      <c r="L80" s="68" t="s">
        <v>390</v>
      </c>
      <c r="M80" s="71" t="s">
        <v>222</v>
      </c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ht="15.75" customHeight="1">
      <c r="A81" s="68" t="s">
        <v>129</v>
      </c>
      <c r="B81" s="68" t="s">
        <v>219</v>
      </c>
      <c r="C81" s="68" t="s">
        <v>249</v>
      </c>
      <c r="D81" s="69">
        <f>'Tabela 1 APS - Descr.'!I88</f>
        <v>46.59952</v>
      </c>
      <c r="E81" s="70">
        <f t="shared" si="1"/>
        <v>6.989928</v>
      </c>
      <c r="F81" s="70">
        <f t="shared" si="2"/>
        <v>83.879136</v>
      </c>
      <c r="G81" s="68" t="s">
        <v>221</v>
      </c>
      <c r="H81" s="68" t="s">
        <v>389</v>
      </c>
      <c r="I81" s="68" t="s">
        <v>388</v>
      </c>
      <c r="J81" s="68" t="s">
        <v>386</v>
      </c>
      <c r="K81" s="68" t="s">
        <v>387</v>
      </c>
      <c r="L81" s="68" t="s">
        <v>390</v>
      </c>
      <c r="M81" s="71" t="s">
        <v>222</v>
      </c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ht="15.75" customHeight="1">
      <c r="A82" s="68" t="s">
        <v>129</v>
      </c>
      <c r="B82" s="68" t="s">
        <v>219</v>
      </c>
      <c r="C82" s="68" t="s">
        <v>250</v>
      </c>
      <c r="D82" s="69">
        <f>'Tabela 1 APS - Descr.'!I89</f>
        <v>198.44154</v>
      </c>
      <c r="E82" s="70">
        <f t="shared" si="1"/>
        <v>29.766231</v>
      </c>
      <c r="F82" s="70">
        <f t="shared" si="2"/>
        <v>357.194772</v>
      </c>
      <c r="G82" s="68" t="s">
        <v>221</v>
      </c>
      <c r="H82" s="68" t="s">
        <v>389</v>
      </c>
      <c r="I82" s="68" t="s">
        <v>388</v>
      </c>
      <c r="J82" s="68" t="s">
        <v>386</v>
      </c>
      <c r="K82" s="68" t="s">
        <v>387</v>
      </c>
      <c r="L82" s="68" t="s">
        <v>390</v>
      </c>
      <c r="M82" s="71" t="s">
        <v>222</v>
      </c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ht="15.75" customHeight="1">
      <c r="A83" s="68" t="s">
        <v>129</v>
      </c>
      <c r="B83" s="68" t="s">
        <v>219</v>
      </c>
      <c r="C83" s="68" t="s">
        <v>253</v>
      </c>
      <c r="D83" s="69">
        <f>'Tabela 1 APS - Descr.'!I90</f>
        <v>295.724</v>
      </c>
      <c r="E83" s="70">
        <f t="shared" si="1"/>
        <v>44.3586</v>
      </c>
      <c r="F83" s="70">
        <f t="shared" si="2"/>
        <v>532.3032</v>
      </c>
      <c r="G83" s="68" t="s">
        <v>221</v>
      </c>
      <c r="H83" s="68" t="s">
        <v>389</v>
      </c>
      <c r="I83" s="68" t="s">
        <v>388</v>
      </c>
      <c r="J83" s="68" t="s">
        <v>386</v>
      </c>
      <c r="K83" s="68" t="s">
        <v>387</v>
      </c>
      <c r="L83" s="68" t="s">
        <v>390</v>
      </c>
      <c r="M83" s="71" t="s">
        <v>222</v>
      </c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ht="15.75" customHeight="1">
      <c r="A84" s="68" t="s">
        <v>129</v>
      </c>
      <c r="B84" s="68" t="s">
        <v>219</v>
      </c>
      <c r="C84" s="68" t="s">
        <v>256</v>
      </c>
      <c r="D84" s="69">
        <f>'Tabela 1 APS - Descr.'!I91</f>
        <v>51.05892</v>
      </c>
      <c r="E84" s="70">
        <f t="shared" si="1"/>
        <v>7.658838</v>
      </c>
      <c r="F84" s="70">
        <f t="shared" si="2"/>
        <v>91.906056</v>
      </c>
      <c r="G84" s="68" t="s">
        <v>221</v>
      </c>
      <c r="H84" s="68" t="s">
        <v>389</v>
      </c>
      <c r="I84" s="68" t="s">
        <v>388</v>
      </c>
      <c r="J84" s="68" t="s">
        <v>386</v>
      </c>
      <c r="K84" s="68" t="s">
        <v>387</v>
      </c>
      <c r="L84" s="68" t="s">
        <v>390</v>
      </c>
      <c r="M84" s="71" t="s">
        <v>222</v>
      </c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ht="15.75" customHeight="1">
      <c r="A85" s="68"/>
      <c r="B85" s="68"/>
      <c r="C85" s="68"/>
      <c r="D85" s="69"/>
      <c r="E85" s="70">
        <f t="shared" si="1"/>
        <v>0</v>
      </c>
      <c r="F85" s="70">
        <f t="shared" si="2"/>
        <v>0</v>
      </c>
      <c r="G85" s="68"/>
      <c r="H85" s="68"/>
      <c r="I85" s="68"/>
      <c r="J85" s="68"/>
      <c r="K85" s="68"/>
      <c r="L85" s="68"/>
      <c r="M85" s="71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ht="15.75" customHeight="1">
      <c r="A86" s="68"/>
      <c r="B86" s="68"/>
      <c r="C86" s="68"/>
      <c r="D86" s="69"/>
      <c r="E86" s="70">
        <f t="shared" si="1"/>
        <v>0</v>
      </c>
      <c r="F86" s="70">
        <f t="shared" si="2"/>
        <v>0</v>
      </c>
      <c r="G86" s="68"/>
      <c r="H86" s="68"/>
      <c r="I86" s="68"/>
      <c r="J86" s="68"/>
      <c r="K86" s="68"/>
      <c r="L86" s="68"/>
      <c r="M86" s="71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ht="15.75" customHeight="1">
      <c r="A87" s="68"/>
      <c r="B87" s="68"/>
      <c r="C87" s="69"/>
      <c r="D87" s="69"/>
      <c r="E87" s="70">
        <f t="shared" si="1"/>
        <v>0</v>
      </c>
      <c r="F87" s="70">
        <f t="shared" si="2"/>
        <v>0</v>
      </c>
      <c r="G87" s="68"/>
      <c r="H87" s="69"/>
      <c r="I87" s="69"/>
      <c r="J87" s="69"/>
      <c r="K87" s="69"/>
      <c r="L87" s="69"/>
      <c r="M87" s="69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ht="15.75" customHeight="1">
      <c r="A88" s="68"/>
      <c r="B88" s="68"/>
      <c r="C88" s="68"/>
      <c r="D88" s="69"/>
      <c r="E88" s="70">
        <f t="shared" si="1"/>
        <v>0</v>
      </c>
      <c r="F88" s="70">
        <f t="shared" si="2"/>
        <v>0</v>
      </c>
      <c r="G88" s="68"/>
      <c r="H88" s="68"/>
      <c r="I88" s="68"/>
      <c r="J88" s="68"/>
      <c r="K88" s="68"/>
      <c r="L88" s="68"/>
      <c r="M88" s="71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ht="15.75" customHeight="1">
      <c r="A89" s="68"/>
      <c r="B89" s="68"/>
      <c r="C89" s="68"/>
      <c r="D89" s="69"/>
      <c r="E89" s="70">
        <f t="shared" si="1"/>
        <v>0</v>
      </c>
      <c r="F89" s="70">
        <f t="shared" si="2"/>
        <v>0</v>
      </c>
      <c r="G89" s="68"/>
      <c r="H89" s="68"/>
      <c r="I89" s="68"/>
      <c r="J89" s="68"/>
      <c r="K89" s="68"/>
      <c r="L89" s="68"/>
      <c r="M89" s="71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ht="15.75" customHeight="1">
      <c r="A90" s="68"/>
      <c r="B90" s="68"/>
      <c r="C90" s="69"/>
      <c r="D90" s="69"/>
      <c r="E90" s="70">
        <f t="shared" si="1"/>
        <v>0</v>
      </c>
      <c r="F90" s="70">
        <f t="shared" si="2"/>
        <v>0</v>
      </c>
      <c r="G90" s="68"/>
      <c r="H90" s="69"/>
      <c r="I90" s="69"/>
      <c r="J90" s="69"/>
      <c r="K90" s="69"/>
      <c r="L90" s="69"/>
      <c r="M90" s="69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ht="15.75" customHeight="1">
      <c r="A91" s="68"/>
      <c r="B91" s="68"/>
      <c r="C91" s="68"/>
      <c r="D91" s="69"/>
      <c r="E91" s="70">
        <f t="shared" si="1"/>
        <v>0</v>
      </c>
      <c r="F91" s="70">
        <f t="shared" si="2"/>
        <v>0</v>
      </c>
      <c r="G91" s="68"/>
      <c r="H91" s="68"/>
      <c r="I91" s="68"/>
      <c r="J91" s="68"/>
      <c r="K91" s="68"/>
      <c r="L91" s="68"/>
      <c r="M91" s="71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ht="15.75" customHeight="1">
      <c r="A92" s="68"/>
      <c r="B92" s="68"/>
      <c r="C92" s="68"/>
      <c r="D92" s="69"/>
      <c r="E92" s="70">
        <f t="shared" si="1"/>
        <v>0</v>
      </c>
      <c r="F92" s="70">
        <f t="shared" si="2"/>
        <v>0</v>
      </c>
      <c r="G92" s="68"/>
      <c r="H92" s="68"/>
      <c r="I92" s="68"/>
      <c r="J92" s="68"/>
      <c r="K92" s="68"/>
      <c r="L92" s="68"/>
      <c r="M92" s="71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ht="15.75" customHeight="1">
      <c r="A93" s="68"/>
      <c r="B93" s="68"/>
      <c r="C93" s="69"/>
      <c r="D93" s="69"/>
      <c r="E93" s="70">
        <f t="shared" si="1"/>
        <v>0</v>
      </c>
      <c r="F93" s="70">
        <f t="shared" si="2"/>
        <v>0</v>
      </c>
      <c r="G93" s="68"/>
      <c r="H93" s="69"/>
      <c r="I93" s="69"/>
      <c r="J93" s="69"/>
      <c r="K93" s="69"/>
      <c r="L93" s="69"/>
      <c r="M93" s="69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ht="15.75" customHeight="1">
      <c r="A94" s="68"/>
      <c r="B94" s="68"/>
      <c r="C94" s="68"/>
      <c r="D94" s="69"/>
      <c r="E94" s="70">
        <f t="shared" si="1"/>
        <v>0</v>
      </c>
      <c r="F94" s="70">
        <f t="shared" si="2"/>
        <v>0</v>
      </c>
      <c r="G94" s="68"/>
      <c r="H94" s="68"/>
      <c r="I94" s="68"/>
      <c r="J94" s="68"/>
      <c r="K94" s="68"/>
      <c r="L94" s="68"/>
      <c r="M94" s="71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ht="15.75" customHeight="1">
      <c r="A95" s="68"/>
      <c r="B95" s="68"/>
      <c r="C95" s="68"/>
      <c r="D95" s="69"/>
      <c r="E95" s="70">
        <f t="shared" si="1"/>
        <v>0</v>
      </c>
      <c r="F95" s="70">
        <f t="shared" si="2"/>
        <v>0</v>
      </c>
      <c r="G95" s="68"/>
      <c r="H95" s="68"/>
      <c r="I95" s="68"/>
      <c r="J95" s="68"/>
      <c r="K95" s="68"/>
      <c r="L95" s="68"/>
      <c r="M95" s="71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ht="15.75" customHeight="1">
      <c r="A96" s="68"/>
      <c r="B96" s="68"/>
      <c r="C96" s="69"/>
      <c r="D96" s="69"/>
      <c r="E96" s="70">
        <f t="shared" si="1"/>
        <v>0</v>
      </c>
      <c r="F96" s="70">
        <f t="shared" si="2"/>
        <v>0</v>
      </c>
      <c r="G96" s="68"/>
      <c r="H96" s="69"/>
      <c r="I96" s="69"/>
      <c r="J96" s="69"/>
      <c r="K96" s="69"/>
      <c r="L96" s="69"/>
      <c r="M96" s="69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ht="15.75" customHeight="1">
      <c r="A97" s="68"/>
      <c r="B97" s="68"/>
      <c r="C97" s="68"/>
      <c r="D97" s="69"/>
      <c r="E97" s="70">
        <f t="shared" si="1"/>
        <v>0</v>
      </c>
      <c r="F97" s="70">
        <f t="shared" si="2"/>
        <v>0</v>
      </c>
      <c r="G97" s="68"/>
      <c r="H97" s="68"/>
      <c r="I97" s="68"/>
      <c r="J97" s="68"/>
      <c r="K97" s="68"/>
      <c r="L97" s="68"/>
      <c r="M97" s="71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ht="15.75" customHeight="1">
      <c r="A98" s="68"/>
      <c r="B98" s="68"/>
      <c r="C98" s="68"/>
      <c r="D98" s="69"/>
      <c r="E98" s="70">
        <f t="shared" si="1"/>
        <v>0</v>
      </c>
      <c r="F98" s="70">
        <f t="shared" si="2"/>
        <v>0</v>
      </c>
      <c r="G98" s="68"/>
      <c r="H98" s="68"/>
      <c r="I98" s="68"/>
      <c r="J98" s="68"/>
      <c r="K98" s="68"/>
      <c r="L98" s="68"/>
      <c r="M98" s="71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ht="15.75" customHeight="1">
      <c r="A99" s="68"/>
      <c r="B99" s="68"/>
      <c r="C99" s="69"/>
      <c r="D99" s="69"/>
      <c r="E99" s="70">
        <f t="shared" si="1"/>
        <v>0</v>
      </c>
      <c r="F99" s="70">
        <f t="shared" si="2"/>
        <v>0</v>
      </c>
      <c r="G99" s="68"/>
      <c r="H99" s="69"/>
      <c r="I99" s="69"/>
      <c r="J99" s="69"/>
      <c r="K99" s="69"/>
      <c r="L99" s="69"/>
      <c r="M99" s="69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ht="15.75" customHeight="1">
      <c r="A100" s="68"/>
      <c r="B100" s="68"/>
      <c r="C100" s="68"/>
      <c r="D100" s="69"/>
      <c r="E100" s="70">
        <f t="shared" si="1"/>
        <v>0</v>
      </c>
      <c r="F100" s="70">
        <f t="shared" si="2"/>
        <v>0</v>
      </c>
      <c r="G100" s="68"/>
      <c r="H100" s="68"/>
      <c r="I100" s="68"/>
      <c r="J100" s="68"/>
      <c r="K100" s="68"/>
      <c r="L100" s="68"/>
      <c r="M100" s="71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ht="15.75" customHeight="1">
      <c r="A101" s="68"/>
      <c r="B101" s="68"/>
      <c r="C101" s="68"/>
      <c r="D101" s="69"/>
      <c r="E101" s="70">
        <f t="shared" si="1"/>
        <v>0</v>
      </c>
      <c r="F101" s="70">
        <f t="shared" si="2"/>
        <v>0</v>
      </c>
      <c r="G101" s="68"/>
      <c r="H101" s="68"/>
      <c r="I101" s="68"/>
      <c r="J101" s="68"/>
      <c r="K101" s="68"/>
      <c r="L101" s="68"/>
      <c r="M101" s="71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ht="15.75" customHeight="1">
      <c r="A102" s="68"/>
      <c r="B102" s="68"/>
      <c r="C102" s="69"/>
      <c r="D102" s="69"/>
      <c r="E102" s="70">
        <f t="shared" si="1"/>
        <v>0</v>
      </c>
      <c r="F102" s="70">
        <f t="shared" si="2"/>
        <v>0</v>
      </c>
      <c r="G102" s="68"/>
      <c r="H102" s="69"/>
      <c r="I102" s="69"/>
      <c r="J102" s="69"/>
      <c r="K102" s="69"/>
      <c r="L102" s="69"/>
      <c r="M102" s="69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ht="15.75" customHeight="1">
      <c r="A103" s="68"/>
      <c r="B103" s="68"/>
      <c r="C103" s="68"/>
      <c r="D103" s="69"/>
      <c r="E103" s="70">
        <f t="shared" si="1"/>
        <v>0</v>
      </c>
      <c r="F103" s="70">
        <f t="shared" si="2"/>
        <v>0</v>
      </c>
      <c r="G103" s="68"/>
      <c r="H103" s="68"/>
      <c r="I103" s="68"/>
      <c r="J103" s="68"/>
      <c r="K103" s="68"/>
      <c r="L103" s="68"/>
      <c r="M103" s="71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ht="15.75" customHeight="1">
      <c r="A104" s="68"/>
      <c r="B104" s="68"/>
      <c r="C104" s="68"/>
      <c r="D104" s="69"/>
      <c r="E104" s="70">
        <f t="shared" si="1"/>
        <v>0</v>
      </c>
      <c r="F104" s="70">
        <f t="shared" si="2"/>
        <v>0</v>
      </c>
      <c r="G104" s="68"/>
      <c r="H104" s="68"/>
      <c r="I104" s="68"/>
      <c r="J104" s="68"/>
      <c r="K104" s="68"/>
      <c r="L104" s="68"/>
      <c r="M104" s="71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ht="15.75" customHeight="1">
      <c r="A105" s="68"/>
      <c r="B105" s="68"/>
      <c r="C105" s="69"/>
      <c r="D105" s="69"/>
      <c r="E105" s="70">
        <f t="shared" si="1"/>
        <v>0</v>
      </c>
      <c r="F105" s="70">
        <f t="shared" si="2"/>
        <v>0</v>
      </c>
      <c r="G105" s="68"/>
      <c r="H105" s="69"/>
      <c r="I105" s="69"/>
      <c r="J105" s="69"/>
      <c r="K105" s="69"/>
      <c r="L105" s="69"/>
      <c r="M105" s="69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ht="15.75" customHeight="1">
      <c r="A106" s="68"/>
      <c r="B106" s="68"/>
      <c r="C106" s="68"/>
      <c r="D106" s="69"/>
      <c r="E106" s="70">
        <f t="shared" si="1"/>
        <v>0</v>
      </c>
      <c r="F106" s="70">
        <f t="shared" si="2"/>
        <v>0</v>
      </c>
      <c r="G106" s="68"/>
      <c r="H106" s="68"/>
      <c r="I106" s="68"/>
      <c r="J106" s="68"/>
      <c r="K106" s="68"/>
      <c r="L106" s="68"/>
      <c r="M106" s="71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ht="15.75" customHeight="1">
      <c r="A107" s="68"/>
      <c r="B107" s="68"/>
      <c r="C107" s="68"/>
      <c r="D107" s="69"/>
      <c r="E107" s="70">
        <f t="shared" si="1"/>
        <v>0</v>
      </c>
      <c r="F107" s="70">
        <f t="shared" si="2"/>
        <v>0</v>
      </c>
      <c r="G107" s="68"/>
      <c r="H107" s="68"/>
      <c r="I107" s="68"/>
      <c r="J107" s="68"/>
      <c r="K107" s="68"/>
      <c r="L107" s="68"/>
      <c r="M107" s="71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ht="15.75" customHeight="1">
      <c r="A108" s="68"/>
      <c r="B108" s="68"/>
      <c r="C108" s="69"/>
      <c r="D108" s="69"/>
      <c r="E108" s="70">
        <f t="shared" si="1"/>
        <v>0</v>
      </c>
      <c r="F108" s="70">
        <f t="shared" si="2"/>
        <v>0</v>
      </c>
      <c r="G108" s="68"/>
      <c r="H108" s="69"/>
      <c r="I108" s="69"/>
      <c r="J108" s="69"/>
      <c r="K108" s="69"/>
      <c r="L108" s="69"/>
      <c r="M108" s="69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ht="15.75" customHeight="1">
      <c r="A109" s="68"/>
      <c r="B109" s="68"/>
      <c r="C109" s="68"/>
      <c r="D109" s="69"/>
      <c r="E109" s="70">
        <f t="shared" si="1"/>
        <v>0</v>
      </c>
      <c r="F109" s="70">
        <f t="shared" si="2"/>
        <v>0</v>
      </c>
      <c r="G109" s="68"/>
      <c r="H109" s="68"/>
      <c r="I109" s="68"/>
      <c r="J109" s="68"/>
      <c r="K109" s="68"/>
      <c r="L109" s="68"/>
      <c r="M109" s="71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ht="15.75" customHeight="1">
      <c r="A110" s="68"/>
      <c r="B110" s="68"/>
      <c r="C110" s="68"/>
      <c r="D110" s="69"/>
      <c r="E110" s="70">
        <f t="shared" si="1"/>
        <v>0</v>
      </c>
      <c r="F110" s="70">
        <f t="shared" si="2"/>
        <v>0</v>
      </c>
      <c r="G110" s="68"/>
      <c r="H110" s="68"/>
      <c r="I110" s="68"/>
      <c r="J110" s="68"/>
      <c r="K110" s="68"/>
      <c r="L110" s="68"/>
      <c r="M110" s="71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ht="15.75" customHeight="1">
      <c r="A111" s="68"/>
      <c r="B111" s="68"/>
      <c r="C111" s="69"/>
      <c r="D111" s="69"/>
      <c r="E111" s="70">
        <f t="shared" si="1"/>
        <v>0</v>
      </c>
      <c r="F111" s="70">
        <f t="shared" si="2"/>
        <v>0</v>
      </c>
      <c r="G111" s="68"/>
      <c r="H111" s="69"/>
      <c r="I111" s="69"/>
      <c r="J111" s="69"/>
      <c r="K111" s="69"/>
      <c r="L111" s="69"/>
      <c r="M111" s="69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ht="15.75" customHeight="1">
      <c r="A112" s="68"/>
      <c r="B112" s="68"/>
      <c r="C112" s="68"/>
      <c r="D112" s="69"/>
      <c r="E112" s="70">
        <f t="shared" si="1"/>
        <v>0</v>
      </c>
      <c r="F112" s="70">
        <f t="shared" si="2"/>
        <v>0</v>
      </c>
      <c r="G112" s="68"/>
      <c r="H112" s="68"/>
      <c r="I112" s="68"/>
      <c r="J112" s="68"/>
      <c r="K112" s="68"/>
      <c r="L112" s="68"/>
      <c r="M112" s="71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ht="15.75" customHeight="1">
      <c r="A113" s="68"/>
      <c r="B113" s="68"/>
      <c r="C113" s="68"/>
      <c r="D113" s="69"/>
      <c r="E113" s="70">
        <f t="shared" si="1"/>
        <v>0</v>
      </c>
      <c r="F113" s="70">
        <f t="shared" si="2"/>
        <v>0</v>
      </c>
      <c r="G113" s="68"/>
      <c r="H113" s="68"/>
      <c r="I113" s="68"/>
      <c r="J113" s="68"/>
      <c r="K113" s="68"/>
      <c r="L113" s="68"/>
      <c r="M113" s="71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ht="15.75" customHeight="1">
      <c r="A114" s="68"/>
      <c r="B114" s="68"/>
      <c r="C114" s="69"/>
      <c r="D114" s="69"/>
      <c r="E114" s="70">
        <f t="shared" si="1"/>
        <v>0</v>
      </c>
      <c r="F114" s="70">
        <f t="shared" si="2"/>
        <v>0</v>
      </c>
      <c r="G114" s="68"/>
      <c r="H114" s="69"/>
      <c r="I114" s="69"/>
      <c r="J114" s="69"/>
      <c r="K114" s="69"/>
      <c r="L114" s="69"/>
      <c r="M114" s="69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ht="15.75" customHeight="1">
      <c r="A115" s="68"/>
      <c r="B115" s="68"/>
      <c r="C115" s="68"/>
      <c r="D115" s="69"/>
      <c r="E115" s="70">
        <f t="shared" si="1"/>
        <v>0</v>
      </c>
      <c r="F115" s="70">
        <f t="shared" si="2"/>
        <v>0</v>
      </c>
      <c r="G115" s="68"/>
      <c r="H115" s="68"/>
      <c r="I115" s="68"/>
      <c r="J115" s="68"/>
      <c r="K115" s="68"/>
      <c r="L115" s="68"/>
      <c r="M115" s="71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ht="15.75" customHeight="1">
      <c r="A116" s="68"/>
      <c r="B116" s="68"/>
      <c r="C116" s="68"/>
      <c r="D116" s="69"/>
      <c r="E116" s="70">
        <f t="shared" si="1"/>
        <v>0</v>
      </c>
      <c r="F116" s="70">
        <f t="shared" si="2"/>
        <v>0</v>
      </c>
      <c r="G116" s="68"/>
      <c r="H116" s="68"/>
      <c r="I116" s="68"/>
      <c r="J116" s="68"/>
      <c r="K116" s="68"/>
      <c r="L116" s="68"/>
      <c r="M116" s="71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ht="15.75" customHeight="1">
      <c r="A117" s="68"/>
      <c r="B117" s="68"/>
      <c r="C117" s="69"/>
      <c r="D117" s="69"/>
      <c r="E117" s="70">
        <f t="shared" si="1"/>
        <v>0</v>
      </c>
      <c r="F117" s="70">
        <f t="shared" si="2"/>
        <v>0</v>
      </c>
      <c r="G117" s="68"/>
      <c r="H117" s="69"/>
      <c r="I117" s="69"/>
      <c r="J117" s="69"/>
      <c r="K117" s="69"/>
      <c r="L117" s="69"/>
      <c r="M117" s="69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ht="15.75" customHeight="1">
      <c r="A118" s="68"/>
      <c r="B118" s="68"/>
      <c r="C118" s="68"/>
      <c r="D118" s="69"/>
      <c r="E118" s="70">
        <f t="shared" si="1"/>
        <v>0</v>
      </c>
      <c r="F118" s="70">
        <f t="shared" si="2"/>
        <v>0</v>
      </c>
      <c r="G118" s="68"/>
      <c r="H118" s="68"/>
      <c r="I118" s="68"/>
      <c r="J118" s="68"/>
      <c r="K118" s="68"/>
      <c r="L118" s="68"/>
      <c r="M118" s="71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ht="15.75" customHeight="1">
      <c r="A119" s="68"/>
      <c r="B119" s="68"/>
      <c r="C119" s="68"/>
      <c r="D119" s="69"/>
      <c r="E119" s="70">
        <f t="shared" si="1"/>
        <v>0</v>
      </c>
      <c r="F119" s="70">
        <f t="shared" si="2"/>
        <v>0</v>
      </c>
      <c r="G119" s="68"/>
      <c r="H119" s="68"/>
      <c r="I119" s="68"/>
      <c r="J119" s="68"/>
      <c r="K119" s="68"/>
      <c r="L119" s="68"/>
      <c r="M119" s="71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ht="15.75" customHeight="1">
      <c r="A120" s="68"/>
      <c r="B120" s="68"/>
      <c r="C120" s="69"/>
      <c r="D120" s="69"/>
      <c r="E120" s="70">
        <f t="shared" si="1"/>
        <v>0</v>
      </c>
      <c r="F120" s="70">
        <f t="shared" si="2"/>
        <v>0</v>
      </c>
      <c r="G120" s="68"/>
      <c r="H120" s="69"/>
      <c r="I120" s="69"/>
      <c r="J120" s="69"/>
      <c r="K120" s="69"/>
      <c r="L120" s="69"/>
      <c r="M120" s="69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ht="15.75" customHeight="1">
      <c r="A121" s="68"/>
      <c r="B121" s="68"/>
      <c r="C121" s="68"/>
      <c r="D121" s="69"/>
      <c r="E121" s="70">
        <f t="shared" si="1"/>
        <v>0</v>
      </c>
      <c r="F121" s="70">
        <f t="shared" si="2"/>
        <v>0</v>
      </c>
      <c r="G121" s="68"/>
      <c r="H121" s="68"/>
      <c r="I121" s="68"/>
      <c r="J121" s="68"/>
      <c r="K121" s="68"/>
      <c r="L121" s="68"/>
      <c r="M121" s="71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ht="15.75" customHeight="1">
      <c r="A122" s="68"/>
      <c r="B122" s="68"/>
      <c r="C122" s="68"/>
      <c r="D122" s="69"/>
      <c r="E122" s="70">
        <f t="shared" si="1"/>
        <v>0</v>
      </c>
      <c r="F122" s="70">
        <f t="shared" si="2"/>
        <v>0</v>
      </c>
      <c r="G122" s="68"/>
      <c r="H122" s="68"/>
      <c r="I122" s="68"/>
      <c r="J122" s="68"/>
      <c r="K122" s="68"/>
      <c r="L122" s="68"/>
      <c r="M122" s="71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ht="15.75" customHeight="1">
      <c r="A123" s="68"/>
      <c r="B123" s="68"/>
      <c r="C123" s="69"/>
      <c r="D123" s="69"/>
      <c r="E123" s="70">
        <f t="shared" si="1"/>
        <v>0</v>
      </c>
      <c r="F123" s="70">
        <f t="shared" si="2"/>
        <v>0</v>
      </c>
      <c r="G123" s="69"/>
      <c r="H123" s="69"/>
      <c r="I123" s="69"/>
      <c r="J123" s="69"/>
      <c r="K123" s="69"/>
      <c r="L123" s="69"/>
      <c r="M123" s="69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ht="15.75" customHeight="1">
      <c r="A124" s="68"/>
      <c r="B124" s="68"/>
      <c r="C124" s="68"/>
      <c r="D124" s="69"/>
      <c r="E124" s="70">
        <f t="shared" si="1"/>
        <v>0</v>
      </c>
      <c r="F124" s="70">
        <f t="shared" si="2"/>
        <v>0</v>
      </c>
      <c r="G124" s="68"/>
      <c r="H124" s="68"/>
      <c r="I124" s="68"/>
      <c r="J124" s="68"/>
      <c r="K124" s="68"/>
      <c r="L124" s="68"/>
      <c r="M124" s="71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ht="15.75" customHeight="1">
      <c r="A125" s="68"/>
      <c r="B125" s="68"/>
      <c r="C125" s="69"/>
      <c r="D125" s="69"/>
      <c r="E125" s="70">
        <f t="shared" si="1"/>
        <v>0</v>
      </c>
      <c r="F125" s="70">
        <f t="shared" si="2"/>
        <v>0</v>
      </c>
      <c r="G125" s="69"/>
      <c r="H125" s="69"/>
      <c r="I125" s="69"/>
      <c r="J125" s="69"/>
      <c r="K125" s="69"/>
      <c r="L125" s="69"/>
      <c r="M125" s="69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ht="15.75" customHeight="1">
      <c r="A126" s="68"/>
      <c r="B126" s="68"/>
      <c r="C126" s="68"/>
      <c r="D126" s="69"/>
      <c r="E126" s="70">
        <f t="shared" si="1"/>
        <v>0</v>
      </c>
      <c r="F126" s="70">
        <f t="shared" si="2"/>
        <v>0</v>
      </c>
      <c r="G126" s="68"/>
      <c r="H126" s="68"/>
      <c r="I126" s="68"/>
      <c r="J126" s="68"/>
      <c r="K126" s="68"/>
      <c r="L126" s="68"/>
      <c r="M126" s="71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ht="15.75" customHeight="1">
      <c r="A127" s="68"/>
      <c r="B127" s="68"/>
      <c r="C127" s="68"/>
      <c r="D127" s="69"/>
      <c r="E127" s="70">
        <f t="shared" si="1"/>
        <v>0</v>
      </c>
      <c r="F127" s="70">
        <f t="shared" si="2"/>
        <v>0</v>
      </c>
      <c r="G127" s="68"/>
      <c r="H127" s="68"/>
      <c r="I127" s="68"/>
      <c r="J127" s="68"/>
      <c r="K127" s="68"/>
      <c r="L127" s="68"/>
      <c r="M127" s="71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ht="15.75" customHeight="1">
      <c r="A128" s="68"/>
      <c r="B128" s="68"/>
      <c r="C128" s="69"/>
      <c r="D128" s="69"/>
      <c r="E128" s="70">
        <f t="shared" si="1"/>
        <v>0</v>
      </c>
      <c r="F128" s="70">
        <f t="shared" si="2"/>
        <v>0</v>
      </c>
      <c r="G128" s="69"/>
      <c r="H128" s="69"/>
      <c r="I128" s="69"/>
      <c r="J128" s="69"/>
      <c r="K128" s="69"/>
      <c r="L128" s="69"/>
      <c r="M128" s="69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ht="15.75" customHeight="1">
      <c r="A129" s="68"/>
      <c r="B129" s="68"/>
      <c r="C129" s="68"/>
      <c r="D129" s="69"/>
      <c r="E129" s="70">
        <f t="shared" si="1"/>
        <v>0</v>
      </c>
      <c r="F129" s="70">
        <f t="shared" si="2"/>
        <v>0</v>
      </c>
      <c r="G129" s="68"/>
      <c r="H129" s="68"/>
      <c r="I129" s="68"/>
      <c r="J129" s="68"/>
      <c r="K129" s="68"/>
      <c r="L129" s="68"/>
      <c r="M129" s="71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ht="15.75" customHeight="1">
      <c r="A130" s="68"/>
      <c r="B130" s="68"/>
      <c r="C130" s="68"/>
      <c r="D130" s="69"/>
      <c r="E130" s="70">
        <f t="shared" si="1"/>
        <v>0</v>
      </c>
      <c r="F130" s="70">
        <f t="shared" si="2"/>
        <v>0</v>
      </c>
      <c r="G130" s="68"/>
      <c r="H130" s="68"/>
      <c r="I130" s="68"/>
      <c r="J130" s="68"/>
      <c r="K130" s="68"/>
      <c r="L130" s="68"/>
      <c r="M130" s="71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ht="15.75" customHeight="1">
      <c r="A131" s="68"/>
      <c r="B131" s="68"/>
      <c r="C131" s="69"/>
      <c r="D131" s="69"/>
      <c r="E131" s="70">
        <f t="shared" si="1"/>
        <v>0</v>
      </c>
      <c r="F131" s="70">
        <f t="shared" si="2"/>
        <v>0</v>
      </c>
      <c r="G131" s="69"/>
      <c r="H131" s="69"/>
      <c r="I131" s="69"/>
      <c r="J131" s="69"/>
      <c r="K131" s="69"/>
      <c r="L131" s="69"/>
      <c r="M131" s="69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ht="15.75" customHeight="1">
      <c r="A132" s="68"/>
      <c r="B132" s="68"/>
      <c r="C132" s="68"/>
      <c r="D132" s="69"/>
      <c r="E132" s="70">
        <f t="shared" si="1"/>
        <v>0</v>
      </c>
      <c r="F132" s="70">
        <f t="shared" si="2"/>
        <v>0</v>
      </c>
      <c r="G132" s="68"/>
      <c r="H132" s="68"/>
      <c r="I132" s="68"/>
      <c r="J132" s="68"/>
      <c r="K132" s="68"/>
      <c r="L132" s="68"/>
      <c r="M132" s="71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ht="15.75" customHeight="1">
      <c r="A133" s="68"/>
      <c r="B133" s="68"/>
      <c r="C133" s="68"/>
      <c r="D133" s="69"/>
      <c r="E133" s="70">
        <f t="shared" si="1"/>
        <v>0</v>
      </c>
      <c r="F133" s="70">
        <f t="shared" si="2"/>
        <v>0</v>
      </c>
      <c r="G133" s="68"/>
      <c r="H133" s="68"/>
      <c r="I133" s="68"/>
      <c r="J133" s="68"/>
      <c r="K133" s="68"/>
      <c r="L133" s="68"/>
      <c r="M133" s="71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ht="15.75" customHeight="1">
      <c r="A134" s="68"/>
      <c r="B134" s="68"/>
      <c r="C134" s="69"/>
      <c r="D134" s="69"/>
      <c r="E134" s="70">
        <f t="shared" si="1"/>
        <v>0</v>
      </c>
      <c r="F134" s="70">
        <f t="shared" si="2"/>
        <v>0</v>
      </c>
      <c r="G134" s="69"/>
      <c r="H134" s="69"/>
      <c r="I134" s="69"/>
      <c r="J134" s="69"/>
      <c r="K134" s="69"/>
      <c r="L134" s="69"/>
      <c r="M134" s="69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ht="15.75" customHeight="1">
      <c r="A135" s="68"/>
      <c r="B135" s="68"/>
      <c r="C135" s="68"/>
      <c r="D135" s="69"/>
      <c r="E135" s="70">
        <f t="shared" si="1"/>
        <v>0</v>
      </c>
      <c r="F135" s="70">
        <f t="shared" si="2"/>
        <v>0</v>
      </c>
      <c r="G135" s="68"/>
      <c r="H135" s="68"/>
      <c r="I135" s="68"/>
      <c r="J135" s="68"/>
      <c r="K135" s="68"/>
      <c r="L135" s="68"/>
      <c r="M135" s="71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ht="15.75" customHeight="1">
      <c r="A136" s="68"/>
      <c r="B136" s="68"/>
      <c r="C136" s="68"/>
      <c r="D136" s="69"/>
      <c r="E136" s="70">
        <f t="shared" si="1"/>
        <v>0</v>
      </c>
      <c r="F136" s="70">
        <f t="shared" si="2"/>
        <v>0</v>
      </c>
      <c r="G136" s="68"/>
      <c r="H136" s="68"/>
      <c r="I136" s="68"/>
      <c r="J136" s="68"/>
      <c r="K136" s="68"/>
      <c r="L136" s="68"/>
      <c r="M136" s="71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ht="15.75" customHeight="1">
      <c r="A137" s="68"/>
      <c r="B137" s="68"/>
      <c r="C137" s="69"/>
      <c r="D137" s="69"/>
      <c r="E137" s="70">
        <f t="shared" si="1"/>
        <v>0</v>
      </c>
      <c r="F137" s="70">
        <f t="shared" si="2"/>
        <v>0</v>
      </c>
      <c r="G137" s="69"/>
      <c r="H137" s="69"/>
      <c r="I137" s="69"/>
      <c r="J137" s="69"/>
      <c r="K137" s="69"/>
      <c r="L137" s="69"/>
      <c r="M137" s="69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ht="15.75" customHeight="1">
      <c r="A138" s="68"/>
      <c r="B138" s="68"/>
      <c r="C138" s="68"/>
      <c r="D138" s="69"/>
      <c r="E138" s="70">
        <f t="shared" si="1"/>
        <v>0</v>
      </c>
      <c r="F138" s="70">
        <f t="shared" si="2"/>
        <v>0</v>
      </c>
      <c r="G138" s="68"/>
      <c r="H138" s="68"/>
      <c r="I138" s="68"/>
      <c r="J138" s="68"/>
      <c r="K138" s="68"/>
      <c r="L138" s="68"/>
      <c r="M138" s="71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ht="15.75" customHeight="1">
      <c r="A139" s="68"/>
      <c r="B139" s="68"/>
      <c r="C139" s="68"/>
      <c r="D139" s="69"/>
      <c r="E139" s="70">
        <f t="shared" si="1"/>
        <v>0</v>
      </c>
      <c r="F139" s="70">
        <f t="shared" si="2"/>
        <v>0</v>
      </c>
      <c r="G139" s="68"/>
      <c r="H139" s="68"/>
      <c r="I139" s="68"/>
      <c r="J139" s="68"/>
      <c r="K139" s="68"/>
      <c r="L139" s="68"/>
      <c r="M139" s="71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ht="15.75" customHeight="1">
      <c r="A140" s="68"/>
      <c r="B140" s="68"/>
      <c r="C140" s="69"/>
      <c r="D140" s="69"/>
      <c r="E140" s="70">
        <f t="shared" si="1"/>
        <v>0</v>
      </c>
      <c r="F140" s="70">
        <f t="shared" si="2"/>
        <v>0</v>
      </c>
      <c r="G140" s="69"/>
      <c r="H140" s="69"/>
      <c r="I140" s="69"/>
      <c r="J140" s="69"/>
      <c r="K140" s="69"/>
      <c r="L140" s="69"/>
      <c r="M140" s="69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ht="15.75" customHeight="1">
      <c r="A141" s="68"/>
      <c r="B141" s="68"/>
      <c r="C141" s="68"/>
      <c r="D141" s="69"/>
      <c r="E141" s="70">
        <f t="shared" si="1"/>
        <v>0</v>
      </c>
      <c r="F141" s="70">
        <f t="shared" si="2"/>
        <v>0</v>
      </c>
      <c r="G141" s="68"/>
      <c r="H141" s="68"/>
      <c r="I141" s="68"/>
      <c r="J141" s="68"/>
      <c r="K141" s="68"/>
      <c r="L141" s="68"/>
      <c r="M141" s="71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ht="15.75" customHeight="1">
      <c r="A142" s="68"/>
      <c r="B142" s="68"/>
      <c r="C142" s="69"/>
      <c r="D142" s="69"/>
      <c r="E142" s="70">
        <f t="shared" si="1"/>
        <v>0</v>
      </c>
      <c r="F142" s="70">
        <f t="shared" si="2"/>
        <v>0</v>
      </c>
      <c r="G142" s="69"/>
      <c r="H142" s="69"/>
      <c r="I142" s="69"/>
      <c r="J142" s="69"/>
      <c r="K142" s="69"/>
      <c r="L142" s="69"/>
      <c r="M142" s="69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ht="15.75" customHeight="1">
      <c r="A143" s="68"/>
      <c r="B143" s="68"/>
      <c r="C143" s="68"/>
      <c r="D143" s="69"/>
      <c r="E143" s="70">
        <f t="shared" si="1"/>
        <v>0</v>
      </c>
      <c r="F143" s="70">
        <f t="shared" si="2"/>
        <v>0</v>
      </c>
      <c r="G143" s="68"/>
      <c r="H143" s="68"/>
      <c r="I143" s="68"/>
      <c r="J143" s="68"/>
      <c r="K143" s="68"/>
      <c r="L143" s="68"/>
      <c r="M143" s="71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ht="15.75" customHeight="1">
      <c r="A144" s="68"/>
      <c r="B144" s="68"/>
      <c r="C144" s="68"/>
      <c r="D144" s="69"/>
      <c r="E144" s="70">
        <f t="shared" si="1"/>
        <v>0</v>
      </c>
      <c r="F144" s="70">
        <f t="shared" si="2"/>
        <v>0</v>
      </c>
      <c r="G144" s="68"/>
      <c r="H144" s="68"/>
      <c r="I144" s="68"/>
      <c r="J144" s="68"/>
      <c r="K144" s="68"/>
      <c r="L144" s="68"/>
      <c r="M144" s="71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ht="15.75" customHeight="1">
      <c r="A145" s="68"/>
      <c r="B145" s="68"/>
      <c r="C145" s="69"/>
      <c r="D145" s="69"/>
      <c r="E145" s="70">
        <f t="shared" si="1"/>
        <v>0</v>
      </c>
      <c r="F145" s="70">
        <f t="shared" si="2"/>
        <v>0</v>
      </c>
      <c r="G145" s="69"/>
      <c r="H145" s="69"/>
      <c r="I145" s="69"/>
      <c r="J145" s="69"/>
      <c r="K145" s="69"/>
      <c r="L145" s="69"/>
      <c r="M145" s="69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ht="15.75" customHeight="1">
      <c r="A146" s="68"/>
      <c r="B146" s="68"/>
      <c r="C146" s="68"/>
      <c r="D146" s="69"/>
      <c r="E146" s="70">
        <f t="shared" si="1"/>
        <v>0</v>
      </c>
      <c r="F146" s="70">
        <f t="shared" si="2"/>
        <v>0</v>
      </c>
      <c r="G146" s="68"/>
      <c r="H146" s="68"/>
      <c r="I146" s="68"/>
      <c r="J146" s="68"/>
      <c r="K146" s="68"/>
      <c r="L146" s="68"/>
      <c r="M146" s="71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ht="15.75" customHeight="1">
      <c r="A147" s="68"/>
      <c r="B147" s="68"/>
      <c r="C147" s="68"/>
      <c r="D147" s="69"/>
      <c r="E147" s="70">
        <f t="shared" si="1"/>
        <v>0</v>
      </c>
      <c r="F147" s="70">
        <f t="shared" si="2"/>
        <v>0</v>
      </c>
      <c r="G147" s="68"/>
      <c r="H147" s="68"/>
      <c r="I147" s="68"/>
      <c r="J147" s="68"/>
      <c r="K147" s="68"/>
      <c r="L147" s="68"/>
      <c r="M147" s="71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ht="15.75" customHeight="1">
      <c r="A148" s="68"/>
      <c r="B148" s="68"/>
      <c r="C148" s="69"/>
      <c r="D148" s="69"/>
      <c r="E148" s="70">
        <f t="shared" si="1"/>
        <v>0</v>
      </c>
      <c r="F148" s="70">
        <f t="shared" si="2"/>
        <v>0</v>
      </c>
      <c r="G148" s="69"/>
      <c r="H148" s="69"/>
      <c r="I148" s="69"/>
      <c r="J148" s="69"/>
      <c r="K148" s="69"/>
      <c r="L148" s="69"/>
      <c r="M148" s="69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ht="15.75" customHeight="1">
      <c r="A149" s="68"/>
      <c r="B149" s="68"/>
      <c r="C149" s="68"/>
      <c r="D149" s="69"/>
      <c r="E149" s="70">
        <f t="shared" si="1"/>
        <v>0</v>
      </c>
      <c r="F149" s="70">
        <f t="shared" si="2"/>
        <v>0</v>
      </c>
      <c r="G149" s="68"/>
      <c r="H149" s="68"/>
      <c r="I149" s="68"/>
      <c r="J149" s="68"/>
      <c r="K149" s="68"/>
      <c r="L149" s="68"/>
      <c r="M149" s="71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ht="15.75" customHeight="1">
      <c r="A150" s="68"/>
      <c r="B150" s="68"/>
      <c r="C150" s="68"/>
      <c r="D150" s="69"/>
      <c r="E150" s="70">
        <f t="shared" si="1"/>
        <v>0</v>
      </c>
      <c r="F150" s="70">
        <f t="shared" si="2"/>
        <v>0</v>
      </c>
      <c r="G150" s="68"/>
      <c r="H150" s="68"/>
      <c r="I150" s="68"/>
      <c r="J150" s="68"/>
      <c r="K150" s="68"/>
      <c r="L150" s="68"/>
      <c r="M150" s="71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ht="15.75" customHeight="1">
      <c r="A151" s="68"/>
      <c r="B151" s="68"/>
      <c r="C151" s="69"/>
      <c r="D151" s="69"/>
      <c r="E151" s="70">
        <f t="shared" si="1"/>
        <v>0</v>
      </c>
      <c r="F151" s="70">
        <f t="shared" si="2"/>
        <v>0</v>
      </c>
      <c r="G151" s="69"/>
      <c r="H151" s="69"/>
      <c r="I151" s="69"/>
      <c r="J151" s="69"/>
      <c r="K151" s="69"/>
      <c r="L151" s="69"/>
      <c r="M151" s="69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ht="15.75" customHeight="1">
      <c r="A152" s="68"/>
      <c r="B152" s="68"/>
      <c r="C152" s="68"/>
      <c r="D152" s="69"/>
      <c r="E152" s="70">
        <f t="shared" si="1"/>
        <v>0</v>
      </c>
      <c r="F152" s="70">
        <f t="shared" si="2"/>
        <v>0</v>
      </c>
      <c r="G152" s="68"/>
      <c r="H152" s="68"/>
      <c r="I152" s="68"/>
      <c r="J152" s="68"/>
      <c r="K152" s="68"/>
      <c r="L152" s="68"/>
      <c r="M152" s="71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ht="15.75" customHeight="1">
      <c r="A153" s="68"/>
      <c r="B153" s="68"/>
      <c r="C153" s="68"/>
      <c r="D153" s="69"/>
      <c r="E153" s="70">
        <f t="shared" si="1"/>
        <v>0</v>
      </c>
      <c r="F153" s="70">
        <f t="shared" si="2"/>
        <v>0</v>
      </c>
      <c r="G153" s="68"/>
      <c r="H153" s="68"/>
      <c r="I153" s="68"/>
      <c r="J153" s="68"/>
      <c r="K153" s="68"/>
      <c r="L153" s="68"/>
      <c r="M153" s="71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ht="15.75" customHeight="1">
      <c r="A154" s="68"/>
      <c r="B154" s="68"/>
      <c r="C154" s="69"/>
      <c r="D154" s="69"/>
      <c r="E154" s="70">
        <f t="shared" si="1"/>
        <v>0</v>
      </c>
      <c r="F154" s="70">
        <f t="shared" si="2"/>
        <v>0</v>
      </c>
      <c r="G154" s="69"/>
      <c r="H154" s="69"/>
      <c r="I154" s="69"/>
      <c r="J154" s="69"/>
      <c r="K154" s="69"/>
      <c r="L154" s="69"/>
      <c r="M154" s="69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ht="15.75" customHeight="1">
      <c r="A155" s="68"/>
      <c r="B155" s="68"/>
      <c r="C155" s="68"/>
      <c r="D155" s="69"/>
      <c r="E155" s="70">
        <f t="shared" si="1"/>
        <v>0</v>
      </c>
      <c r="F155" s="70">
        <f t="shared" si="2"/>
        <v>0</v>
      </c>
      <c r="G155" s="68"/>
      <c r="H155" s="68"/>
      <c r="I155" s="68"/>
      <c r="J155" s="68"/>
      <c r="K155" s="68"/>
      <c r="L155" s="68"/>
      <c r="M155" s="71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ht="15.75" customHeight="1">
      <c r="A156" s="68"/>
      <c r="B156" s="68"/>
      <c r="C156" s="68"/>
      <c r="D156" s="69"/>
      <c r="E156" s="70">
        <f t="shared" si="1"/>
        <v>0</v>
      </c>
      <c r="F156" s="70">
        <f t="shared" si="2"/>
        <v>0</v>
      </c>
      <c r="G156" s="68"/>
      <c r="H156" s="68"/>
      <c r="I156" s="68"/>
      <c r="J156" s="68"/>
      <c r="K156" s="68"/>
      <c r="L156" s="68"/>
      <c r="M156" s="71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ht="15.75" customHeight="1">
      <c r="A157" s="68"/>
      <c r="B157" s="68"/>
      <c r="C157" s="69"/>
      <c r="D157" s="69"/>
      <c r="E157" s="70">
        <f t="shared" si="1"/>
        <v>0</v>
      </c>
      <c r="F157" s="70">
        <f t="shared" si="2"/>
        <v>0</v>
      </c>
      <c r="G157" s="69"/>
      <c r="H157" s="69"/>
      <c r="I157" s="69"/>
      <c r="J157" s="69"/>
      <c r="K157" s="69"/>
      <c r="L157" s="69"/>
      <c r="M157" s="69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ht="15.75" customHeight="1">
      <c r="A158" s="68"/>
      <c r="B158" s="68"/>
      <c r="C158" s="68"/>
      <c r="D158" s="69"/>
      <c r="E158" s="70">
        <f t="shared" si="1"/>
        <v>0</v>
      </c>
      <c r="F158" s="70">
        <f t="shared" si="2"/>
        <v>0</v>
      </c>
      <c r="G158" s="68"/>
      <c r="H158" s="68"/>
      <c r="I158" s="68"/>
      <c r="J158" s="68"/>
      <c r="K158" s="68"/>
      <c r="L158" s="68"/>
      <c r="M158" s="71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ht="15.75" customHeight="1">
      <c r="A159" s="68"/>
      <c r="B159" s="68"/>
      <c r="C159" s="69"/>
      <c r="D159" s="69"/>
      <c r="E159" s="70">
        <f t="shared" si="1"/>
        <v>0</v>
      </c>
      <c r="F159" s="70">
        <f t="shared" si="2"/>
        <v>0</v>
      </c>
      <c r="G159" s="69"/>
      <c r="H159" s="69"/>
      <c r="I159" s="69"/>
      <c r="J159" s="69"/>
      <c r="K159" s="69"/>
      <c r="L159" s="69"/>
      <c r="M159" s="69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ht="15.75" customHeight="1">
      <c r="A160" s="68"/>
      <c r="B160" s="68"/>
      <c r="C160" s="68"/>
      <c r="D160" s="69"/>
      <c r="E160" s="70">
        <f t="shared" si="1"/>
        <v>0</v>
      </c>
      <c r="F160" s="70">
        <f t="shared" si="2"/>
        <v>0</v>
      </c>
      <c r="G160" s="68"/>
      <c r="H160" s="68"/>
      <c r="I160" s="68"/>
      <c r="J160" s="68"/>
      <c r="K160" s="68"/>
      <c r="L160" s="68"/>
      <c r="M160" s="71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ht="15.75" customHeight="1">
      <c r="A161" s="68"/>
      <c r="B161" s="68"/>
      <c r="C161" s="68"/>
      <c r="D161" s="69"/>
      <c r="E161" s="70">
        <f t="shared" si="1"/>
        <v>0</v>
      </c>
      <c r="F161" s="70">
        <f t="shared" si="2"/>
        <v>0</v>
      </c>
      <c r="G161" s="68"/>
      <c r="H161" s="68"/>
      <c r="I161" s="68"/>
      <c r="J161" s="68"/>
      <c r="K161" s="68"/>
      <c r="L161" s="68"/>
      <c r="M161" s="71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ht="15.75" customHeight="1">
      <c r="A162" s="68"/>
      <c r="B162" s="68"/>
      <c r="C162" s="69"/>
      <c r="D162" s="69"/>
      <c r="E162" s="70">
        <f t="shared" si="1"/>
        <v>0</v>
      </c>
      <c r="F162" s="70">
        <f t="shared" si="2"/>
        <v>0</v>
      </c>
      <c r="G162" s="69"/>
      <c r="H162" s="69"/>
      <c r="I162" s="69"/>
      <c r="J162" s="69"/>
      <c r="K162" s="69"/>
      <c r="L162" s="69"/>
      <c r="M162" s="69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ht="15.75" customHeight="1">
      <c r="A163" s="68"/>
      <c r="B163" s="68"/>
      <c r="C163" s="68"/>
      <c r="D163" s="69"/>
      <c r="E163" s="70">
        <f t="shared" si="1"/>
        <v>0</v>
      </c>
      <c r="F163" s="70">
        <f t="shared" si="2"/>
        <v>0</v>
      </c>
      <c r="G163" s="68"/>
      <c r="H163" s="68"/>
      <c r="I163" s="68"/>
      <c r="J163" s="68"/>
      <c r="K163" s="68"/>
      <c r="L163" s="68"/>
      <c r="M163" s="71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ht="15.75" customHeight="1">
      <c r="A164" s="68"/>
      <c r="B164" s="68"/>
      <c r="C164" s="68"/>
      <c r="D164" s="69"/>
      <c r="E164" s="70">
        <f t="shared" si="1"/>
        <v>0</v>
      </c>
      <c r="F164" s="70">
        <f t="shared" si="2"/>
        <v>0</v>
      </c>
      <c r="G164" s="68"/>
      <c r="H164" s="68"/>
      <c r="I164" s="68"/>
      <c r="J164" s="68"/>
      <c r="K164" s="68"/>
      <c r="L164" s="68"/>
      <c r="M164" s="71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ht="15.75" customHeight="1">
      <c r="A165" s="68"/>
      <c r="B165" s="68"/>
      <c r="C165" s="69"/>
      <c r="D165" s="69"/>
      <c r="E165" s="70">
        <f t="shared" si="1"/>
        <v>0</v>
      </c>
      <c r="F165" s="70">
        <f t="shared" si="2"/>
        <v>0</v>
      </c>
      <c r="G165" s="69"/>
      <c r="H165" s="69"/>
      <c r="I165" s="69"/>
      <c r="J165" s="69"/>
      <c r="K165" s="69"/>
      <c r="L165" s="69"/>
      <c r="M165" s="69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ht="15.75" customHeight="1">
      <c r="A166" s="68"/>
      <c r="B166" s="68"/>
      <c r="C166" s="68"/>
      <c r="D166" s="69"/>
      <c r="E166" s="70">
        <f t="shared" si="1"/>
        <v>0</v>
      </c>
      <c r="F166" s="70">
        <f t="shared" si="2"/>
        <v>0</v>
      </c>
      <c r="G166" s="68"/>
      <c r="H166" s="68"/>
      <c r="I166" s="68"/>
      <c r="J166" s="68"/>
      <c r="K166" s="68"/>
      <c r="L166" s="68"/>
      <c r="M166" s="71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ht="15.75" customHeight="1">
      <c r="A167" s="68"/>
      <c r="B167" s="68"/>
      <c r="C167" s="68"/>
      <c r="D167" s="69"/>
      <c r="E167" s="70">
        <f t="shared" si="1"/>
        <v>0</v>
      </c>
      <c r="F167" s="70">
        <f t="shared" si="2"/>
        <v>0</v>
      </c>
      <c r="G167" s="68"/>
      <c r="H167" s="68"/>
      <c r="I167" s="68"/>
      <c r="J167" s="68"/>
      <c r="K167" s="68"/>
      <c r="L167" s="68"/>
      <c r="M167" s="71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ht="15.75" customHeight="1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ht="15.75" customHeight="1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ht="15.75" customHeight="1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ht="15.75" customHeight="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ht="15.75" customHeight="1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ht="15.75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ht="15.75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ht="15.75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ht="15.75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ht="15.75" customHeigh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ht="15.75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ht="15.75" customHeigh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ht="15.75" customHeigh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ht="15.75" customHeigh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ht="15.75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ht="15.75" customHeigh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ht="15.75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ht="15.75" customHeigh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ht="15.75" customHeigh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ht="15.75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ht="15.75" customHeigh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ht="15.75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ht="15.75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ht="15.75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ht="15.75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ht="15.75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ht="15.75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ht="15.75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ht="15.75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ht="15.75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ht="15.75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ht="15.75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ht="15.75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ht="15.75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ht="15.75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ht="15.75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ht="15.75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ht="15.75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ht="15.75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ht="15.75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ht="15.75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ht="15.75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ht="15.75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ht="15.75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ht="15.7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ht="15.75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ht="15.75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ht="15.75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ht="15.75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ht="15.75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ht="15.75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ht="15.75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ht="15.75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ht="15.75" customHeight="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ht="15.75" customHeigh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ht="15.75" customHeight="1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ht="15.75" customHeight="1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ht="15.75" customHeight="1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ht="15.75" customHeight="1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ht="15.75" customHeight="1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ht="15.75" customHeight="1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ht="15.75" customHeight="1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ht="15.75" customHeight="1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ht="15.75" customHeight="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ht="15.75" customHeight="1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ht="15.75" customHeight="1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ht="15.75" customHeight="1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ht="15.75" customHeight="1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ht="15.75" customHeight="1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ht="15.75" customHeight="1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ht="15.75" customHeight="1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ht="15.75" customHeight="1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ht="15.75" customHeight="1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ht="15.75" customHeight="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ht="15.75" customHeight="1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ht="15.75" customHeight="1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ht="15.75" customHeight="1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ht="15.75" customHeight="1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ht="15.75" customHeight="1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ht="15.75" customHeight="1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ht="15.75" customHeight="1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ht="15.75" customHeight="1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ht="15.75" customHeight="1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ht="15.75" customHeight="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ht="15.75" customHeight="1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ht="15.75" customHeight="1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ht="15.75" customHeight="1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ht="15.75" customHeight="1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ht="15.75" customHeight="1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ht="15.75" customHeight="1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ht="15.75" customHeight="1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ht="15.75" customHeight="1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ht="15.75" customHeight="1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ht="15.75" customHeight="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ht="15.75" customHeight="1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ht="15.7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ht="15.75" customHeight="1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ht="15.75" customHeight="1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ht="15.7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ht="15.75" customHeight="1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ht="15.75" customHeight="1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ht="15.7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ht="15.75" customHeight="1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ht="15.75" customHeight="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ht="15.75" customHeight="1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ht="15.75" customHeight="1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ht="15.75" customHeight="1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ht="15.75" customHeight="1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ht="15.75" customHeight="1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ht="15.75" customHeight="1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ht="15.75" customHeight="1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ht="15.75" customHeight="1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ht="15.7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ht="15.75" customHeight="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ht="15.75" customHeight="1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ht="15.75" customHeight="1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ht="15.75" customHeight="1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ht="15.75" customHeight="1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ht="15.75" customHeight="1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ht="15.75" customHeight="1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ht="15.75" customHeight="1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ht="15.75" customHeight="1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ht="15.75" customHeight="1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ht="15.75" customHeight="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ht="15.75" customHeight="1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ht="15.75" customHeight="1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ht="15.75" customHeight="1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ht="15.75" customHeight="1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ht="15.75" customHeight="1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ht="15.75" customHeight="1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ht="15.75" customHeight="1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ht="15.75" customHeight="1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ht="15.75" customHeight="1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ht="15.75" customHeight="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ht="15.75" customHeight="1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ht="15.75" customHeight="1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ht="15.75" customHeight="1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ht="15.75" customHeight="1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ht="15.75" customHeight="1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ht="15.75" customHeight="1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ht="15.75" customHeight="1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ht="15.75" customHeight="1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ht="15.75" customHeight="1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ht="15.75" customHeight="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ht="15.75" customHeight="1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ht="15.75" customHeight="1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ht="15.75" customHeight="1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ht="15.75" customHeight="1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ht="15.75" customHeight="1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ht="15.75" customHeight="1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ht="15.75" customHeight="1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ht="15.75" customHeight="1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ht="15.75" customHeight="1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ht="15.75" customHeight="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ht="15.75" customHeight="1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ht="15.75" customHeight="1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ht="15.75" customHeight="1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ht="15.75" customHeight="1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ht="15.75" customHeight="1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ht="15.75" customHeight="1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ht="15.75" customHeight="1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ht="15.75" customHeight="1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ht="15.75" customHeight="1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ht="15.75" customHeight="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ht="15.7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ht="15.75" customHeight="1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ht="15.75" customHeight="1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ht="15.75" customHeight="1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ht="15.75" customHeight="1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ht="15.75" customHeight="1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ht="15.75" customHeight="1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ht="15.75" customHeight="1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ht="15.75" customHeight="1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ht="15.75" customHeight="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ht="15.75" customHeight="1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ht="15.75" customHeight="1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ht="15.75" customHeight="1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ht="15.75" customHeight="1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ht="15.75" customHeight="1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ht="15.75" customHeight="1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ht="15.75" customHeight="1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ht="15.75" customHeight="1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ht="15.75" customHeight="1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ht="15.75" customHeight="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ht="15.75" customHeight="1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ht="15.75" customHeight="1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ht="15.75" customHeight="1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ht="15.75" customHeight="1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ht="15.75" customHeight="1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ht="15.75" customHeight="1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ht="15.75" customHeight="1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ht="15.75" customHeight="1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ht="15.75" customHeight="1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ht="15.75" customHeight="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ht="15.75" customHeight="1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ht="15.75" customHeight="1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ht="15.75" customHeight="1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ht="15.75" customHeight="1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ht="15.75" customHeight="1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ht="15.75" customHeight="1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4:N4"/>
    <mergeCell ref="A6:H6"/>
    <mergeCell ref="A8:H8"/>
    <mergeCell ref="A9:H9"/>
    <mergeCell ref="A10:H10"/>
    <mergeCell ref="A14:N15"/>
  </mergeCells>
  <dataValidations>
    <dataValidation type="list" allowBlank="1" showErrorMessage="1" sqref="A17:A167">
      <formula1>'listas de opções'!$C$2:$C$18</formula1>
    </dataValidation>
    <dataValidation type="list" allowBlank="1" showErrorMessage="1" sqref="B17:B167">
      <formula1>'listas de opções'!$E$2:$E$64</formula1>
    </dataValidation>
  </dataValidations>
  <printOptions/>
  <pageMargins bottom="0.75" footer="0.0" header="0.0" left="0.25" right="0.25" top="0.75"/>
  <pageSetup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71"/>
    <col customWidth="1" min="2" max="2" width="11.57"/>
    <col customWidth="1" min="3" max="3" width="13.57"/>
    <col customWidth="1" min="4" max="4" width="19.29"/>
    <col customWidth="1" min="5" max="5" width="14.43"/>
    <col customWidth="1" min="6" max="6" width="18.29"/>
    <col customWidth="1" min="7" max="7" width="12.71"/>
    <col customWidth="1" min="8" max="12" width="15.57"/>
    <col customWidth="1" min="13" max="13" width="29.14"/>
    <col customWidth="1" min="14" max="14" width="11.86"/>
    <col customWidth="1" min="15" max="15" width="16.29"/>
  </cols>
  <sheetData>
    <row r="1">
      <c r="A1" s="72" t="s">
        <v>103</v>
      </c>
      <c r="B1" s="73" t="str">
        <f>'Tabela 1 APS - Descr.'!B1</f>
        <v>RRAS 09</v>
      </c>
    </row>
    <row r="3">
      <c r="A3" s="74" t="s">
        <v>391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1"/>
    </row>
    <row r="4">
      <c r="A4" s="75" t="s">
        <v>392</v>
      </c>
      <c r="B4" s="76"/>
      <c r="C4" s="76"/>
      <c r="D4" s="76"/>
      <c r="E4" s="76"/>
      <c r="F4" s="76"/>
      <c r="G4" s="76"/>
      <c r="H4" s="77"/>
      <c r="I4" s="77"/>
      <c r="J4" s="77"/>
      <c r="K4" s="77"/>
      <c r="L4" s="77"/>
      <c r="M4" s="77"/>
      <c r="N4" s="77"/>
    </row>
    <row r="5">
      <c r="A5" s="78"/>
      <c r="I5" s="77"/>
      <c r="J5" s="77"/>
      <c r="K5" s="77"/>
      <c r="L5" s="77"/>
      <c r="M5" s="77"/>
      <c r="N5" s="77"/>
      <c r="O5" s="77"/>
    </row>
    <row r="6">
      <c r="A6" s="78" t="s">
        <v>393</v>
      </c>
      <c r="H6" s="77"/>
      <c r="I6" s="77"/>
      <c r="J6" s="77"/>
      <c r="K6" s="77"/>
      <c r="L6" s="77"/>
      <c r="M6" s="77"/>
      <c r="N6" s="77"/>
    </row>
    <row r="7">
      <c r="A7" s="78" t="s">
        <v>394</v>
      </c>
      <c r="H7" s="79"/>
      <c r="I7" s="77"/>
      <c r="J7" s="77"/>
      <c r="K7" s="77"/>
      <c r="L7" s="77"/>
      <c r="M7" s="77"/>
      <c r="N7" s="77"/>
      <c r="O7" s="77"/>
    </row>
    <row r="8">
      <c r="A8" s="80" t="s">
        <v>395</v>
      </c>
      <c r="H8" s="79"/>
      <c r="I8" s="77"/>
      <c r="J8" s="77"/>
      <c r="K8" s="77"/>
      <c r="L8" s="77"/>
      <c r="M8" s="77"/>
      <c r="N8" s="77"/>
      <c r="O8" s="77"/>
    </row>
    <row r="9" ht="14.25" customHeight="1">
      <c r="A9" s="81" t="s">
        <v>396</v>
      </c>
      <c r="B9" s="82"/>
      <c r="C9" s="82"/>
      <c r="D9" s="82"/>
      <c r="E9" s="82"/>
      <c r="F9" s="82"/>
      <c r="G9" s="82"/>
      <c r="H9" s="83"/>
      <c r="I9" s="77"/>
      <c r="J9" s="77"/>
      <c r="K9" s="77"/>
      <c r="L9" s="77"/>
      <c r="M9" s="77"/>
      <c r="N9" s="77"/>
      <c r="O9" s="77"/>
    </row>
    <row r="10" ht="15.0" customHeight="1">
      <c r="A10" s="84" t="s">
        <v>397</v>
      </c>
      <c r="B10" s="61"/>
      <c r="C10" s="61"/>
      <c r="D10" s="61"/>
      <c r="E10" s="61"/>
      <c r="F10" s="61"/>
      <c r="G10" s="61"/>
      <c r="H10" s="62"/>
      <c r="I10" s="77"/>
      <c r="J10" s="77"/>
      <c r="K10" s="77"/>
      <c r="L10" s="77"/>
      <c r="M10" s="77"/>
      <c r="N10" s="77"/>
      <c r="O10" s="77"/>
    </row>
    <row r="16">
      <c r="A16" s="85" t="s">
        <v>398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8"/>
    </row>
    <row r="17">
      <c r="A17" s="60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2"/>
    </row>
    <row r="18" ht="113.25" customHeight="1">
      <c r="A18" s="63" t="s">
        <v>1</v>
      </c>
      <c r="B18" s="63" t="s">
        <v>118</v>
      </c>
      <c r="C18" s="63" t="s">
        <v>119</v>
      </c>
      <c r="D18" s="66" t="s">
        <v>399</v>
      </c>
      <c r="E18" s="66" t="s">
        <v>400</v>
      </c>
      <c r="F18" s="63" t="s">
        <v>379</v>
      </c>
      <c r="G18" s="63" t="s">
        <v>119</v>
      </c>
      <c r="H18" s="63" t="s">
        <v>401</v>
      </c>
      <c r="I18" s="63" t="s">
        <v>402</v>
      </c>
      <c r="J18" s="63" t="s">
        <v>403</v>
      </c>
      <c r="K18" s="63" t="s">
        <v>404</v>
      </c>
      <c r="L18" s="63" t="s">
        <v>405</v>
      </c>
      <c r="M18" s="63" t="s">
        <v>119</v>
      </c>
      <c r="N18" s="63" t="s">
        <v>406</v>
      </c>
    </row>
    <row r="19">
      <c r="A19" s="68" t="s">
        <v>129</v>
      </c>
      <c r="B19" s="68" t="s">
        <v>129</v>
      </c>
      <c r="C19" s="86" t="s">
        <v>130</v>
      </c>
      <c r="D19" s="86">
        <v>81.0</v>
      </c>
      <c r="E19" s="86" t="s">
        <v>138</v>
      </c>
      <c r="F19" s="86" t="s">
        <v>388</v>
      </c>
      <c r="G19" s="86" t="s">
        <v>129</v>
      </c>
      <c r="H19" s="87">
        <f t="shared" ref="H19:H168" si="1">(D19*92/100)*3</f>
        <v>223.56</v>
      </c>
      <c r="I19" s="87">
        <f t="shared" ref="I19:I168" si="2">(D19*92/100)*4</f>
        <v>298.08</v>
      </c>
      <c r="J19" s="87">
        <f t="shared" ref="J19:J168" si="3">(D19*8/100)*7</f>
        <v>45.36</v>
      </c>
      <c r="K19" s="87">
        <f t="shared" ref="K19:K168" si="4">(D19*8/100)*6</f>
        <v>38.88</v>
      </c>
      <c r="L19" s="86" t="s">
        <v>138</v>
      </c>
      <c r="M19" s="86" t="s">
        <v>129</v>
      </c>
      <c r="N19" s="86" t="s">
        <v>407</v>
      </c>
    </row>
    <row r="20">
      <c r="A20" s="68" t="s">
        <v>129</v>
      </c>
      <c r="B20" s="68" t="s">
        <v>129</v>
      </c>
      <c r="C20" s="86" t="s">
        <v>134</v>
      </c>
      <c r="D20" s="86">
        <v>16.0</v>
      </c>
      <c r="E20" s="86" t="s">
        <v>138</v>
      </c>
      <c r="F20" s="86" t="s">
        <v>388</v>
      </c>
      <c r="G20" s="86" t="s">
        <v>129</v>
      </c>
      <c r="H20" s="87">
        <f t="shared" si="1"/>
        <v>44.16</v>
      </c>
      <c r="I20" s="87">
        <f t="shared" si="2"/>
        <v>58.88</v>
      </c>
      <c r="J20" s="87">
        <f t="shared" si="3"/>
        <v>8.96</v>
      </c>
      <c r="K20" s="87">
        <f t="shared" si="4"/>
        <v>7.68</v>
      </c>
      <c r="L20" s="86" t="s">
        <v>138</v>
      </c>
      <c r="M20" s="86" t="s">
        <v>129</v>
      </c>
      <c r="N20" s="86" t="s">
        <v>407</v>
      </c>
    </row>
    <row r="21" ht="15.75" customHeight="1">
      <c r="A21" s="68" t="s">
        <v>129</v>
      </c>
      <c r="B21" s="68" t="s">
        <v>129</v>
      </c>
      <c r="C21" s="86" t="s">
        <v>137</v>
      </c>
      <c r="D21" s="86">
        <v>10.0</v>
      </c>
      <c r="E21" s="86" t="s">
        <v>138</v>
      </c>
      <c r="F21" s="86" t="s">
        <v>388</v>
      </c>
      <c r="G21" s="86" t="s">
        <v>129</v>
      </c>
      <c r="H21" s="87">
        <f t="shared" si="1"/>
        <v>27.6</v>
      </c>
      <c r="I21" s="87">
        <f t="shared" si="2"/>
        <v>36.8</v>
      </c>
      <c r="J21" s="87">
        <f t="shared" si="3"/>
        <v>5.6</v>
      </c>
      <c r="K21" s="87">
        <f t="shared" si="4"/>
        <v>4.8</v>
      </c>
      <c r="L21" s="86" t="s">
        <v>138</v>
      </c>
      <c r="M21" s="86" t="s">
        <v>129</v>
      </c>
      <c r="N21" s="86" t="s">
        <v>407</v>
      </c>
    </row>
    <row r="22" ht="15.75" customHeight="1">
      <c r="A22" s="68" t="s">
        <v>129</v>
      </c>
      <c r="B22" s="68" t="s">
        <v>129</v>
      </c>
      <c r="C22" s="86" t="s">
        <v>139</v>
      </c>
      <c r="D22" s="86">
        <v>4.0</v>
      </c>
      <c r="E22" s="86" t="s">
        <v>138</v>
      </c>
      <c r="F22" s="86" t="s">
        <v>388</v>
      </c>
      <c r="G22" s="86" t="s">
        <v>129</v>
      </c>
      <c r="H22" s="87">
        <f t="shared" si="1"/>
        <v>11.04</v>
      </c>
      <c r="I22" s="87">
        <f t="shared" si="2"/>
        <v>14.72</v>
      </c>
      <c r="J22" s="87">
        <f t="shared" si="3"/>
        <v>2.24</v>
      </c>
      <c r="K22" s="87">
        <f t="shared" si="4"/>
        <v>1.92</v>
      </c>
      <c r="L22" s="86" t="s">
        <v>138</v>
      </c>
      <c r="M22" s="86" t="s">
        <v>129</v>
      </c>
      <c r="N22" s="86" t="s">
        <v>407</v>
      </c>
    </row>
    <row r="23" ht="15.75" customHeight="1">
      <c r="A23" s="68" t="s">
        <v>129</v>
      </c>
      <c r="B23" s="68" t="s">
        <v>129</v>
      </c>
      <c r="C23" s="86" t="s">
        <v>140</v>
      </c>
      <c r="D23" s="86">
        <v>855.0</v>
      </c>
      <c r="E23" s="86" t="s">
        <v>138</v>
      </c>
      <c r="F23" s="86" t="s">
        <v>388</v>
      </c>
      <c r="G23" s="86" t="s">
        <v>129</v>
      </c>
      <c r="H23" s="87">
        <f t="shared" si="1"/>
        <v>2359.8</v>
      </c>
      <c r="I23" s="87">
        <f t="shared" si="2"/>
        <v>3146.4</v>
      </c>
      <c r="J23" s="87">
        <f t="shared" si="3"/>
        <v>478.8</v>
      </c>
      <c r="K23" s="87">
        <f t="shared" si="4"/>
        <v>410.4</v>
      </c>
      <c r="L23" s="86" t="s">
        <v>138</v>
      </c>
      <c r="M23" s="86" t="s">
        <v>129</v>
      </c>
      <c r="N23" s="86" t="s">
        <v>407</v>
      </c>
    </row>
    <row r="24" ht="15.75" customHeight="1">
      <c r="A24" s="68" t="s">
        <v>129</v>
      </c>
      <c r="B24" s="68" t="s">
        <v>129</v>
      </c>
      <c r="C24" s="86" t="s">
        <v>141</v>
      </c>
      <c r="D24" s="86">
        <v>7.0</v>
      </c>
      <c r="E24" s="86" t="s">
        <v>138</v>
      </c>
      <c r="F24" s="86" t="s">
        <v>388</v>
      </c>
      <c r="G24" s="86" t="s">
        <v>129</v>
      </c>
      <c r="H24" s="87">
        <f t="shared" si="1"/>
        <v>19.32</v>
      </c>
      <c r="I24" s="87">
        <f t="shared" si="2"/>
        <v>25.76</v>
      </c>
      <c r="J24" s="87">
        <f t="shared" si="3"/>
        <v>3.92</v>
      </c>
      <c r="K24" s="87">
        <f t="shared" si="4"/>
        <v>3.36</v>
      </c>
      <c r="L24" s="86" t="s">
        <v>138</v>
      </c>
      <c r="M24" s="86" t="s">
        <v>129</v>
      </c>
      <c r="N24" s="86" t="s">
        <v>407</v>
      </c>
    </row>
    <row r="25" ht="15.75" customHeight="1">
      <c r="A25" s="68" t="s">
        <v>129</v>
      </c>
      <c r="B25" s="68" t="s">
        <v>129</v>
      </c>
      <c r="C25" s="86" t="s">
        <v>142</v>
      </c>
      <c r="D25" s="86">
        <v>7.0</v>
      </c>
      <c r="E25" s="86" t="s">
        <v>138</v>
      </c>
      <c r="F25" s="86" t="s">
        <v>388</v>
      </c>
      <c r="G25" s="86" t="s">
        <v>129</v>
      </c>
      <c r="H25" s="87">
        <f t="shared" si="1"/>
        <v>19.32</v>
      </c>
      <c r="I25" s="87">
        <f t="shared" si="2"/>
        <v>25.76</v>
      </c>
      <c r="J25" s="87">
        <f t="shared" si="3"/>
        <v>3.92</v>
      </c>
      <c r="K25" s="87">
        <f t="shared" si="4"/>
        <v>3.36</v>
      </c>
      <c r="L25" s="86" t="s">
        <v>138</v>
      </c>
      <c r="M25" s="86" t="s">
        <v>129</v>
      </c>
      <c r="N25" s="86" t="s">
        <v>407</v>
      </c>
    </row>
    <row r="26" ht="15.75" customHeight="1">
      <c r="A26" s="68" t="s">
        <v>129</v>
      </c>
      <c r="B26" s="68" t="s">
        <v>129</v>
      </c>
      <c r="C26" s="86" t="s">
        <v>145</v>
      </c>
      <c r="D26" s="86">
        <v>25.0</v>
      </c>
      <c r="E26" s="86" t="s">
        <v>138</v>
      </c>
      <c r="F26" s="86" t="s">
        <v>388</v>
      </c>
      <c r="G26" s="86" t="s">
        <v>129</v>
      </c>
      <c r="H26" s="87">
        <f t="shared" si="1"/>
        <v>69</v>
      </c>
      <c r="I26" s="87">
        <f t="shared" si="2"/>
        <v>92</v>
      </c>
      <c r="J26" s="87">
        <f t="shared" si="3"/>
        <v>14</v>
      </c>
      <c r="K26" s="87">
        <f t="shared" si="4"/>
        <v>12</v>
      </c>
      <c r="L26" s="86" t="s">
        <v>138</v>
      </c>
      <c r="M26" s="86" t="s">
        <v>129</v>
      </c>
      <c r="N26" s="86" t="s">
        <v>407</v>
      </c>
    </row>
    <row r="27" ht="15.75" customHeight="1">
      <c r="A27" s="68" t="s">
        <v>129</v>
      </c>
      <c r="B27" s="68" t="s">
        <v>129</v>
      </c>
      <c r="C27" s="86" t="s">
        <v>146</v>
      </c>
      <c r="D27" s="86">
        <v>10.0</v>
      </c>
      <c r="E27" s="86" t="s">
        <v>138</v>
      </c>
      <c r="F27" s="86" t="s">
        <v>388</v>
      </c>
      <c r="G27" s="86" t="s">
        <v>129</v>
      </c>
      <c r="H27" s="87">
        <f t="shared" si="1"/>
        <v>27.6</v>
      </c>
      <c r="I27" s="87">
        <f t="shared" si="2"/>
        <v>36.8</v>
      </c>
      <c r="J27" s="87">
        <f t="shared" si="3"/>
        <v>5.6</v>
      </c>
      <c r="K27" s="87">
        <f t="shared" si="4"/>
        <v>4.8</v>
      </c>
      <c r="L27" s="86" t="s">
        <v>138</v>
      </c>
      <c r="M27" s="86" t="s">
        <v>129</v>
      </c>
      <c r="N27" s="86" t="s">
        <v>407</v>
      </c>
    </row>
    <row r="28" ht="15.75" customHeight="1">
      <c r="A28" s="68" t="s">
        <v>129</v>
      </c>
      <c r="B28" s="68" t="s">
        <v>129</v>
      </c>
      <c r="C28" s="86" t="s">
        <v>149</v>
      </c>
      <c r="D28" s="86">
        <v>123.0</v>
      </c>
      <c r="E28" s="86" t="s">
        <v>138</v>
      </c>
      <c r="F28" s="86" t="s">
        <v>388</v>
      </c>
      <c r="G28" s="86" t="s">
        <v>129</v>
      </c>
      <c r="H28" s="87">
        <f t="shared" si="1"/>
        <v>339.48</v>
      </c>
      <c r="I28" s="87">
        <f t="shared" si="2"/>
        <v>452.64</v>
      </c>
      <c r="J28" s="87">
        <f t="shared" si="3"/>
        <v>68.88</v>
      </c>
      <c r="K28" s="87">
        <f t="shared" si="4"/>
        <v>59.04</v>
      </c>
      <c r="L28" s="86" t="s">
        <v>138</v>
      </c>
      <c r="M28" s="86" t="s">
        <v>129</v>
      </c>
      <c r="N28" s="86" t="s">
        <v>407</v>
      </c>
    </row>
    <row r="29" ht="15.75" customHeight="1">
      <c r="A29" s="68" t="s">
        <v>129</v>
      </c>
      <c r="B29" s="68" t="s">
        <v>129</v>
      </c>
      <c r="C29" s="86" t="s">
        <v>151</v>
      </c>
      <c r="D29" s="86">
        <v>4.0</v>
      </c>
      <c r="E29" s="86" t="s">
        <v>138</v>
      </c>
      <c r="F29" s="86" t="s">
        <v>388</v>
      </c>
      <c r="G29" s="86" t="s">
        <v>129</v>
      </c>
      <c r="H29" s="87">
        <f t="shared" si="1"/>
        <v>11.04</v>
      </c>
      <c r="I29" s="87">
        <f t="shared" si="2"/>
        <v>14.72</v>
      </c>
      <c r="J29" s="87">
        <f t="shared" si="3"/>
        <v>2.24</v>
      </c>
      <c r="K29" s="87">
        <f t="shared" si="4"/>
        <v>1.92</v>
      </c>
      <c r="L29" s="86" t="s">
        <v>138</v>
      </c>
      <c r="M29" s="86" t="s">
        <v>129</v>
      </c>
      <c r="N29" s="86" t="s">
        <v>407</v>
      </c>
    </row>
    <row r="30" ht="15.75" customHeight="1">
      <c r="A30" s="68" t="s">
        <v>129</v>
      </c>
      <c r="B30" s="68" t="s">
        <v>129</v>
      </c>
      <c r="C30" s="86" t="s">
        <v>152</v>
      </c>
      <c r="D30" s="86">
        <v>25.0</v>
      </c>
      <c r="E30" s="86" t="s">
        <v>138</v>
      </c>
      <c r="F30" s="86" t="s">
        <v>388</v>
      </c>
      <c r="G30" s="86" t="s">
        <v>129</v>
      </c>
      <c r="H30" s="87">
        <f t="shared" si="1"/>
        <v>69</v>
      </c>
      <c r="I30" s="87">
        <f t="shared" si="2"/>
        <v>92</v>
      </c>
      <c r="J30" s="87">
        <f t="shared" si="3"/>
        <v>14</v>
      </c>
      <c r="K30" s="87">
        <f t="shared" si="4"/>
        <v>12</v>
      </c>
      <c r="L30" s="86" t="s">
        <v>138</v>
      </c>
      <c r="M30" s="86" t="s">
        <v>129</v>
      </c>
      <c r="N30" s="86" t="s">
        <v>407</v>
      </c>
    </row>
    <row r="31" ht="15.75" customHeight="1">
      <c r="A31" s="68" t="s">
        <v>129</v>
      </c>
      <c r="B31" s="68" t="s">
        <v>129</v>
      </c>
      <c r="C31" s="86" t="s">
        <v>155</v>
      </c>
      <c r="D31" s="86">
        <v>5.0</v>
      </c>
      <c r="E31" s="86" t="s">
        <v>138</v>
      </c>
      <c r="F31" s="86" t="s">
        <v>388</v>
      </c>
      <c r="G31" s="86" t="s">
        <v>129</v>
      </c>
      <c r="H31" s="87">
        <f t="shared" si="1"/>
        <v>13.8</v>
      </c>
      <c r="I31" s="87">
        <f t="shared" si="2"/>
        <v>18.4</v>
      </c>
      <c r="J31" s="87">
        <f t="shared" si="3"/>
        <v>2.8</v>
      </c>
      <c r="K31" s="87">
        <f t="shared" si="4"/>
        <v>2.4</v>
      </c>
      <c r="L31" s="86" t="s">
        <v>138</v>
      </c>
      <c r="M31" s="86" t="s">
        <v>129</v>
      </c>
      <c r="N31" s="86" t="s">
        <v>407</v>
      </c>
    </row>
    <row r="32" ht="15.75" customHeight="1">
      <c r="A32" s="68" t="s">
        <v>129</v>
      </c>
      <c r="B32" s="68" t="s">
        <v>129</v>
      </c>
      <c r="C32" s="86" t="s">
        <v>156</v>
      </c>
      <c r="D32" s="86">
        <v>89.0</v>
      </c>
      <c r="E32" s="86" t="s">
        <v>138</v>
      </c>
      <c r="F32" s="86" t="s">
        <v>388</v>
      </c>
      <c r="G32" s="86" t="s">
        <v>129</v>
      </c>
      <c r="H32" s="87">
        <f t="shared" si="1"/>
        <v>245.64</v>
      </c>
      <c r="I32" s="87">
        <f t="shared" si="2"/>
        <v>327.52</v>
      </c>
      <c r="J32" s="87">
        <f t="shared" si="3"/>
        <v>49.84</v>
      </c>
      <c r="K32" s="87">
        <f t="shared" si="4"/>
        <v>42.72</v>
      </c>
      <c r="L32" s="86" t="s">
        <v>138</v>
      </c>
      <c r="M32" s="86" t="s">
        <v>129</v>
      </c>
      <c r="N32" s="86" t="s">
        <v>407</v>
      </c>
    </row>
    <row r="33" ht="15.75" customHeight="1">
      <c r="A33" s="68" t="s">
        <v>129</v>
      </c>
      <c r="B33" s="68" t="s">
        <v>129</v>
      </c>
      <c r="C33" s="86" t="s">
        <v>159</v>
      </c>
      <c r="D33" s="86">
        <v>42.0</v>
      </c>
      <c r="E33" s="86" t="s">
        <v>138</v>
      </c>
      <c r="F33" s="86" t="s">
        <v>388</v>
      </c>
      <c r="G33" s="86" t="s">
        <v>129</v>
      </c>
      <c r="H33" s="87">
        <f t="shared" si="1"/>
        <v>115.92</v>
      </c>
      <c r="I33" s="87">
        <f t="shared" si="2"/>
        <v>154.56</v>
      </c>
      <c r="J33" s="87">
        <f t="shared" si="3"/>
        <v>23.52</v>
      </c>
      <c r="K33" s="87">
        <f t="shared" si="4"/>
        <v>20.16</v>
      </c>
      <c r="L33" s="86" t="s">
        <v>138</v>
      </c>
      <c r="M33" s="86" t="s">
        <v>129</v>
      </c>
      <c r="N33" s="86" t="s">
        <v>407</v>
      </c>
    </row>
    <row r="34" ht="15.75" customHeight="1">
      <c r="A34" s="68" t="s">
        <v>129</v>
      </c>
      <c r="B34" s="68" t="s">
        <v>129</v>
      </c>
      <c r="C34" s="86" t="s">
        <v>162</v>
      </c>
      <c r="D34" s="86">
        <v>29.0</v>
      </c>
      <c r="E34" s="86" t="s">
        <v>138</v>
      </c>
      <c r="F34" s="86" t="s">
        <v>388</v>
      </c>
      <c r="G34" s="86" t="s">
        <v>129</v>
      </c>
      <c r="H34" s="87">
        <f t="shared" si="1"/>
        <v>80.04</v>
      </c>
      <c r="I34" s="87">
        <f t="shared" si="2"/>
        <v>106.72</v>
      </c>
      <c r="J34" s="87">
        <f t="shared" si="3"/>
        <v>16.24</v>
      </c>
      <c r="K34" s="87">
        <f t="shared" si="4"/>
        <v>13.92</v>
      </c>
      <c r="L34" s="86" t="s">
        <v>138</v>
      </c>
      <c r="M34" s="86" t="s">
        <v>129</v>
      </c>
      <c r="N34" s="86" t="s">
        <v>407</v>
      </c>
    </row>
    <row r="35" ht="15.75" customHeight="1">
      <c r="A35" s="68" t="s">
        <v>129</v>
      </c>
      <c r="B35" s="68" t="s">
        <v>129</v>
      </c>
      <c r="C35" s="86" t="s">
        <v>163</v>
      </c>
      <c r="D35" s="86">
        <v>22.0</v>
      </c>
      <c r="E35" s="86" t="s">
        <v>138</v>
      </c>
      <c r="F35" s="86" t="s">
        <v>388</v>
      </c>
      <c r="G35" s="86" t="s">
        <v>129</v>
      </c>
      <c r="H35" s="87">
        <f t="shared" si="1"/>
        <v>60.72</v>
      </c>
      <c r="I35" s="87">
        <f t="shared" si="2"/>
        <v>80.96</v>
      </c>
      <c r="J35" s="87">
        <f t="shared" si="3"/>
        <v>12.32</v>
      </c>
      <c r="K35" s="87">
        <f t="shared" si="4"/>
        <v>10.56</v>
      </c>
      <c r="L35" s="86" t="s">
        <v>138</v>
      </c>
      <c r="M35" s="86" t="s">
        <v>129</v>
      </c>
      <c r="N35" s="86" t="s">
        <v>407</v>
      </c>
    </row>
    <row r="36" ht="15.75" customHeight="1">
      <c r="A36" s="68" t="s">
        <v>129</v>
      </c>
      <c r="B36" s="68" t="s">
        <v>129</v>
      </c>
      <c r="C36" s="86" t="s">
        <v>164</v>
      </c>
      <c r="D36" s="86">
        <v>23.0</v>
      </c>
      <c r="E36" s="86" t="s">
        <v>138</v>
      </c>
      <c r="F36" s="86" t="s">
        <v>388</v>
      </c>
      <c r="G36" s="86" t="s">
        <v>129</v>
      </c>
      <c r="H36" s="87">
        <f t="shared" si="1"/>
        <v>63.48</v>
      </c>
      <c r="I36" s="87">
        <f t="shared" si="2"/>
        <v>84.64</v>
      </c>
      <c r="J36" s="87">
        <f t="shared" si="3"/>
        <v>12.88</v>
      </c>
      <c r="K36" s="87">
        <f t="shared" si="4"/>
        <v>11.04</v>
      </c>
      <c r="L36" s="86" t="s">
        <v>138</v>
      </c>
      <c r="M36" s="86" t="s">
        <v>129</v>
      </c>
      <c r="N36" s="86" t="s">
        <v>407</v>
      </c>
    </row>
    <row r="37" ht="15.75" customHeight="1">
      <c r="A37" s="68" t="s">
        <v>129</v>
      </c>
      <c r="B37" s="68" t="s">
        <v>165</v>
      </c>
      <c r="C37" s="86" t="s">
        <v>166</v>
      </c>
      <c r="D37" s="86">
        <v>22.0</v>
      </c>
      <c r="E37" s="86" t="s">
        <v>138</v>
      </c>
      <c r="F37" s="86" t="s">
        <v>388</v>
      </c>
      <c r="G37" s="86" t="s">
        <v>129</v>
      </c>
      <c r="H37" s="87">
        <f t="shared" si="1"/>
        <v>60.72</v>
      </c>
      <c r="I37" s="87">
        <f t="shared" si="2"/>
        <v>80.96</v>
      </c>
      <c r="J37" s="87">
        <f t="shared" si="3"/>
        <v>12.32</v>
      </c>
      <c r="K37" s="87">
        <f t="shared" si="4"/>
        <v>10.56</v>
      </c>
      <c r="L37" s="86" t="s">
        <v>138</v>
      </c>
      <c r="M37" s="86" t="s">
        <v>129</v>
      </c>
      <c r="N37" s="86" t="s">
        <v>407</v>
      </c>
    </row>
    <row r="38" ht="15.75" customHeight="1">
      <c r="A38" s="68" t="s">
        <v>129</v>
      </c>
      <c r="B38" s="68" t="s">
        <v>165</v>
      </c>
      <c r="C38" s="86" t="s">
        <v>169</v>
      </c>
      <c r="D38" s="86">
        <v>7.0</v>
      </c>
      <c r="E38" s="86" t="s">
        <v>138</v>
      </c>
      <c r="F38" s="86" t="s">
        <v>388</v>
      </c>
      <c r="G38" s="86" t="s">
        <v>129</v>
      </c>
      <c r="H38" s="87">
        <f t="shared" si="1"/>
        <v>19.32</v>
      </c>
      <c r="I38" s="87">
        <f t="shared" si="2"/>
        <v>25.76</v>
      </c>
      <c r="J38" s="87">
        <f t="shared" si="3"/>
        <v>3.92</v>
      </c>
      <c r="K38" s="87">
        <f t="shared" si="4"/>
        <v>3.36</v>
      </c>
      <c r="L38" s="86" t="s">
        <v>138</v>
      </c>
      <c r="M38" s="86" t="s">
        <v>129</v>
      </c>
      <c r="N38" s="86" t="s">
        <v>407</v>
      </c>
    </row>
    <row r="39" ht="15.75" customHeight="1">
      <c r="A39" s="68" t="s">
        <v>129</v>
      </c>
      <c r="B39" s="68" t="s">
        <v>165</v>
      </c>
      <c r="C39" s="86" t="s">
        <v>171</v>
      </c>
      <c r="D39" s="86">
        <v>7.0</v>
      </c>
      <c r="E39" s="86" t="s">
        <v>138</v>
      </c>
      <c r="F39" s="86" t="s">
        <v>388</v>
      </c>
      <c r="G39" s="86" t="s">
        <v>129</v>
      </c>
      <c r="H39" s="87">
        <f t="shared" si="1"/>
        <v>19.32</v>
      </c>
      <c r="I39" s="87">
        <f t="shared" si="2"/>
        <v>25.76</v>
      </c>
      <c r="J39" s="87">
        <f t="shared" si="3"/>
        <v>3.92</v>
      </c>
      <c r="K39" s="87">
        <f t="shared" si="4"/>
        <v>3.36</v>
      </c>
      <c r="L39" s="86" t="s">
        <v>138</v>
      </c>
      <c r="M39" s="86" t="s">
        <v>129</v>
      </c>
      <c r="N39" s="86" t="s">
        <v>407</v>
      </c>
    </row>
    <row r="40" ht="15.75" customHeight="1">
      <c r="A40" s="68" t="s">
        <v>129</v>
      </c>
      <c r="B40" s="68" t="s">
        <v>165</v>
      </c>
      <c r="C40" s="86" t="s">
        <v>173</v>
      </c>
      <c r="D40" s="86">
        <v>3.0</v>
      </c>
      <c r="E40" s="86" t="s">
        <v>138</v>
      </c>
      <c r="F40" s="86" t="s">
        <v>388</v>
      </c>
      <c r="G40" s="86" t="s">
        <v>129</v>
      </c>
      <c r="H40" s="87">
        <f t="shared" si="1"/>
        <v>8.28</v>
      </c>
      <c r="I40" s="87">
        <f t="shared" si="2"/>
        <v>11.04</v>
      </c>
      <c r="J40" s="87">
        <f t="shared" si="3"/>
        <v>1.68</v>
      </c>
      <c r="K40" s="87">
        <f t="shared" si="4"/>
        <v>1.44</v>
      </c>
      <c r="L40" s="86" t="s">
        <v>138</v>
      </c>
      <c r="M40" s="86" t="s">
        <v>129</v>
      </c>
      <c r="N40" s="86" t="s">
        <v>407</v>
      </c>
    </row>
    <row r="41" ht="15.75" customHeight="1">
      <c r="A41" s="68" t="s">
        <v>129</v>
      </c>
      <c r="B41" s="68" t="s">
        <v>165</v>
      </c>
      <c r="C41" s="86" t="s">
        <v>174</v>
      </c>
      <c r="D41" s="86">
        <v>12.0</v>
      </c>
      <c r="E41" s="86" t="s">
        <v>138</v>
      </c>
      <c r="F41" s="86" t="s">
        <v>388</v>
      </c>
      <c r="G41" s="86" t="s">
        <v>129</v>
      </c>
      <c r="H41" s="87">
        <f t="shared" si="1"/>
        <v>33.12</v>
      </c>
      <c r="I41" s="87">
        <f t="shared" si="2"/>
        <v>44.16</v>
      </c>
      <c r="J41" s="87">
        <f t="shared" si="3"/>
        <v>6.72</v>
      </c>
      <c r="K41" s="87">
        <f t="shared" si="4"/>
        <v>5.76</v>
      </c>
      <c r="L41" s="86" t="s">
        <v>138</v>
      </c>
      <c r="M41" s="86" t="s">
        <v>129</v>
      </c>
      <c r="N41" s="86" t="s">
        <v>407</v>
      </c>
    </row>
    <row r="42" ht="15.75" customHeight="1">
      <c r="A42" s="68" t="s">
        <v>129</v>
      </c>
      <c r="B42" s="68" t="s">
        <v>165</v>
      </c>
      <c r="C42" s="86" t="s">
        <v>177</v>
      </c>
      <c r="D42" s="86">
        <v>11.0</v>
      </c>
      <c r="E42" s="86" t="s">
        <v>138</v>
      </c>
      <c r="F42" s="86" t="s">
        <v>388</v>
      </c>
      <c r="G42" s="86" t="s">
        <v>129</v>
      </c>
      <c r="H42" s="87">
        <f t="shared" si="1"/>
        <v>30.36</v>
      </c>
      <c r="I42" s="87">
        <f t="shared" si="2"/>
        <v>40.48</v>
      </c>
      <c r="J42" s="87">
        <f t="shared" si="3"/>
        <v>6.16</v>
      </c>
      <c r="K42" s="87">
        <f t="shared" si="4"/>
        <v>5.28</v>
      </c>
      <c r="L42" s="86" t="s">
        <v>138</v>
      </c>
      <c r="M42" s="86" t="s">
        <v>129</v>
      </c>
      <c r="N42" s="86" t="s">
        <v>407</v>
      </c>
    </row>
    <row r="43" ht="15.75" customHeight="1">
      <c r="A43" s="68" t="s">
        <v>129</v>
      </c>
      <c r="B43" s="68" t="s">
        <v>165</v>
      </c>
      <c r="C43" s="86" t="s">
        <v>180</v>
      </c>
      <c r="D43" s="86">
        <v>9.0</v>
      </c>
      <c r="E43" s="86" t="s">
        <v>138</v>
      </c>
      <c r="F43" s="86" t="s">
        <v>388</v>
      </c>
      <c r="G43" s="86" t="s">
        <v>129</v>
      </c>
      <c r="H43" s="87">
        <f t="shared" si="1"/>
        <v>24.84</v>
      </c>
      <c r="I43" s="87">
        <f t="shared" si="2"/>
        <v>33.12</v>
      </c>
      <c r="J43" s="87">
        <f t="shared" si="3"/>
        <v>5.04</v>
      </c>
      <c r="K43" s="87">
        <f t="shared" si="4"/>
        <v>4.32</v>
      </c>
      <c r="L43" s="86" t="s">
        <v>138</v>
      </c>
      <c r="M43" s="86" t="s">
        <v>129</v>
      </c>
      <c r="N43" s="86" t="s">
        <v>407</v>
      </c>
    </row>
    <row r="44" ht="15.75" customHeight="1">
      <c r="A44" s="68" t="s">
        <v>129</v>
      </c>
      <c r="B44" s="68" t="s">
        <v>165</v>
      </c>
      <c r="C44" s="86" t="s">
        <v>181</v>
      </c>
      <c r="D44" s="86">
        <v>3.0</v>
      </c>
      <c r="E44" s="86" t="s">
        <v>138</v>
      </c>
      <c r="F44" s="86" t="s">
        <v>388</v>
      </c>
      <c r="G44" s="86" t="s">
        <v>129</v>
      </c>
      <c r="H44" s="87">
        <f t="shared" si="1"/>
        <v>8.28</v>
      </c>
      <c r="I44" s="87">
        <f t="shared" si="2"/>
        <v>11.04</v>
      </c>
      <c r="J44" s="87">
        <f t="shared" si="3"/>
        <v>1.68</v>
      </c>
      <c r="K44" s="87">
        <f t="shared" si="4"/>
        <v>1.44</v>
      </c>
      <c r="L44" s="86" t="s">
        <v>138</v>
      </c>
      <c r="M44" s="86" t="s">
        <v>129</v>
      </c>
      <c r="N44" s="86" t="s">
        <v>407</v>
      </c>
    </row>
    <row r="45" ht="15.75" customHeight="1">
      <c r="A45" s="68" t="s">
        <v>129</v>
      </c>
      <c r="B45" s="68" t="s">
        <v>165</v>
      </c>
      <c r="C45" s="86" t="s">
        <v>182</v>
      </c>
      <c r="D45" s="86">
        <v>7.0</v>
      </c>
      <c r="E45" s="86" t="s">
        <v>138</v>
      </c>
      <c r="F45" s="86" t="s">
        <v>388</v>
      </c>
      <c r="G45" s="86" t="s">
        <v>129</v>
      </c>
      <c r="H45" s="87">
        <f t="shared" si="1"/>
        <v>19.32</v>
      </c>
      <c r="I45" s="87">
        <f t="shared" si="2"/>
        <v>25.76</v>
      </c>
      <c r="J45" s="87">
        <f t="shared" si="3"/>
        <v>3.92</v>
      </c>
      <c r="K45" s="87">
        <f t="shared" si="4"/>
        <v>3.36</v>
      </c>
      <c r="L45" s="86" t="s">
        <v>138</v>
      </c>
      <c r="M45" s="86" t="s">
        <v>129</v>
      </c>
      <c r="N45" s="86" t="s">
        <v>407</v>
      </c>
    </row>
    <row r="46" ht="15.75" customHeight="1">
      <c r="A46" s="68" t="s">
        <v>129</v>
      </c>
      <c r="B46" s="68" t="s">
        <v>165</v>
      </c>
      <c r="C46" s="86" t="s">
        <v>183</v>
      </c>
      <c r="D46" s="86">
        <v>48.0</v>
      </c>
      <c r="E46" s="86" t="s">
        <v>138</v>
      </c>
      <c r="F46" s="86" t="s">
        <v>388</v>
      </c>
      <c r="G46" s="86" t="s">
        <v>129</v>
      </c>
      <c r="H46" s="87">
        <f t="shared" si="1"/>
        <v>132.48</v>
      </c>
      <c r="I46" s="87">
        <f t="shared" si="2"/>
        <v>176.64</v>
      </c>
      <c r="J46" s="87">
        <f t="shared" si="3"/>
        <v>26.88</v>
      </c>
      <c r="K46" s="87">
        <f t="shared" si="4"/>
        <v>23.04</v>
      </c>
      <c r="L46" s="86" t="s">
        <v>138</v>
      </c>
      <c r="M46" s="86" t="s">
        <v>129</v>
      </c>
      <c r="N46" s="86" t="s">
        <v>407</v>
      </c>
    </row>
    <row r="47" ht="15.75" customHeight="1">
      <c r="A47" s="68" t="s">
        <v>129</v>
      </c>
      <c r="B47" s="68" t="s">
        <v>165</v>
      </c>
      <c r="C47" s="86" t="s">
        <v>184</v>
      </c>
      <c r="D47" s="86">
        <v>5.0</v>
      </c>
      <c r="E47" s="86" t="s">
        <v>138</v>
      </c>
      <c r="F47" s="86" t="s">
        <v>388</v>
      </c>
      <c r="G47" s="86" t="s">
        <v>129</v>
      </c>
      <c r="H47" s="87">
        <f t="shared" si="1"/>
        <v>13.8</v>
      </c>
      <c r="I47" s="87">
        <f t="shared" si="2"/>
        <v>18.4</v>
      </c>
      <c r="J47" s="87">
        <f t="shared" si="3"/>
        <v>2.8</v>
      </c>
      <c r="K47" s="87">
        <f t="shared" si="4"/>
        <v>2.4</v>
      </c>
      <c r="L47" s="86" t="s">
        <v>138</v>
      </c>
      <c r="M47" s="86" t="s">
        <v>129</v>
      </c>
      <c r="N47" s="86" t="s">
        <v>407</v>
      </c>
    </row>
    <row r="48" ht="15.75" customHeight="1">
      <c r="A48" s="68" t="s">
        <v>129</v>
      </c>
      <c r="B48" s="68" t="s">
        <v>165</v>
      </c>
      <c r="C48" s="86" t="s">
        <v>185</v>
      </c>
      <c r="D48" s="86">
        <v>11.0</v>
      </c>
      <c r="E48" s="86" t="s">
        <v>138</v>
      </c>
      <c r="F48" s="86" t="s">
        <v>388</v>
      </c>
      <c r="G48" s="86" t="s">
        <v>129</v>
      </c>
      <c r="H48" s="87">
        <f t="shared" si="1"/>
        <v>30.36</v>
      </c>
      <c r="I48" s="87">
        <f t="shared" si="2"/>
        <v>40.48</v>
      </c>
      <c r="J48" s="87">
        <f t="shared" si="3"/>
        <v>6.16</v>
      </c>
      <c r="K48" s="87">
        <f t="shared" si="4"/>
        <v>5.28</v>
      </c>
      <c r="L48" s="86" t="s">
        <v>138</v>
      </c>
      <c r="M48" s="86" t="s">
        <v>129</v>
      </c>
      <c r="N48" s="86" t="s">
        <v>407</v>
      </c>
    </row>
    <row r="49" ht="15.75" customHeight="1">
      <c r="A49" s="68" t="s">
        <v>129</v>
      </c>
      <c r="B49" s="68" t="s">
        <v>186</v>
      </c>
      <c r="C49" s="86" t="s">
        <v>187</v>
      </c>
      <c r="D49" s="86">
        <v>13.0</v>
      </c>
      <c r="E49" s="86" t="s">
        <v>138</v>
      </c>
      <c r="F49" s="86" t="s">
        <v>388</v>
      </c>
      <c r="G49" s="86" t="s">
        <v>129</v>
      </c>
      <c r="H49" s="87">
        <f t="shared" si="1"/>
        <v>35.88</v>
      </c>
      <c r="I49" s="87">
        <f t="shared" si="2"/>
        <v>47.84</v>
      </c>
      <c r="J49" s="87">
        <f t="shared" si="3"/>
        <v>7.28</v>
      </c>
      <c r="K49" s="87">
        <f t="shared" si="4"/>
        <v>6.24</v>
      </c>
      <c r="L49" s="86" t="s">
        <v>138</v>
      </c>
      <c r="M49" s="86" t="s">
        <v>129</v>
      </c>
      <c r="N49" s="86" t="s">
        <v>407</v>
      </c>
    </row>
    <row r="50" ht="15.75" customHeight="1">
      <c r="A50" s="68" t="s">
        <v>129</v>
      </c>
      <c r="B50" s="68" t="s">
        <v>186</v>
      </c>
      <c r="C50" s="86" t="s">
        <v>191</v>
      </c>
      <c r="D50" s="86">
        <v>10.0</v>
      </c>
      <c r="E50" s="86" t="s">
        <v>138</v>
      </c>
      <c r="F50" s="86" t="s">
        <v>388</v>
      </c>
      <c r="G50" s="86" t="s">
        <v>129</v>
      </c>
      <c r="H50" s="87">
        <f t="shared" si="1"/>
        <v>27.6</v>
      </c>
      <c r="I50" s="87">
        <f t="shared" si="2"/>
        <v>36.8</v>
      </c>
      <c r="J50" s="87">
        <f t="shared" si="3"/>
        <v>5.6</v>
      </c>
      <c r="K50" s="87">
        <f t="shared" si="4"/>
        <v>4.8</v>
      </c>
      <c r="L50" s="86" t="s">
        <v>138</v>
      </c>
      <c r="M50" s="86" t="s">
        <v>129</v>
      </c>
      <c r="N50" s="86" t="s">
        <v>407</v>
      </c>
    </row>
    <row r="51" ht="15.75" customHeight="1">
      <c r="A51" s="68" t="s">
        <v>129</v>
      </c>
      <c r="B51" s="68" t="s">
        <v>186</v>
      </c>
      <c r="C51" s="86" t="s">
        <v>193</v>
      </c>
      <c r="D51" s="86">
        <v>9.0</v>
      </c>
      <c r="E51" s="86" t="s">
        <v>138</v>
      </c>
      <c r="F51" s="86" t="s">
        <v>388</v>
      </c>
      <c r="G51" s="86" t="s">
        <v>129</v>
      </c>
      <c r="H51" s="87">
        <f t="shared" si="1"/>
        <v>24.84</v>
      </c>
      <c r="I51" s="87">
        <f t="shared" si="2"/>
        <v>33.12</v>
      </c>
      <c r="J51" s="87">
        <f t="shared" si="3"/>
        <v>5.04</v>
      </c>
      <c r="K51" s="87">
        <f t="shared" si="4"/>
        <v>4.32</v>
      </c>
      <c r="L51" s="86" t="s">
        <v>138</v>
      </c>
      <c r="M51" s="86" t="s">
        <v>129</v>
      </c>
      <c r="N51" s="86" t="s">
        <v>407</v>
      </c>
    </row>
    <row r="52" ht="15.75" customHeight="1">
      <c r="A52" s="68" t="s">
        <v>129</v>
      </c>
      <c r="B52" s="68" t="s">
        <v>186</v>
      </c>
      <c r="C52" s="86" t="s">
        <v>194</v>
      </c>
      <c r="D52" s="86">
        <v>62.0</v>
      </c>
      <c r="E52" s="86" t="s">
        <v>138</v>
      </c>
      <c r="F52" s="86" t="s">
        <v>388</v>
      </c>
      <c r="G52" s="86" t="s">
        <v>129</v>
      </c>
      <c r="H52" s="87">
        <f t="shared" si="1"/>
        <v>171.12</v>
      </c>
      <c r="I52" s="87">
        <f t="shared" si="2"/>
        <v>228.16</v>
      </c>
      <c r="J52" s="87">
        <f t="shared" si="3"/>
        <v>34.72</v>
      </c>
      <c r="K52" s="87">
        <f t="shared" si="4"/>
        <v>29.76</v>
      </c>
      <c r="L52" s="86" t="s">
        <v>138</v>
      </c>
      <c r="M52" s="86" t="s">
        <v>129</v>
      </c>
      <c r="N52" s="86" t="s">
        <v>407</v>
      </c>
    </row>
    <row r="53" ht="15.75" customHeight="1">
      <c r="A53" s="68" t="s">
        <v>129</v>
      </c>
      <c r="B53" s="68" t="s">
        <v>186</v>
      </c>
      <c r="C53" s="86" t="s">
        <v>195</v>
      </c>
      <c r="D53" s="86">
        <v>0.0</v>
      </c>
      <c r="E53" s="86" t="s">
        <v>138</v>
      </c>
      <c r="F53" s="86" t="s">
        <v>388</v>
      </c>
      <c r="G53" s="86" t="s">
        <v>129</v>
      </c>
      <c r="H53" s="87">
        <f t="shared" si="1"/>
        <v>0</v>
      </c>
      <c r="I53" s="87">
        <f t="shared" si="2"/>
        <v>0</v>
      </c>
      <c r="J53" s="87">
        <f t="shared" si="3"/>
        <v>0</v>
      </c>
      <c r="K53" s="87">
        <f t="shared" si="4"/>
        <v>0</v>
      </c>
      <c r="L53" s="86" t="s">
        <v>138</v>
      </c>
      <c r="M53" s="86" t="s">
        <v>129</v>
      </c>
      <c r="N53" s="86" t="s">
        <v>407</v>
      </c>
    </row>
    <row r="54" ht="15.75" customHeight="1">
      <c r="A54" s="68" t="s">
        <v>129</v>
      </c>
      <c r="B54" s="68" t="s">
        <v>186</v>
      </c>
      <c r="C54" s="86" t="s">
        <v>196</v>
      </c>
      <c r="D54" s="86">
        <v>25.0</v>
      </c>
      <c r="E54" s="86" t="s">
        <v>138</v>
      </c>
      <c r="F54" s="86" t="s">
        <v>388</v>
      </c>
      <c r="G54" s="86" t="s">
        <v>129</v>
      </c>
      <c r="H54" s="87">
        <f t="shared" si="1"/>
        <v>69</v>
      </c>
      <c r="I54" s="87">
        <f t="shared" si="2"/>
        <v>92</v>
      </c>
      <c r="J54" s="87">
        <f t="shared" si="3"/>
        <v>14</v>
      </c>
      <c r="K54" s="87">
        <f t="shared" si="4"/>
        <v>12</v>
      </c>
      <c r="L54" s="86" t="s">
        <v>138</v>
      </c>
      <c r="M54" s="86" t="s">
        <v>129</v>
      </c>
      <c r="N54" s="86" t="s">
        <v>407</v>
      </c>
    </row>
    <row r="55" ht="15.75" customHeight="1">
      <c r="A55" s="68" t="s">
        <v>129</v>
      </c>
      <c r="B55" s="68" t="s">
        <v>186</v>
      </c>
      <c r="C55" s="86" t="s">
        <v>197</v>
      </c>
      <c r="D55" s="86">
        <v>4.0</v>
      </c>
      <c r="E55" s="86" t="s">
        <v>138</v>
      </c>
      <c r="F55" s="86" t="s">
        <v>388</v>
      </c>
      <c r="G55" s="86" t="s">
        <v>129</v>
      </c>
      <c r="H55" s="87">
        <f t="shared" si="1"/>
        <v>11.04</v>
      </c>
      <c r="I55" s="87">
        <f t="shared" si="2"/>
        <v>14.72</v>
      </c>
      <c r="J55" s="87">
        <f t="shared" si="3"/>
        <v>2.24</v>
      </c>
      <c r="K55" s="87">
        <f t="shared" si="4"/>
        <v>1.92</v>
      </c>
      <c r="L55" s="86" t="s">
        <v>138</v>
      </c>
      <c r="M55" s="86" t="s">
        <v>129</v>
      </c>
      <c r="N55" s="86" t="s">
        <v>407</v>
      </c>
    </row>
    <row r="56" ht="15.75" customHeight="1">
      <c r="A56" s="68" t="s">
        <v>129</v>
      </c>
      <c r="B56" s="68" t="s">
        <v>186</v>
      </c>
      <c r="C56" s="86" t="s">
        <v>198</v>
      </c>
      <c r="D56" s="86">
        <v>3.0</v>
      </c>
      <c r="E56" s="86" t="s">
        <v>138</v>
      </c>
      <c r="F56" s="86" t="s">
        <v>388</v>
      </c>
      <c r="G56" s="86" t="s">
        <v>129</v>
      </c>
      <c r="H56" s="87">
        <f t="shared" si="1"/>
        <v>8.28</v>
      </c>
      <c r="I56" s="87">
        <f t="shared" si="2"/>
        <v>11.04</v>
      </c>
      <c r="J56" s="87">
        <f t="shared" si="3"/>
        <v>1.68</v>
      </c>
      <c r="K56" s="87">
        <f t="shared" si="4"/>
        <v>1.44</v>
      </c>
      <c r="L56" s="86" t="s">
        <v>138</v>
      </c>
      <c r="M56" s="86" t="s">
        <v>129</v>
      </c>
      <c r="N56" s="86" t="s">
        <v>407</v>
      </c>
    </row>
    <row r="57" ht="15.75" customHeight="1">
      <c r="A57" s="68" t="s">
        <v>129</v>
      </c>
      <c r="B57" s="68" t="s">
        <v>199</v>
      </c>
      <c r="C57" s="86" t="s">
        <v>200</v>
      </c>
      <c r="D57" s="86">
        <v>18.0</v>
      </c>
      <c r="E57" s="86" t="s">
        <v>201</v>
      </c>
      <c r="F57" s="86" t="s">
        <v>388</v>
      </c>
      <c r="G57" s="86" t="s">
        <v>202</v>
      </c>
      <c r="H57" s="87">
        <f t="shared" si="1"/>
        <v>49.68</v>
      </c>
      <c r="I57" s="87">
        <f t="shared" si="2"/>
        <v>66.24</v>
      </c>
      <c r="J57" s="87">
        <f t="shared" si="3"/>
        <v>10.08</v>
      </c>
      <c r="K57" s="87">
        <f t="shared" si="4"/>
        <v>8.64</v>
      </c>
      <c r="L57" s="86" t="s">
        <v>201</v>
      </c>
      <c r="M57" s="86" t="s">
        <v>202</v>
      </c>
      <c r="N57" s="86" t="s">
        <v>407</v>
      </c>
    </row>
    <row r="58" ht="15.75" customHeight="1">
      <c r="A58" s="68" t="s">
        <v>129</v>
      </c>
      <c r="B58" s="68" t="s">
        <v>199</v>
      </c>
      <c r="C58" s="86" t="s">
        <v>204</v>
      </c>
      <c r="D58" s="86">
        <v>12.0</v>
      </c>
      <c r="E58" s="86" t="s">
        <v>201</v>
      </c>
      <c r="F58" s="86" t="s">
        <v>388</v>
      </c>
      <c r="G58" s="86" t="s">
        <v>202</v>
      </c>
      <c r="H58" s="87">
        <f t="shared" si="1"/>
        <v>33.12</v>
      </c>
      <c r="I58" s="87">
        <f t="shared" si="2"/>
        <v>44.16</v>
      </c>
      <c r="J58" s="87">
        <f t="shared" si="3"/>
        <v>6.72</v>
      </c>
      <c r="K58" s="87">
        <f t="shared" si="4"/>
        <v>5.76</v>
      </c>
      <c r="L58" s="86" t="s">
        <v>201</v>
      </c>
      <c r="M58" s="86" t="s">
        <v>202</v>
      </c>
      <c r="N58" s="86" t="s">
        <v>407</v>
      </c>
    </row>
    <row r="59" ht="15.75" customHeight="1">
      <c r="A59" s="68" t="s">
        <v>129</v>
      </c>
      <c r="B59" s="68" t="s">
        <v>199</v>
      </c>
      <c r="C59" s="86" t="s">
        <v>207</v>
      </c>
      <c r="D59" s="86">
        <v>20.0</v>
      </c>
      <c r="E59" s="86" t="s">
        <v>201</v>
      </c>
      <c r="F59" s="86" t="s">
        <v>388</v>
      </c>
      <c r="G59" s="86" t="s">
        <v>202</v>
      </c>
      <c r="H59" s="87">
        <f t="shared" si="1"/>
        <v>55.2</v>
      </c>
      <c r="I59" s="87">
        <f t="shared" si="2"/>
        <v>73.6</v>
      </c>
      <c r="J59" s="87">
        <f t="shared" si="3"/>
        <v>11.2</v>
      </c>
      <c r="K59" s="87">
        <f t="shared" si="4"/>
        <v>9.6</v>
      </c>
      <c r="L59" s="86" t="s">
        <v>201</v>
      </c>
      <c r="M59" s="86" t="s">
        <v>202</v>
      </c>
      <c r="N59" s="86" t="s">
        <v>407</v>
      </c>
    </row>
    <row r="60" ht="15.75" customHeight="1">
      <c r="A60" s="68" t="s">
        <v>129</v>
      </c>
      <c r="B60" s="68" t="s">
        <v>199</v>
      </c>
      <c r="C60" s="86" t="s">
        <v>208</v>
      </c>
      <c r="D60" s="86">
        <v>323.0</v>
      </c>
      <c r="E60" s="86" t="s">
        <v>201</v>
      </c>
      <c r="F60" s="86" t="s">
        <v>388</v>
      </c>
      <c r="G60" s="86" t="s">
        <v>202</v>
      </c>
      <c r="H60" s="87">
        <f t="shared" si="1"/>
        <v>891.48</v>
      </c>
      <c r="I60" s="87">
        <f t="shared" si="2"/>
        <v>1188.64</v>
      </c>
      <c r="J60" s="87">
        <f t="shared" si="3"/>
        <v>180.88</v>
      </c>
      <c r="K60" s="87">
        <f t="shared" si="4"/>
        <v>155.04</v>
      </c>
      <c r="L60" s="86" t="s">
        <v>201</v>
      </c>
      <c r="M60" s="86" t="s">
        <v>202</v>
      </c>
      <c r="N60" s="86" t="s">
        <v>407</v>
      </c>
    </row>
    <row r="61" ht="15.75" customHeight="1">
      <c r="A61" s="68" t="s">
        <v>129</v>
      </c>
      <c r="B61" s="68" t="s">
        <v>199</v>
      </c>
      <c r="C61" s="86" t="s">
        <v>209</v>
      </c>
      <c r="D61" s="86">
        <v>29.0</v>
      </c>
      <c r="E61" s="86" t="s">
        <v>201</v>
      </c>
      <c r="F61" s="86" t="s">
        <v>388</v>
      </c>
      <c r="G61" s="86" t="s">
        <v>202</v>
      </c>
      <c r="H61" s="87">
        <f t="shared" si="1"/>
        <v>80.04</v>
      </c>
      <c r="I61" s="87">
        <f t="shared" si="2"/>
        <v>106.72</v>
      </c>
      <c r="J61" s="87">
        <f t="shared" si="3"/>
        <v>16.24</v>
      </c>
      <c r="K61" s="87">
        <f t="shared" si="4"/>
        <v>13.92</v>
      </c>
      <c r="L61" s="86" t="s">
        <v>201</v>
      </c>
      <c r="M61" s="86" t="s">
        <v>202</v>
      </c>
      <c r="N61" s="86" t="s">
        <v>407</v>
      </c>
    </row>
    <row r="62" ht="15.75" customHeight="1">
      <c r="A62" s="68" t="s">
        <v>129</v>
      </c>
      <c r="B62" s="68" t="s">
        <v>199</v>
      </c>
      <c r="C62" s="86" t="s">
        <v>212</v>
      </c>
      <c r="D62" s="86">
        <v>60.0</v>
      </c>
      <c r="E62" s="86" t="s">
        <v>201</v>
      </c>
      <c r="F62" s="86" t="s">
        <v>388</v>
      </c>
      <c r="G62" s="86" t="s">
        <v>202</v>
      </c>
      <c r="H62" s="87">
        <f t="shared" si="1"/>
        <v>165.6</v>
      </c>
      <c r="I62" s="87">
        <f t="shared" si="2"/>
        <v>220.8</v>
      </c>
      <c r="J62" s="87">
        <f t="shared" si="3"/>
        <v>33.6</v>
      </c>
      <c r="K62" s="87">
        <f t="shared" si="4"/>
        <v>28.8</v>
      </c>
      <c r="L62" s="86" t="s">
        <v>201</v>
      </c>
      <c r="M62" s="86" t="s">
        <v>202</v>
      </c>
      <c r="N62" s="86" t="s">
        <v>407</v>
      </c>
    </row>
    <row r="63" ht="15.75" customHeight="1">
      <c r="A63" s="68" t="s">
        <v>129</v>
      </c>
      <c r="B63" s="68" t="s">
        <v>199</v>
      </c>
      <c r="C63" s="86" t="s">
        <v>213</v>
      </c>
      <c r="D63" s="86">
        <v>34.0</v>
      </c>
      <c r="E63" s="86" t="s">
        <v>201</v>
      </c>
      <c r="F63" s="86" t="s">
        <v>388</v>
      </c>
      <c r="G63" s="86" t="s">
        <v>202</v>
      </c>
      <c r="H63" s="87">
        <f t="shared" si="1"/>
        <v>93.84</v>
      </c>
      <c r="I63" s="87">
        <f t="shared" si="2"/>
        <v>125.12</v>
      </c>
      <c r="J63" s="87">
        <f t="shared" si="3"/>
        <v>19.04</v>
      </c>
      <c r="K63" s="87">
        <f t="shared" si="4"/>
        <v>16.32</v>
      </c>
      <c r="L63" s="86" t="s">
        <v>201</v>
      </c>
      <c r="M63" s="86" t="s">
        <v>202</v>
      </c>
      <c r="N63" s="86" t="s">
        <v>407</v>
      </c>
    </row>
    <row r="64" ht="15.75" customHeight="1">
      <c r="A64" s="68" t="s">
        <v>129</v>
      </c>
      <c r="B64" s="68" t="s">
        <v>199</v>
      </c>
      <c r="C64" s="86" t="s">
        <v>214</v>
      </c>
      <c r="D64" s="86">
        <v>18.0</v>
      </c>
      <c r="E64" s="86" t="s">
        <v>201</v>
      </c>
      <c r="F64" s="86" t="s">
        <v>388</v>
      </c>
      <c r="G64" s="86" t="s">
        <v>202</v>
      </c>
      <c r="H64" s="87">
        <f t="shared" si="1"/>
        <v>49.68</v>
      </c>
      <c r="I64" s="87">
        <f t="shared" si="2"/>
        <v>66.24</v>
      </c>
      <c r="J64" s="87">
        <f t="shared" si="3"/>
        <v>10.08</v>
      </c>
      <c r="K64" s="87">
        <f t="shared" si="4"/>
        <v>8.64</v>
      </c>
      <c r="L64" s="86" t="s">
        <v>201</v>
      </c>
      <c r="M64" s="86" t="s">
        <v>202</v>
      </c>
      <c r="N64" s="86" t="s">
        <v>407</v>
      </c>
    </row>
    <row r="65" ht="15.75" customHeight="1">
      <c r="A65" s="68" t="s">
        <v>129</v>
      </c>
      <c r="B65" s="68" t="s">
        <v>199</v>
      </c>
      <c r="C65" s="86" t="s">
        <v>215</v>
      </c>
      <c r="D65" s="86">
        <v>15.0</v>
      </c>
      <c r="E65" s="86" t="s">
        <v>201</v>
      </c>
      <c r="F65" s="86" t="s">
        <v>388</v>
      </c>
      <c r="G65" s="86" t="s">
        <v>202</v>
      </c>
      <c r="H65" s="87">
        <f t="shared" si="1"/>
        <v>41.4</v>
      </c>
      <c r="I65" s="87">
        <f t="shared" si="2"/>
        <v>55.2</v>
      </c>
      <c r="J65" s="87">
        <f t="shared" si="3"/>
        <v>8.4</v>
      </c>
      <c r="K65" s="87">
        <f t="shared" si="4"/>
        <v>7.2</v>
      </c>
      <c r="L65" s="86" t="s">
        <v>201</v>
      </c>
      <c r="M65" s="86" t="s">
        <v>202</v>
      </c>
      <c r="N65" s="86" t="s">
        <v>407</v>
      </c>
    </row>
    <row r="66" ht="15.75" customHeight="1">
      <c r="A66" s="68" t="s">
        <v>129</v>
      </c>
      <c r="B66" s="68" t="s">
        <v>199</v>
      </c>
      <c r="C66" s="86" t="s">
        <v>216</v>
      </c>
      <c r="D66" s="86">
        <v>17.0</v>
      </c>
      <c r="E66" s="86" t="s">
        <v>201</v>
      </c>
      <c r="F66" s="86" t="s">
        <v>388</v>
      </c>
      <c r="G66" s="86" t="s">
        <v>202</v>
      </c>
      <c r="H66" s="87">
        <f t="shared" si="1"/>
        <v>46.92</v>
      </c>
      <c r="I66" s="87">
        <f t="shared" si="2"/>
        <v>62.56</v>
      </c>
      <c r="J66" s="87">
        <f t="shared" si="3"/>
        <v>9.52</v>
      </c>
      <c r="K66" s="87">
        <f t="shared" si="4"/>
        <v>8.16</v>
      </c>
      <c r="L66" s="86" t="s">
        <v>201</v>
      </c>
      <c r="M66" s="86" t="s">
        <v>202</v>
      </c>
      <c r="N66" s="86" t="s">
        <v>407</v>
      </c>
    </row>
    <row r="67" ht="15.75" customHeight="1">
      <c r="A67" s="68" t="s">
        <v>129</v>
      </c>
      <c r="B67" s="68" t="s">
        <v>199</v>
      </c>
      <c r="C67" s="86" t="s">
        <v>217</v>
      </c>
      <c r="D67" s="86">
        <v>14.0</v>
      </c>
      <c r="E67" s="86" t="s">
        <v>201</v>
      </c>
      <c r="F67" s="86" t="s">
        <v>388</v>
      </c>
      <c r="G67" s="86" t="s">
        <v>202</v>
      </c>
      <c r="H67" s="87">
        <f t="shared" si="1"/>
        <v>38.64</v>
      </c>
      <c r="I67" s="87">
        <f t="shared" si="2"/>
        <v>51.52</v>
      </c>
      <c r="J67" s="87">
        <f t="shared" si="3"/>
        <v>7.84</v>
      </c>
      <c r="K67" s="87">
        <f t="shared" si="4"/>
        <v>6.72</v>
      </c>
      <c r="L67" s="86" t="s">
        <v>201</v>
      </c>
      <c r="M67" s="86" t="s">
        <v>202</v>
      </c>
      <c r="N67" s="86" t="s">
        <v>407</v>
      </c>
    </row>
    <row r="68" ht="15.75" customHeight="1">
      <c r="A68" s="68" t="s">
        <v>129</v>
      </c>
      <c r="B68" s="68" t="s">
        <v>199</v>
      </c>
      <c r="C68" s="86" t="s">
        <v>206</v>
      </c>
      <c r="D68" s="86">
        <v>67.0</v>
      </c>
      <c r="E68" s="86" t="s">
        <v>201</v>
      </c>
      <c r="F68" s="86" t="s">
        <v>388</v>
      </c>
      <c r="G68" s="86" t="s">
        <v>202</v>
      </c>
      <c r="H68" s="87">
        <f t="shared" si="1"/>
        <v>184.92</v>
      </c>
      <c r="I68" s="87">
        <f t="shared" si="2"/>
        <v>246.56</v>
      </c>
      <c r="J68" s="87">
        <f t="shared" si="3"/>
        <v>37.52</v>
      </c>
      <c r="K68" s="87">
        <f t="shared" si="4"/>
        <v>32.16</v>
      </c>
      <c r="L68" s="86" t="s">
        <v>201</v>
      </c>
      <c r="M68" s="86" t="s">
        <v>202</v>
      </c>
      <c r="N68" s="86" t="s">
        <v>407</v>
      </c>
    </row>
    <row r="69" ht="15.75" customHeight="1">
      <c r="A69" s="68" t="s">
        <v>129</v>
      </c>
      <c r="B69" s="68" t="s">
        <v>199</v>
      </c>
      <c r="C69" s="86" t="s">
        <v>218</v>
      </c>
      <c r="D69" s="86">
        <v>5.0</v>
      </c>
      <c r="E69" s="86" t="s">
        <v>201</v>
      </c>
      <c r="F69" s="86" t="s">
        <v>388</v>
      </c>
      <c r="G69" s="86" t="s">
        <v>202</v>
      </c>
      <c r="H69" s="87">
        <f t="shared" si="1"/>
        <v>13.8</v>
      </c>
      <c r="I69" s="87">
        <f t="shared" si="2"/>
        <v>18.4</v>
      </c>
      <c r="J69" s="87">
        <f t="shared" si="3"/>
        <v>2.8</v>
      </c>
      <c r="K69" s="87">
        <f t="shared" si="4"/>
        <v>2.4</v>
      </c>
      <c r="L69" s="86" t="s">
        <v>201</v>
      </c>
      <c r="M69" s="86" t="s">
        <v>202</v>
      </c>
      <c r="N69" s="86" t="s">
        <v>407</v>
      </c>
    </row>
    <row r="70" ht="15.75" customHeight="1">
      <c r="A70" s="68" t="s">
        <v>129</v>
      </c>
      <c r="B70" s="68" t="s">
        <v>219</v>
      </c>
      <c r="C70" s="86" t="s">
        <v>220</v>
      </c>
      <c r="D70" s="86">
        <v>3.0</v>
      </c>
      <c r="E70" s="86" t="s">
        <v>201</v>
      </c>
      <c r="F70" s="86" t="s">
        <v>388</v>
      </c>
      <c r="G70" s="86" t="s">
        <v>202</v>
      </c>
      <c r="H70" s="87">
        <f t="shared" si="1"/>
        <v>8.28</v>
      </c>
      <c r="I70" s="87">
        <f t="shared" si="2"/>
        <v>11.04</v>
      </c>
      <c r="J70" s="87">
        <f t="shared" si="3"/>
        <v>1.68</v>
      </c>
      <c r="K70" s="87">
        <f t="shared" si="4"/>
        <v>1.44</v>
      </c>
      <c r="L70" s="86" t="s">
        <v>201</v>
      </c>
      <c r="M70" s="86" t="s">
        <v>202</v>
      </c>
      <c r="N70" s="86" t="s">
        <v>407</v>
      </c>
    </row>
    <row r="71" ht="15.75" customHeight="1">
      <c r="A71" s="68" t="s">
        <v>129</v>
      </c>
      <c r="B71" s="68" t="s">
        <v>219</v>
      </c>
      <c r="C71" s="86" t="s">
        <v>225</v>
      </c>
      <c r="D71" s="86">
        <v>2.0</v>
      </c>
      <c r="E71" s="86" t="s">
        <v>201</v>
      </c>
      <c r="F71" s="86" t="s">
        <v>388</v>
      </c>
      <c r="G71" s="86" t="s">
        <v>202</v>
      </c>
      <c r="H71" s="87">
        <f t="shared" si="1"/>
        <v>5.52</v>
      </c>
      <c r="I71" s="87">
        <f t="shared" si="2"/>
        <v>7.36</v>
      </c>
      <c r="J71" s="87">
        <f t="shared" si="3"/>
        <v>1.12</v>
      </c>
      <c r="K71" s="87">
        <f t="shared" si="4"/>
        <v>0.96</v>
      </c>
      <c r="L71" s="86" t="s">
        <v>201</v>
      </c>
      <c r="M71" s="86" t="s">
        <v>202</v>
      </c>
      <c r="N71" s="86" t="s">
        <v>407</v>
      </c>
    </row>
    <row r="72" ht="15.75" customHeight="1">
      <c r="A72" s="68" t="s">
        <v>129</v>
      </c>
      <c r="B72" s="68" t="s">
        <v>219</v>
      </c>
      <c r="C72" s="86" t="s">
        <v>228</v>
      </c>
      <c r="D72" s="86">
        <v>115.0</v>
      </c>
      <c r="E72" s="86" t="s">
        <v>201</v>
      </c>
      <c r="F72" s="86" t="s">
        <v>388</v>
      </c>
      <c r="G72" s="86" t="s">
        <v>202</v>
      </c>
      <c r="H72" s="87">
        <f t="shared" si="1"/>
        <v>317.4</v>
      </c>
      <c r="I72" s="87">
        <f t="shared" si="2"/>
        <v>423.2</v>
      </c>
      <c r="J72" s="87">
        <f t="shared" si="3"/>
        <v>64.4</v>
      </c>
      <c r="K72" s="87">
        <f t="shared" si="4"/>
        <v>55.2</v>
      </c>
      <c r="L72" s="86" t="s">
        <v>201</v>
      </c>
      <c r="M72" s="86" t="s">
        <v>202</v>
      </c>
      <c r="N72" s="86" t="s">
        <v>407</v>
      </c>
    </row>
    <row r="73" ht="15.75" customHeight="1">
      <c r="A73" s="68" t="s">
        <v>129</v>
      </c>
      <c r="B73" s="68" t="s">
        <v>219</v>
      </c>
      <c r="C73" s="86" t="s">
        <v>229</v>
      </c>
      <c r="D73" s="86">
        <v>1.0</v>
      </c>
      <c r="E73" s="86" t="s">
        <v>201</v>
      </c>
      <c r="F73" s="86" t="s">
        <v>388</v>
      </c>
      <c r="G73" s="86" t="s">
        <v>202</v>
      </c>
      <c r="H73" s="87">
        <f t="shared" si="1"/>
        <v>2.76</v>
      </c>
      <c r="I73" s="87">
        <f t="shared" si="2"/>
        <v>3.68</v>
      </c>
      <c r="J73" s="87">
        <f t="shared" si="3"/>
        <v>0.56</v>
      </c>
      <c r="K73" s="87">
        <f t="shared" si="4"/>
        <v>0.48</v>
      </c>
      <c r="L73" s="86" t="s">
        <v>201</v>
      </c>
      <c r="M73" s="86" t="s">
        <v>202</v>
      </c>
      <c r="N73" s="86" t="s">
        <v>407</v>
      </c>
    </row>
    <row r="74" ht="15.75" customHeight="1">
      <c r="A74" s="68" t="s">
        <v>129</v>
      </c>
      <c r="B74" s="68" t="s">
        <v>219</v>
      </c>
      <c r="C74" s="86" t="s">
        <v>233</v>
      </c>
      <c r="D74" s="86">
        <v>19.0</v>
      </c>
      <c r="E74" s="86" t="s">
        <v>201</v>
      </c>
      <c r="F74" s="86" t="s">
        <v>388</v>
      </c>
      <c r="G74" s="86" t="s">
        <v>202</v>
      </c>
      <c r="H74" s="87">
        <f t="shared" si="1"/>
        <v>52.44</v>
      </c>
      <c r="I74" s="87">
        <f t="shared" si="2"/>
        <v>69.92</v>
      </c>
      <c r="J74" s="87">
        <f t="shared" si="3"/>
        <v>10.64</v>
      </c>
      <c r="K74" s="87">
        <f t="shared" si="4"/>
        <v>9.12</v>
      </c>
      <c r="L74" s="86" t="s">
        <v>201</v>
      </c>
      <c r="M74" s="86" t="s">
        <v>202</v>
      </c>
      <c r="N74" s="86" t="s">
        <v>407</v>
      </c>
    </row>
    <row r="75" ht="15.75" customHeight="1">
      <c r="A75" s="68" t="s">
        <v>129</v>
      </c>
      <c r="B75" s="68" t="s">
        <v>219</v>
      </c>
      <c r="C75" s="86" t="s">
        <v>234</v>
      </c>
      <c r="D75" s="86">
        <v>7.0</v>
      </c>
      <c r="E75" s="86" t="s">
        <v>201</v>
      </c>
      <c r="F75" s="86" t="s">
        <v>388</v>
      </c>
      <c r="G75" s="86" t="s">
        <v>202</v>
      </c>
      <c r="H75" s="87">
        <f t="shared" si="1"/>
        <v>19.32</v>
      </c>
      <c r="I75" s="87">
        <f t="shared" si="2"/>
        <v>25.76</v>
      </c>
      <c r="J75" s="87">
        <f t="shared" si="3"/>
        <v>3.92</v>
      </c>
      <c r="K75" s="87">
        <f t="shared" si="4"/>
        <v>3.36</v>
      </c>
      <c r="L75" s="86" t="s">
        <v>201</v>
      </c>
      <c r="M75" s="86" t="s">
        <v>202</v>
      </c>
      <c r="N75" s="86" t="s">
        <v>407</v>
      </c>
    </row>
    <row r="76" ht="15.75" customHeight="1">
      <c r="A76" s="68" t="s">
        <v>129</v>
      </c>
      <c r="B76" s="68" t="s">
        <v>219</v>
      </c>
      <c r="C76" s="86" t="s">
        <v>235</v>
      </c>
      <c r="D76" s="86">
        <v>13.0</v>
      </c>
      <c r="E76" s="86" t="s">
        <v>201</v>
      </c>
      <c r="F76" s="86" t="s">
        <v>388</v>
      </c>
      <c r="G76" s="86" t="s">
        <v>202</v>
      </c>
      <c r="H76" s="87">
        <f t="shared" si="1"/>
        <v>35.88</v>
      </c>
      <c r="I76" s="87">
        <f t="shared" si="2"/>
        <v>47.84</v>
      </c>
      <c r="J76" s="87">
        <f t="shared" si="3"/>
        <v>7.28</v>
      </c>
      <c r="K76" s="87">
        <f t="shared" si="4"/>
        <v>6.24</v>
      </c>
      <c r="L76" s="86" t="s">
        <v>201</v>
      </c>
      <c r="M76" s="86" t="s">
        <v>202</v>
      </c>
      <c r="N76" s="86" t="s">
        <v>407</v>
      </c>
    </row>
    <row r="77" ht="15.75" customHeight="1">
      <c r="A77" s="68" t="s">
        <v>129</v>
      </c>
      <c r="B77" s="68" t="s">
        <v>219</v>
      </c>
      <c r="C77" s="86" t="s">
        <v>238</v>
      </c>
      <c r="D77" s="86">
        <v>3.0</v>
      </c>
      <c r="E77" s="86" t="s">
        <v>201</v>
      </c>
      <c r="F77" s="86" t="s">
        <v>388</v>
      </c>
      <c r="G77" s="86" t="s">
        <v>202</v>
      </c>
      <c r="H77" s="87">
        <f t="shared" si="1"/>
        <v>8.28</v>
      </c>
      <c r="I77" s="87">
        <f t="shared" si="2"/>
        <v>11.04</v>
      </c>
      <c r="J77" s="87">
        <f t="shared" si="3"/>
        <v>1.68</v>
      </c>
      <c r="K77" s="87">
        <f t="shared" si="4"/>
        <v>1.44</v>
      </c>
      <c r="L77" s="86" t="s">
        <v>201</v>
      </c>
      <c r="M77" s="86" t="s">
        <v>202</v>
      </c>
      <c r="N77" s="86" t="s">
        <v>407</v>
      </c>
    </row>
    <row r="78" ht="15.75" customHeight="1">
      <c r="A78" s="68" t="s">
        <v>129</v>
      </c>
      <c r="B78" s="68" t="s">
        <v>219</v>
      </c>
      <c r="C78" s="86" t="s">
        <v>239</v>
      </c>
      <c r="D78" s="86">
        <v>49.0</v>
      </c>
      <c r="E78" s="86" t="s">
        <v>201</v>
      </c>
      <c r="F78" s="86" t="s">
        <v>388</v>
      </c>
      <c r="G78" s="86" t="s">
        <v>202</v>
      </c>
      <c r="H78" s="87">
        <f t="shared" si="1"/>
        <v>135.24</v>
      </c>
      <c r="I78" s="87">
        <f t="shared" si="2"/>
        <v>180.32</v>
      </c>
      <c r="J78" s="87">
        <f t="shared" si="3"/>
        <v>27.44</v>
      </c>
      <c r="K78" s="87">
        <f t="shared" si="4"/>
        <v>23.52</v>
      </c>
      <c r="L78" s="86" t="s">
        <v>201</v>
      </c>
      <c r="M78" s="86" t="s">
        <v>202</v>
      </c>
      <c r="N78" s="86" t="s">
        <v>407</v>
      </c>
    </row>
    <row r="79" ht="15.75" customHeight="1">
      <c r="A79" s="68" t="s">
        <v>129</v>
      </c>
      <c r="B79" s="68" t="s">
        <v>219</v>
      </c>
      <c r="C79" s="86" t="s">
        <v>242</v>
      </c>
      <c r="D79" s="86">
        <v>13.0</v>
      </c>
      <c r="E79" s="86" t="s">
        <v>201</v>
      </c>
      <c r="F79" s="86" t="s">
        <v>388</v>
      </c>
      <c r="G79" s="86" t="s">
        <v>202</v>
      </c>
      <c r="H79" s="87">
        <f t="shared" si="1"/>
        <v>35.88</v>
      </c>
      <c r="I79" s="87">
        <f t="shared" si="2"/>
        <v>47.84</v>
      </c>
      <c r="J79" s="87">
        <f t="shared" si="3"/>
        <v>7.28</v>
      </c>
      <c r="K79" s="87">
        <f t="shared" si="4"/>
        <v>6.24</v>
      </c>
      <c r="L79" s="86" t="s">
        <v>201</v>
      </c>
      <c r="M79" s="86" t="s">
        <v>202</v>
      </c>
      <c r="N79" s="86" t="s">
        <v>407</v>
      </c>
    </row>
    <row r="80" ht="15.75" customHeight="1">
      <c r="A80" s="68" t="s">
        <v>129</v>
      </c>
      <c r="B80" s="68" t="s">
        <v>219</v>
      </c>
      <c r="C80" s="86" t="s">
        <v>243</v>
      </c>
      <c r="D80" s="86">
        <v>25.0</v>
      </c>
      <c r="E80" s="86" t="s">
        <v>201</v>
      </c>
      <c r="F80" s="86" t="s">
        <v>388</v>
      </c>
      <c r="G80" s="86" t="s">
        <v>202</v>
      </c>
      <c r="H80" s="87">
        <f t="shared" si="1"/>
        <v>69</v>
      </c>
      <c r="I80" s="87">
        <f t="shared" si="2"/>
        <v>92</v>
      </c>
      <c r="J80" s="87">
        <f t="shared" si="3"/>
        <v>14</v>
      </c>
      <c r="K80" s="87">
        <f t="shared" si="4"/>
        <v>12</v>
      </c>
      <c r="L80" s="86" t="s">
        <v>201</v>
      </c>
      <c r="M80" s="86" t="s">
        <v>202</v>
      </c>
      <c r="N80" s="86" t="s">
        <v>407</v>
      </c>
    </row>
    <row r="81" ht="15.75" customHeight="1">
      <c r="A81" s="68" t="s">
        <v>129</v>
      </c>
      <c r="B81" s="68" t="s">
        <v>219</v>
      </c>
      <c r="C81" s="86" t="s">
        <v>244</v>
      </c>
      <c r="D81" s="86">
        <v>28.0</v>
      </c>
      <c r="E81" s="86" t="s">
        <v>201</v>
      </c>
      <c r="F81" s="86" t="s">
        <v>388</v>
      </c>
      <c r="G81" s="86" t="s">
        <v>202</v>
      </c>
      <c r="H81" s="87">
        <f t="shared" si="1"/>
        <v>77.28</v>
      </c>
      <c r="I81" s="87">
        <f t="shared" si="2"/>
        <v>103.04</v>
      </c>
      <c r="J81" s="87">
        <f t="shared" si="3"/>
        <v>15.68</v>
      </c>
      <c r="K81" s="87">
        <f t="shared" si="4"/>
        <v>13.44</v>
      </c>
      <c r="L81" s="86" t="s">
        <v>201</v>
      </c>
      <c r="M81" s="86" t="s">
        <v>202</v>
      </c>
      <c r="N81" s="86" t="s">
        <v>407</v>
      </c>
    </row>
    <row r="82" ht="15.75" customHeight="1">
      <c r="A82" s="68" t="s">
        <v>129</v>
      </c>
      <c r="B82" s="68" t="s">
        <v>219</v>
      </c>
      <c r="C82" s="86" t="s">
        <v>246</v>
      </c>
      <c r="D82" s="86">
        <v>11.0</v>
      </c>
      <c r="E82" s="86" t="s">
        <v>201</v>
      </c>
      <c r="F82" s="86" t="s">
        <v>388</v>
      </c>
      <c r="G82" s="86" t="s">
        <v>202</v>
      </c>
      <c r="H82" s="87">
        <f t="shared" si="1"/>
        <v>30.36</v>
      </c>
      <c r="I82" s="87">
        <f t="shared" si="2"/>
        <v>40.48</v>
      </c>
      <c r="J82" s="87">
        <f t="shared" si="3"/>
        <v>6.16</v>
      </c>
      <c r="K82" s="87">
        <f t="shared" si="4"/>
        <v>5.28</v>
      </c>
      <c r="L82" s="86" t="s">
        <v>201</v>
      </c>
      <c r="M82" s="86" t="s">
        <v>202</v>
      </c>
      <c r="N82" s="86" t="s">
        <v>407</v>
      </c>
    </row>
    <row r="83" ht="15.75" customHeight="1">
      <c r="A83" s="68" t="s">
        <v>129</v>
      </c>
      <c r="B83" s="68" t="s">
        <v>219</v>
      </c>
      <c r="C83" s="86" t="s">
        <v>249</v>
      </c>
      <c r="D83" s="86">
        <v>8.0</v>
      </c>
      <c r="E83" s="86" t="s">
        <v>201</v>
      </c>
      <c r="F83" s="86" t="s">
        <v>388</v>
      </c>
      <c r="G83" s="86" t="s">
        <v>202</v>
      </c>
      <c r="H83" s="87">
        <f t="shared" si="1"/>
        <v>22.08</v>
      </c>
      <c r="I83" s="87">
        <f t="shared" si="2"/>
        <v>29.44</v>
      </c>
      <c r="J83" s="87">
        <f t="shared" si="3"/>
        <v>4.48</v>
      </c>
      <c r="K83" s="87">
        <f t="shared" si="4"/>
        <v>3.84</v>
      </c>
      <c r="L83" s="86" t="s">
        <v>201</v>
      </c>
      <c r="M83" s="86" t="s">
        <v>202</v>
      </c>
      <c r="N83" s="86" t="s">
        <v>407</v>
      </c>
    </row>
    <row r="84" ht="15.75" customHeight="1">
      <c r="A84" s="68" t="s">
        <v>129</v>
      </c>
      <c r="B84" s="68" t="s">
        <v>219</v>
      </c>
      <c r="C84" s="86" t="s">
        <v>250</v>
      </c>
      <c r="D84" s="86">
        <v>14.0</v>
      </c>
      <c r="E84" s="86" t="s">
        <v>201</v>
      </c>
      <c r="F84" s="86" t="s">
        <v>388</v>
      </c>
      <c r="G84" s="86" t="s">
        <v>202</v>
      </c>
      <c r="H84" s="87">
        <f t="shared" si="1"/>
        <v>38.64</v>
      </c>
      <c r="I84" s="87">
        <f t="shared" si="2"/>
        <v>51.52</v>
      </c>
      <c r="J84" s="87">
        <f t="shared" si="3"/>
        <v>7.84</v>
      </c>
      <c r="K84" s="87">
        <f t="shared" si="4"/>
        <v>6.72</v>
      </c>
      <c r="L84" s="86" t="s">
        <v>201</v>
      </c>
      <c r="M84" s="86" t="s">
        <v>202</v>
      </c>
      <c r="N84" s="86" t="s">
        <v>407</v>
      </c>
    </row>
    <row r="85" ht="15.75" customHeight="1">
      <c r="A85" s="68" t="s">
        <v>129</v>
      </c>
      <c r="B85" s="68" t="s">
        <v>219</v>
      </c>
      <c r="C85" s="86" t="s">
        <v>253</v>
      </c>
      <c r="D85" s="86">
        <v>19.0</v>
      </c>
      <c r="E85" s="86" t="s">
        <v>201</v>
      </c>
      <c r="F85" s="86" t="s">
        <v>388</v>
      </c>
      <c r="G85" s="86" t="s">
        <v>202</v>
      </c>
      <c r="H85" s="87">
        <f t="shared" si="1"/>
        <v>52.44</v>
      </c>
      <c r="I85" s="87">
        <f t="shared" si="2"/>
        <v>69.92</v>
      </c>
      <c r="J85" s="87">
        <f t="shared" si="3"/>
        <v>10.64</v>
      </c>
      <c r="K85" s="87">
        <f t="shared" si="4"/>
        <v>9.12</v>
      </c>
      <c r="L85" s="86" t="s">
        <v>201</v>
      </c>
      <c r="M85" s="86" t="s">
        <v>202</v>
      </c>
      <c r="N85" s="86" t="s">
        <v>407</v>
      </c>
    </row>
    <row r="86" ht="15.75" customHeight="1">
      <c r="A86" s="68" t="s">
        <v>129</v>
      </c>
      <c r="B86" s="68" t="s">
        <v>219</v>
      </c>
      <c r="C86" s="86" t="s">
        <v>256</v>
      </c>
      <c r="D86" s="86">
        <v>0.0</v>
      </c>
      <c r="E86" s="86" t="s">
        <v>201</v>
      </c>
      <c r="F86" s="86" t="s">
        <v>388</v>
      </c>
      <c r="G86" s="86" t="s">
        <v>202</v>
      </c>
      <c r="H86" s="87">
        <f t="shared" si="1"/>
        <v>0</v>
      </c>
      <c r="I86" s="87">
        <f t="shared" si="2"/>
        <v>0</v>
      </c>
      <c r="J86" s="87">
        <f t="shared" si="3"/>
        <v>0</v>
      </c>
      <c r="K86" s="87">
        <f t="shared" si="4"/>
        <v>0</v>
      </c>
      <c r="L86" s="86" t="s">
        <v>201</v>
      </c>
      <c r="M86" s="86" t="s">
        <v>202</v>
      </c>
      <c r="N86" s="86" t="s">
        <v>407</v>
      </c>
    </row>
    <row r="87" ht="15.75" customHeight="1">
      <c r="A87" s="68"/>
      <c r="B87" s="68"/>
      <c r="C87" s="86"/>
      <c r="D87" s="86"/>
      <c r="E87" s="86"/>
      <c r="F87" s="86"/>
      <c r="G87" s="86"/>
      <c r="H87" s="87">
        <f t="shared" si="1"/>
        <v>0</v>
      </c>
      <c r="I87" s="87">
        <f t="shared" si="2"/>
        <v>0</v>
      </c>
      <c r="J87" s="87">
        <f t="shared" si="3"/>
        <v>0</v>
      </c>
      <c r="K87" s="87">
        <f t="shared" si="4"/>
        <v>0</v>
      </c>
      <c r="L87" s="86"/>
      <c r="M87" s="86"/>
      <c r="N87" s="86"/>
    </row>
    <row r="88" ht="15.75" customHeight="1">
      <c r="A88" s="68"/>
      <c r="B88" s="68"/>
      <c r="C88" s="86"/>
      <c r="D88" s="86"/>
      <c r="E88" s="86"/>
      <c r="F88" s="86"/>
      <c r="G88" s="86"/>
      <c r="H88" s="87">
        <f t="shared" si="1"/>
        <v>0</v>
      </c>
      <c r="I88" s="87">
        <f t="shared" si="2"/>
        <v>0</v>
      </c>
      <c r="J88" s="87">
        <f t="shared" si="3"/>
        <v>0</v>
      </c>
      <c r="K88" s="87">
        <f t="shared" si="4"/>
        <v>0</v>
      </c>
      <c r="L88" s="86"/>
      <c r="M88" s="86"/>
      <c r="N88" s="86"/>
    </row>
    <row r="89" ht="15.75" customHeight="1">
      <c r="A89" s="68"/>
      <c r="B89" s="68"/>
      <c r="C89" s="86"/>
      <c r="D89" s="86"/>
      <c r="E89" s="86"/>
      <c r="F89" s="86"/>
      <c r="G89" s="86"/>
      <c r="H89" s="87">
        <f t="shared" si="1"/>
        <v>0</v>
      </c>
      <c r="I89" s="87">
        <f t="shared" si="2"/>
        <v>0</v>
      </c>
      <c r="J89" s="87">
        <f t="shared" si="3"/>
        <v>0</v>
      </c>
      <c r="K89" s="87">
        <f t="shared" si="4"/>
        <v>0</v>
      </c>
      <c r="L89" s="86"/>
      <c r="M89" s="86"/>
      <c r="N89" s="86"/>
    </row>
    <row r="90" ht="15.75" customHeight="1">
      <c r="A90" s="68"/>
      <c r="B90" s="68"/>
      <c r="C90" s="86"/>
      <c r="D90" s="86"/>
      <c r="E90" s="86"/>
      <c r="F90" s="86"/>
      <c r="G90" s="86"/>
      <c r="H90" s="87">
        <f t="shared" si="1"/>
        <v>0</v>
      </c>
      <c r="I90" s="87">
        <f t="shared" si="2"/>
        <v>0</v>
      </c>
      <c r="J90" s="87">
        <f t="shared" si="3"/>
        <v>0</v>
      </c>
      <c r="K90" s="87">
        <f t="shared" si="4"/>
        <v>0</v>
      </c>
      <c r="L90" s="86"/>
      <c r="M90" s="86"/>
      <c r="N90" s="86"/>
    </row>
    <row r="91" ht="15.75" customHeight="1">
      <c r="A91" s="68"/>
      <c r="B91" s="68"/>
      <c r="C91" s="86"/>
      <c r="D91" s="86"/>
      <c r="E91" s="86"/>
      <c r="F91" s="86"/>
      <c r="G91" s="86"/>
      <c r="H91" s="87">
        <f t="shared" si="1"/>
        <v>0</v>
      </c>
      <c r="I91" s="87">
        <f t="shared" si="2"/>
        <v>0</v>
      </c>
      <c r="J91" s="87">
        <f t="shared" si="3"/>
        <v>0</v>
      </c>
      <c r="K91" s="87">
        <f t="shared" si="4"/>
        <v>0</v>
      </c>
      <c r="L91" s="86"/>
      <c r="M91" s="86"/>
      <c r="N91" s="86"/>
    </row>
    <row r="92" ht="15.75" customHeight="1">
      <c r="A92" s="68"/>
      <c r="B92" s="68"/>
      <c r="C92" s="86"/>
      <c r="D92" s="86"/>
      <c r="E92" s="86"/>
      <c r="F92" s="86"/>
      <c r="G92" s="86"/>
      <c r="H92" s="87">
        <f t="shared" si="1"/>
        <v>0</v>
      </c>
      <c r="I92" s="87">
        <f t="shared" si="2"/>
        <v>0</v>
      </c>
      <c r="J92" s="87">
        <f t="shared" si="3"/>
        <v>0</v>
      </c>
      <c r="K92" s="87">
        <f t="shared" si="4"/>
        <v>0</v>
      </c>
      <c r="L92" s="86"/>
      <c r="M92" s="86"/>
      <c r="N92" s="86"/>
    </row>
    <row r="93" ht="15.75" customHeight="1">
      <c r="A93" s="68"/>
      <c r="B93" s="68"/>
      <c r="C93" s="86"/>
      <c r="D93" s="86"/>
      <c r="E93" s="86"/>
      <c r="F93" s="86"/>
      <c r="G93" s="86"/>
      <c r="H93" s="87">
        <f t="shared" si="1"/>
        <v>0</v>
      </c>
      <c r="I93" s="87">
        <f t="shared" si="2"/>
        <v>0</v>
      </c>
      <c r="J93" s="87">
        <f t="shared" si="3"/>
        <v>0</v>
      </c>
      <c r="K93" s="87">
        <f t="shared" si="4"/>
        <v>0</v>
      </c>
      <c r="L93" s="86"/>
      <c r="M93" s="86"/>
      <c r="N93" s="86"/>
    </row>
    <row r="94" ht="15.75" customHeight="1">
      <c r="A94" s="68"/>
      <c r="B94" s="68"/>
      <c r="C94" s="86"/>
      <c r="D94" s="86"/>
      <c r="E94" s="86"/>
      <c r="F94" s="86"/>
      <c r="G94" s="86"/>
      <c r="H94" s="87">
        <f t="shared" si="1"/>
        <v>0</v>
      </c>
      <c r="I94" s="87">
        <f t="shared" si="2"/>
        <v>0</v>
      </c>
      <c r="J94" s="87">
        <f t="shared" si="3"/>
        <v>0</v>
      </c>
      <c r="K94" s="87">
        <f t="shared" si="4"/>
        <v>0</v>
      </c>
      <c r="L94" s="86"/>
      <c r="M94" s="86"/>
      <c r="N94" s="86"/>
    </row>
    <row r="95" ht="15.75" customHeight="1">
      <c r="A95" s="68"/>
      <c r="B95" s="68"/>
      <c r="C95" s="86"/>
      <c r="D95" s="86"/>
      <c r="E95" s="86"/>
      <c r="F95" s="86"/>
      <c r="G95" s="86"/>
      <c r="H95" s="87">
        <f t="shared" si="1"/>
        <v>0</v>
      </c>
      <c r="I95" s="87">
        <f t="shared" si="2"/>
        <v>0</v>
      </c>
      <c r="J95" s="87">
        <f t="shared" si="3"/>
        <v>0</v>
      </c>
      <c r="K95" s="87">
        <f t="shared" si="4"/>
        <v>0</v>
      </c>
      <c r="L95" s="86"/>
      <c r="M95" s="86"/>
      <c r="N95" s="86"/>
    </row>
    <row r="96" ht="15.75" customHeight="1">
      <c r="A96" s="68"/>
      <c r="B96" s="68"/>
      <c r="C96" s="86"/>
      <c r="D96" s="86"/>
      <c r="E96" s="86"/>
      <c r="F96" s="86"/>
      <c r="G96" s="86"/>
      <c r="H96" s="87">
        <f t="shared" si="1"/>
        <v>0</v>
      </c>
      <c r="I96" s="87">
        <f t="shared" si="2"/>
        <v>0</v>
      </c>
      <c r="J96" s="87">
        <f t="shared" si="3"/>
        <v>0</v>
      </c>
      <c r="K96" s="87">
        <f t="shared" si="4"/>
        <v>0</v>
      </c>
      <c r="L96" s="86"/>
      <c r="M96" s="86"/>
      <c r="N96" s="86"/>
    </row>
    <row r="97" ht="15.75" customHeight="1">
      <c r="A97" s="68"/>
      <c r="B97" s="68"/>
      <c r="C97" s="86"/>
      <c r="D97" s="86"/>
      <c r="E97" s="86"/>
      <c r="F97" s="86"/>
      <c r="G97" s="86"/>
      <c r="H97" s="87">
        <f t="shared" si="1"/>
        <v>0</v>
      </c>
      <c r="I97" s="87">
        <f t="shared" si="2"/>
        <v>0</v>
      </c>
      <c r="J97" s="87">
        <f t="shared" si="3"/>
        <v>0</v>
      </c>
      <c r="K97" s="87">
        <f t="shared" si="4"/>
        <v>0</v>
      </c>
      <c r="L97" s="86"/>
      <c r="M97" s="86"/>
      <c r="N97" s="86"/>
    </row>
    <row r="98" ht="15.75" customHeight="1">
      <c r="A98" s="68"/>
      <c r="B98" s="68"/>
      <c r="C98" s="86"/>
      <c r="D98" s="86"/>
      <c r="E98" s="86"/>
      <c r="F98" s="86"/>
      <c r="G98" s="86"/>
      <c r="H98" s="87">
        <f t="shared" si="1"/>
        <v>0</v>
      </c>
      <c r="I98" s="87">
        <f t="shared" si="2"/>
        <v>0</v>
      </c>
      <c r="J98" s="87">
        <f t="shared" si="3"/>
        <v>0</v>
      </c>
      <c r="K98" s="87">
        <f t="shared" si="4"/>
        <v>0</v>
      </c>
      <c r="L98" s="86"/>
      <c r="M98" s="86"/>
      <c r="N98" s="86"/>
    </row>
    <row r="99" ht="15.75" customHeight="1">
      <c r="A99" s="68"/>
      <c r="B99" s="68"/>
      <c r="C99" s="86"/>
      <c r="D99" s="86"/>
      <c r="E99" s="86"/>
      <c r="F99" s="86"/>
      <c r="G99" s="86"/>
      <c r="H99" s="87">
        <f t="shared" si="1"/>
        <v>0</v>
      </c>
      <c r="I99" s="87">
        <f t="shared" si="2"/>
        <v>0</v>
      </c>
      <c r="J99" s="87">
        <f t="shared" si="3"/>
        <v>0</v>
      </c>
      <c r="K99" s="87">
        <f t="shared" si="4"/>
        <v>0</v>
      </c>
      <c r="L99" s="86"/>
      <c r="M99" s="86"/>
      <c r="N99" s="86"/>
    </row>
    <row r="100" ht="15.75" customHeight="1">
      <c r="A100" s="68"/>
      <c r="B100" s="68"/>
      <c r="C100" s="86"/>
      <c r="D100" s="86"/>
      <c r="E100" s="86"/>
      <c r="F100" s="86"/>
      <c r="G100" s="86"/>
      <c r="H100" s="87">
        <f t="shared" si="1"/>
        <v>0</v>
      </c>
      <c r="I100" s="87">
        <f t="shared" si="2"/>
        <v>0</v>
      </c>
      <c r="J100" s="87">
        <f t="shared" si="3"/>
        <v>0</v>
      </c>
      <c r="K100" s="87">
        <f t="shared" si="4"/>
        <v>0</v>
      </c>
      <c r="L100" s="86"/>
      <c r="M100" s="86"/>
      <c r="N100" s="86"/>
    </row>
    <row r="101" ht="15.75" customHeight="1">
      <c r="A101" s="68"/>
      <c r="B101" s="68"/>
      <c r="C101" s="86"/>
      <c r="D101" s="86"/>
      <c r="E101" s="86"/>
      <c r="F101" s="86"/>
      <c r="G101" s="86"/>
      <c r="H101" s="87">
        <f t="shared" si="1"/>
        <v>0</v>
      </c>
      <c r="I101" s="87">
        <f t="shared" si="2"/>
        <v>0</v>
      </c>
      <c r="J101" s="87">
        <f t="shared" si="3"/>
        <v>0</v>
      </c>
      <c r="K101" s="87">
        <f t="shared" si="4"/>
        <v>0</v>
      </c>
      <c r="L101" s="86"/>
      <c r="M101" s="86"/>
      <c r="N101" s="86"/>
    </row>
    <row r="102" ht="15.75" customHeight="1">
      <c r="A102" s="68"/>
      <c r="B102" s="68"/>
      <c r="C102" s="86"/>
      <c r="D102" s="86"/>
      <c r="E102" s="86"/>
      <c r="F102" s="86"/>
      <c r="G102" s="86"/>
      <c r="H102" s="87">
        <f t="shared" si="1"/>
        <v>0</v>
      </c>
      <c r="I102" s="87">
        <f t="shared" si="2"/>
        <v>0</v>
      </c>
      <c r="J102" s="87">
        <f t="shared" si="3"/>
        <v>0</v>
      </c>
      <c r="K102" s="87">
        <f t="shared" si="4"/>
        <v>0</v>
      </c>
      <c r="L102" s="86"/>
      <c r="M102" s="86"/>
      <c r="N102" s="86"/>
    </row>
    <row r="103" ht="15.75" customHeight="1">
      <c r="A103" s="68"/>
      <c r="B103" s="68"/>
      <c r="C103" s="86"/>
      <c r="D103" s="86"/>
      <c r="E103" s="86"/>
      <c r="F103" s="86"/>
      <c r="G103" s="86"/>
      <c r="H103" s="87">
        <f t="shared" si="1"/>
        <v>0</v>
      </c>
      <c r="I103" s="87">
        <f t="shared" si="2"/>
        <v>0</v>
      </c>
      <c r="J103" s="87">
        <f t="shared" si="3"/>
        <v>0</v>
      </c>
      <c r="K103" s="87">
        <f t="shared" si="4"/>
        <v>0</v>
      </c>
      <c r="L103" s="86"/>
      <c r="M103" s="86"/>
      <c r="N103" s="86"/>
    </row>
    <row r="104" ht="15.75" customHeight="1">
      <c r="A104" s="68"/>
      <c r="B104" s="68"/>
      <c r="C104" s="86"/>
      <c r="D104" s="86"/>
      <c r="E104" s="86"/>
      <c r="F104" s="86"/>
      <c r="G104" s="86"/>
      <c r="H104" s="87">
        <f t="shared" si="1"/>
        <v>0</v>
      </c>
      <c r="I104" s="87">
        <f t="shared" si="2"/>
        <v>0</v>
      </c>
      <c r="J104" s="87">
        <f t="shared" si="3"/>
        <v>0</v>
      </c>
      <c r="K104" s="87">
        <f t="shared" si="4"/>
        <v>0</v>
      </c>
      <c r="L104" s="86"/>
      <c r="M104" s="86"/>
      <c r="N104" s="86"/>
    </row>
    <row r="105" ht="15.75" customHeight="1">
      <c r="A105" s="68"/>
      <c r="B105" s="68"/>
      <c r="C105" s="86"/>
      <c r="D105" s="86"/>
      <c r="E105" s="86"/>
      <c r="F105" s="86"/>
      <c r="G105" s="86"/>
      <c r="H105" s="87">
        <f t="shared" si="1"/>
        <v>0</v>
      </c>
      <c r="I105" s="87">
        <f t="shared" si="2"/>
        <v>0</v>
      </c>
      <c r="J105" s="87">
        <f t="shared" si="3"/>
        <v>0</v>
      </c>
      <c r="K105" s="87">
        <f t="shared" si="4"/>
        <v>0</v>
      </c>
      <c r="L105" s="86"/>
      <c r="M105" s="86"/>
      <c r="N105" s="86"/>
    </row>
    <row r="106" ht="15.75" customHeight="1">
      <c r="A106" s="68"/>
      <c r="B106" s="68"/>
      <c r="C106" s="86"/>
      <c r="D106" s="86"/>
      <c r="E106" s="86"/>
      <c r="F106" s="86"/>
      <c r="G106" s="86"/>
      <c r="H106" s="87">
        <f t="shared" si="1"/>
        <v>0</v>
      </c>
      <c r="I106" s="87">
        <f t="shared" si="2"/>
        <v>0</v>
      </c>
      <c r="J106" s="87">
        <f t="shared" si="3"/>
        <v>0</v>
      </c>
      <c r="K106" s="87">
        <f t="shared" si="4"/>
        <v>0</v>
      </c>
      <c r="L106" s="86"/>
      <c r="M106" s="86"/>
      <c r="N106" s="86"/>
    </row>
    <row r="107" ht="15.75" customHeight="1">
      <c r="A107" s="68"/>
      <c r="B107" s="68"/>
      <c r="C107" s="86"/>
      <c r="D107" s="86"/>
      <c r="E107" s="86"/>
      <c r="F107" s="86"/>
      <c r="G107" s="86"/>
      <c r="H107" s="87">
        <f t="shared" si="1"/>
        <v>0</v>
      </c>
      <c r="I107" s="87">
        <f t="shared" si="2"/>
        <v>0</v>
      </c>
      <c r="J107" s="87">
        <f t="shared" si="3"/>
        <v>0</v>
      </c>
      <c r="K107" s="87">
        <f t="shared" si="4"/>
        <v>0</v>
      </c>
      <c r="L107" s="86"/>
      <c r="M107" s="86"/>
      <c r="N107" s="86"/>
    </row>
    <row r="108" ht="15.75" customHeight="1">
      <c r="A108" s="68"/>
      <c r="B108" s="68"/>
      <c r="C108" s="86"/>
      <c r="D108" s="86"/>
      <c r="E108" s="86"/>
      <c r="F108" s="86"/>
      <c r="G108" s="86"/>
      <c r="H108" s="87">
        <f t="shared" si="1"/>
        <v>0</v>
      </c>
      <c r="I108" s="87">
        <f t="shared" si="2"/>
        <v>0</v>
      </c>
      <c r="J108" s="87">
        <f t="shared" si="3"/>
        <v>0</v>
      </c>
      <c r="K108" s="87">
        <f t="shared" si="4"/>
        <v>0</v>
      </c>
      <c r="L108" s="86"/>
      <c r="M108" s="86"/>
      <c r="N108" s="86"/>
    </row>
    <row r="109" ht="15.75" customHeight="1">
      <c r="A109" s="68"/>
      <c r="B109" s="68"/>
      <c r="C109" s="86"/>
      <c r="D109" s="86"/>
      <c r="E109" s="86"/>
      <c r="F109" s="86"/>
      <c r="G109" s="86"/>
      <c r="H109" s="87">
        <f t="shared" si="1"/>
        <v>0</v>
      </c>
      <c r="I109" s="87">
        <f t="shared" si="2"/>
        <v>0</v>
      </c>
      <c r="J109" s="87">
        <f t="shared" si="3"/>
        <v>0</v>
      </c>
      <c r="K109" s="87">
        <f t="shared" si="4"/>
        <v>0</v>
      </c>
      <c r="L109" s="86"/>
      <c r="M109" s="86"/>
      <c r="N109" s="86"/>
    </row>
    <row r="110" ht="15.75" customHeight="1">
      <c r="A110" s="68"/>
      <c r="B110" s="68"/>
      <c r="C110" s="86"/>
      <c r="D110" s="86"/>
      <c r="E110" s="86"/>
      <c r="F110" s="86"/>
      <c r="G110" s="86"/>
      <c r="H110" s="87">
        <f t="shared" si="1"/>
        <v>0</v>
      </c>
      <c r="I110" s="87">
        <f t="shared" si="2"/>
        <v>0</v>
      </c>
      <c r="J110" s="87">
        <f t="shared" si="3"/>
        <v>0</v>
      </c>
      <c r="K110" s="87">
        <f t="shared" si="4"/>
        <v>0</v>
      </c>
      <c r="L110" s="86"/>
      <c r="M110" s="86"/>
      <c r="N110" s="86"/>
    </row>
    <row r="111" ht="15.75" customHeight="1">
      <c r="A111" s="68"/>
      <c r="B111" s="68"/>
      <c r="C111" s="86"/>
      <c r="D111" s="86"/>
      <c r="E111" s="86"/>
      <c r="F111" s="86"/>
      <c r="G111" s="86"/>
      <c r="H111" s="87">
        <f t="shared" si="1"/>
        <v>0</v>
      </c>
      <c r="I111" s="87">
        <f t="shared" si="2"/>
        <v>0</v>
      </c>
      <c r="J111" s="87">
        <f t="shared" si="3"/>
        <v>0</v>
      </c>
      <c r="K111" s="87">
        <f t="shared" si="4"/>
        <v>0</v>
      </c>
      <c r="L111" s="86"/>
      <c r="M111" s="86"/>
      <c r="N111" s="86"/>
    </row>
    <row r="112" ht="15.75" customHeight="1">
      <c r="A112" s="68"/>
      <c r="B112" s="68"/>
      <c r="C112" s="86"/>
      <c r="D112" s="86"/>
      <c r="E112" s="86"/>
      <c r="F112" s="86"/>
      <c r="G112" s="86"/>
      <c r="H112" s="87">
        <f t="shared" si="1"/>
        <v>0</v>
      </c>
      <c r="I112" s="87">
        <f t="shared" si="2"/>
        <v>0</v>
      </c>
      <c r="J112" s="87">
        <f t="shared" si="3"/>
        <v>0</v>
      </c>
      <c r="K112" s="87">
        <f t="shared" si="4"/>
        <v>0</v>
      </c>
      <c r="L112" s="86"/>
      <c r="M112" s="86"/>
      <c r="N112" s="86"/>
    </row>
    <row r="113" ht="15.75" customHeight="1">
      <c r="A113" s="68"/>
      <c r="B113" s="68"/>
      <c r="C113" s="86"/>
      <c r="D113" s="86"/>
      <c r="E113" s="86"/>
      <c r="F113" s="86"/>
      <c r="G113" s="86"/>
      <c r="H113" s="87">
        <f t="shared" si="1"/>
        <v>0</v>
      </c>
      <c r="I113" s="87">
        <f t="shared" si="2"/>
        <v>0</v>
      </c>
      <c r="J113" s="87">
        <f t="shared" si="3"/>
        <v>0</v>
      </c>
      <c r="K113" s="87">
        <f t="shared" si="4"/>
        <v>0</v>
      </c>
      <c r="L113" s="86"/>
      <c r="M113" s="86"/>
      <c r="N113" s="86"/>
    </row>
    <row r="114" ht="15.75" customHeight="1">
      <c r="A114" s="68"/>
      <c r="B114" s="68"/>
      <c r="C114" s="86"/>
      <c r="D114" s="86"/>
      <c r="E114" s="86"/>
      <c r="F114" s="86"/>
      <c r="G114" s="86"/>
      <c r="H114" s="87">
        <f t="shared" si="1"/>
        <v>0</v>
      </c>
      <c r="I114" s="87">
        <f t="shared" si="2"/>
        <v>0</v>
      </c>
      <c r="J114" s="87">
        <f t="shared" si="3"/>
        <v>0</v>
      </c>
      <c r="K114" s="87">
        <f t="shared" si="4"/>
        <v>0</v>
      </c>
      <c r="L114" s="86"/>
      <c r="M114" s="86"/>
      <c r="N114" s="86"/>
    </row>
    <row r="115" ht="15.75" customHeight="1">
      <c r="A115" s="68"/>
      <c r="B115" s="68"/>
      <c r="C115" s="86"/>
      <c r="D115" s="86"/>
      <c r="E115" s="86"/>
      <c r="F115" s="86"/>
      <c r="G115" s="86"/>
      <c r="H115" s="87">
        <f t="shared" si="1"/>
        <v>0</v>
      </c>
      <c r="I115" s="87">
        <f t="shared" si="2"/>
        <v>0</v>
      </c>
      <c r="J115" s="87">
        <f t="shared" si="3"/>
        <v>0</v>
      </c>
      <c r="K115" s="87">
        <f t="shared" si="4"/>
        <v>0</v>
      </c>
      <c r="L115" s="86"/>
      <c r="M115" s="86"/>
      <c r="N115" s="86"/>
    </row>
    <row r="116" ht="15.75" customHeight="1">
      <c r="A116" s="68"/>
      <c r="B116" s="68"/>
      <c r="C116" s="86"/>
      <c r="D116" s="86"/>
      <c r="E116" s="86"/>
      <c r="F116" s="86"/>
      <c r="G116" s="86"/>
      <c r="H116" s="87">
        <f t="shared" si="1"/>
        <v>0</v>
      </c>
      <c r="I116" s="87">
        <f t="shared" si="2"/>
        <v>0</v>
      </c>
      <c r="J116" s="87">
        <f t="shared" si="3"/>
        <v>0</v>
      </c>
      <c r="K116" s="87">
        <f t="shared" si="4"/>
        <v>0</v>
      </c>
      <c r="L116" s="86"/>
      <c r="M116" s="86"/>
      <c r="N116" s="86"/>
    </row>
    <row r="117" ht="15.75" customHeight="1">
      <c r="A117" s="68"/>
      <c r="B117" s="68"/>
      <c r="C117" s="86"/>
      <c r="D117" s="86"/>
      <c r="E117" s="86"/>
      <c r="F117" s="86"/>
      <c r="G117" s="86"/>
      <c r="H117" s="87">
        <f t="shared" si="1"/>
        <v>0</v>
      </c>
      <c r="I117" s="87">
        <f t="shared" si="2"/>
        <v>0</v>
      </c>
      <c r="J117" s="87">
        <f t="shared" si="3"/>
        <v>0</v>
      </c>
      <c r="K117" s="87">
        <f t="shared" si="4"/>
        <v>0</v>
      </c>
      <c r="L117" s="86"/>
      <c r="M117" s="86"/>
      <c r="N117" s="86"/>
    </row>
    <row r="118" ht="15.75" customHeight="1">
      <c r="A118" s="68"/>
      <c r="B118" s="68"/>
      <c r="C118" s="86"/>
      <c r="D118" s="86"/>
      <c r="E118" s="86"/>
      <c r="F118" s="86"/>
      <c r="G118" s="86"/>
      <c r="H118" s="87">
        <f t="shared" si="1"/>
        <v>0</v>
      </c>
      <c r="I118" s="87">
        <f t="shared" si="2"/>
        <v>0</v>
      </c>
      <c r="J118" s="87">
        <f t="shared" si="3"/>
        <v>0</v>
      </c>
      <c r="K118" s="87">
        <f t="shared" si="4"/>
        <v>0</v>
      </c>
      <c r="L118" s="86"/>
      <c r="M118" s="86"/>
      <c r="N118" s="86"/>
    </row>
    <row r="119" ht="15.75" customHeight="1">
      <c r="A119" s="68"/>
      <c r="B119" s="68"/>
      <c r="C119" s="86"/>
      <c r="D119" s="86"/>
      <c r="E119" s="86"/>
      <c r="F119" s="86"/>
      <c r="G119" s="86"/>
      <c r="H119" s="87">
        <f t="shared" si="1"/>
        <v>0</v>
      </c>
      <c r="I119" s="87">
        <f t="shared" si="2"/>
        <v>0</v>
      </c>
      <c r="J119" s="87">
        <f t="shared" si="3"/>
        <v>0</v>
      </c>
      <c r="K119" s="87">
        <f t="shared" si="4"/>
        <v>0</v>
      </c>
      <c r="L119" s="86"/>
      <c r="M119" s="86"/>
      <c r="N119" s="86"/>
    </row>
    <row r="120" ht="15.75" customHeight="1">
      <c r="A120" s="68"/>
      <c r="B120" s="68"/>
      <c r="C120" s="86"/>
      <c r="D120" s="86"/>
      <c r="E120" s="86"/>
      <c r="F120" s="86"/>
      <c r="G120" s="86"/>
      <c r="H120" s="87">
        <f t="shared" si="1"/>
        <v>0</v>
      </c>
      <c r="I120" s="87">
        <f t="shared" si="2"/>
        <v>0</v>
      </c>
      <c r="J120" s="87">
        <f t="shared" si="3"/>
        <v>0</v>
      </c>
      <c r="K120" s="87">
        <f t="shared" si="4"/>
        <v>0</v>
      </c>
      <c r="L120" s="86"/>
      <c r="M120" s="86"/>
      <c r="N120" s="86"/>
    </row>
    <row r="121" ht="15.75" customHeight="1">
      <c r="A121" s="68"/>
      <c r="B121" s="68"/>
      <c r="C121" s="86"/>
      <c r="D121" s="86"/>
      <c r="E121" s="86"/>
      <c r="F121" s="86"/>
      <c r="G121" s="86"/>
      <c r="H121" s="87">
        <f t="shared" si="1"/>
        <v>0</v>
      </c>
      <c r="I121" s="87">
        <f t="shared" si="2"/>
        <v>0</v>
      </c>
      <c r="J121" s="87">
        <f t="shared" si="3"/>
        <v>0</v>
      </c>
      <c r="K121" s="87">
        <f t="shared" si="4"/>
        <v>0</v>
      </c>
      <c r="L121" s="86"/>
      <c r="M121" s="86"/>
      <c r="N121" s="86"/>
    </row>
    <row r="122" ht="15.75" customHeight="1">
      <c r="A122" s="68"/>
      <c r="B122" s="68"/>
      <c r="C122" s="86"/>
      <c r="D122" s="86"/>
      <c r="E122" s="86"/>
      <c r="F122" s="86"/>
      <c r="G122" s="86"/>
      <c r="H122" s="87">
        <f t="shared" si="1"/>
        <v>0</v>
      </c>
      <c r="I122" s="87">
        <f t="shared" si="2"/>
        <v>0</v>
      </c>
      <c r="J122" s="87">
        <f t="shared" si="3"/>
        <v>0</v>
      </c>
      <c r="K122" s="87">
        <f t="shared" si="4"/>
        <v>0</v>
      </c>
      <c r="L122" s="86"/>
      <c r="M122" s="86"/>
      <c r="N122" s="86"/>
    </row>
    <row r="123" ht="15.75" customHeight="1">
      <c r="A123" s="68"/>
      <c r="B123" s="68"/>
      <c r="C123" s="86"/>
      <c r="D123" s="86"/>
      <c r="E123" s="86"/>
      <c r="F123" s="86"/>
      <c r="G123" s="86"/>
      <c r="H123" s="87">
        <f t="shared" si="1"/>
        <v>0</v>
      </c>
      <c r="I123" s="87">
        <f t="shared" si="2"/>
        <v>0</v>
      </c>
      <c r="J123" s="87">
        <f t="shared" si="3"/>
        <v>0</v>
      </c>
      <c r="K123" s="87">
        <f t="shared" si="4"/>
        <v>0</v>
      </c>
      <c r="L123" s="86"/>
      <c r="M123" s="86"/>
      <c r="N123" s="86"/>
    </row>
    <row r="124" ht="15.75" customHeight="1">
      <c r="A124" s="68"/>
      <c r="B124" s="68"/>
      <c r="C124" s="86"/>
      <c r="D124" s="86"/>
      <c r="E124" s="86"/>
      <c r="F124" s="86"/>
      <c r="G124" s="86"/>
      <c r="H124" s="87">
        <f t="shared" si="1"/>
        <v>0</v>
      </c>
      <c r="I124" s="87">
        <f t="shared" si="2"/>
        <v>0</v>
      </c>
      <c r="J124" s="87">
        <f t="shared" si="3"/>
        <v>0</v>
      </c>
      <c r="K124" s="87">
        <f t="shared" si="4"/>
        <v>0</v>
      </c>
      <c r="L124" s="86"/>
      <c r="M124" s="86"/>
      <c r="N124" s="86"/>
    </row>
    <row r="125" ht="15.75" customHeight="1">
      <c r="A125" s="68"/>
      <c r="B125" s="68"/>
      <c r="C125" s="86"/>
      <c r="D125" s="86"/>
      <c r="E125" s="86"/>
      <c r="F125" s="86"/>
      <c r="G125" s="86"/>
      <c r="H125" s="87">
        <f t="shared" si="1"/>
        <v>0</v>
      </c>
      <c r="I125" s="87">
        <f t="shared" si="2"/>
        <v>0</v>
      </c>
      <c r="J125" s="87">
        <f t="shared" si="3"/>
        <v>0</v>
      </c>
      <c r="K125" s="87">
        <f t="shared" si="4"/>
        <v>0</v>
      </c>
      <c r="L125" s="86"/>
      <c r="M125" s="86"/>
      <c r="N125" s="86"/>
    </row>
    <row r="126" ht="15.75" customHeight="1">
      <c r="A126" s="68"/>
      <c r="B126" s="68"/>
      <c r="C126" s="86"/>
      <c r="D126" s="86"/>
      <c r="E126" s="86"/>
      <c r="F126" s="86"/>
      <c r="G126" s="86"/>
      <c r="H126" s="87">
        <f t="shared" si="1"/>
        <v>0</v>
      </c>
      <c r="I126" s="87">
        <f t="shared" si="2"/>
        <v>0</v>
      </c>
      <c r="J126" s="87">
        <f t="shared" si="3"/>
        <v>0</v>
      </c>
      <c r="K126" s="87">
        <f t="shared" si="4"/>
        <v>0</v>
      </c>
      <c r="L126" s="86"/>
      <c r="M126" s="86"/>
      <c r="N126" s="86"/>
    </row>
    <row r="127" ht="15.75" customHeight="1">
      <c r="A127" s="68"/>
      <c r="B127" s="68"/>
      <c r="C127" s="86"/>
      <c r="D127" s="86"/>
      <c r="E127" s="86"/>
      <c r="F127" s="86"/>
      <c r="G127" s="86"/>
      <c r="H127" s="87">
        <f t="shared" si="1"/>
        <v>0</v>
      </c>
      <c r="I127" s="87">
        <f t="shared" si="2"/>
        <v>0</v>
      </c>
      <c r="J127" s="87">
        <f t="shared" si="3"/>
        <v>0</v>
      </c>
      <c r="K127" s="87">
        <f t="shared" si="4"/>
        <v>0</v>
      </c>
      <c r="L127" s="86"/>
      <c r="M127" s="86"/>
      <c r="N127" s="86"/>
    </row>
    <row r="128" ht="15.75" customHeight="1">
      <c r="A128" s="68"/>
      <c r="B128" s="68"/>
      <c r="C128" s="86"/>
      <c r="D128" s="86"/>
      <c r="E128" s="86"/>
      <c r="F128" s="86"/>
      <c r="G128" s="86"/>
      <c r="H128" s="87">
        <f t="shared" si="1"/>
        <v>0</v>
      </c>
      <c r="I128" s="87">
        <f t="shared" si="2"/>
        <v>0</v>
      </c>
      <c r="J128" s="87">
        <f t="shared" si="3"/>
        <v>0</v>
      </c>
      <c r="K128" s="87">
        <f t="shared" si="4"/>
        <v>0</v>
      </c>
      <c r="L128" s="86"/>
      <c r="M128" s="86"/>
      <c r="N128" s="86"/>
    </row>
    <row r="129" ht="15.75" customHeight="1">
      <c r="A129" s="68"/>
      <c r="B129" s="68"/>
      <c r="C129" s="86"/>
      <c r="D129" s="86"/>
      <c r="E129" s="86"/>
      <c r="F129" s="86"/>
      <c r="G129" s="86"/>
      <c r="H129" s="87">
        <f t="shared" si="1"/>
        <v>0</v>
      </c>
      <c r="I129" s="87">
        <f t="shared" si="2"/>
        <v>0</v>
      </c>
      <c r="J129" s="87">
        <f t="shared" si="3"/>
        <v>0</v>
      </c>
      <c r="K129" s="87">
        <f t="shared" si="4"/>
        <v>0</v>
      </c>
      <c r="L129" s="86"/>
      <c r="M129" s="86"/>
      <c r="N129" s="86"/>
    </row>
    <row r="130" ht="15.75" customHeight="1">
      <c r="A130" s="68"/>
      <c r="B130" s="68"/>
      <c r="C130" s="86"/>
      <c r="D130" s="86"/>
      <c r="E130" s="86"/>
      <c r="F130" s="86"/>
      <c r="G130" s="86"/>
      <c r="H130" s="87">
        <f t="shared" si="1"/>
        <v>0</v>
      </c>
      <c r="I130" s="87">
        <f t="shared" si="2"/>
        <v>0</v>
      </c>
      <c r="J130" s="87">
        <f t="shared" si="3"/>
        <v>0</v>
      </c>
      <c r="K130" s="87">
        <f t="shared" si="4"/>
        <v>0</v>
      </c>
      <c r="L130" s="86"/>
      <c r="M130" s="86"/>
      <c r="N130" s="86"/>
    </row>
    <row r="131" ht="15.75" customHeight="1">
      <c r="A131" s="68"/>
      <c r="B131" s="68"/>
      <c r="C131" s="86"/>
      <c r="D131" s="86"/>
      <c r="E131" s="86"/>
      <c r="F131" s="86"/>
      <c r="G131" s="86"/>
      <c r="H131" s="87">
        <f t="shared" si="1"/>
        <v>0</v>
      </c>
      <c r="I131" s="87">
        <f t="shared" si="2"/>
        <v>0</v>
      </c>
      <c r="J131" s="87">
        <f t="shared" si="3"/>
        <v>0</v>
      </c>
      <c r="K131" s="87">
        <f t="shared" si="4"/>
        <v>0</v>
      </c>
      <c r="L131" s="86"/>
      <c r="M131" s="86"/>
      <c r="N131" s="86"/>
    </row>
    <row r="132" ht="15.75" customHeight="1">
      <c r="A132" s="68"/>
      <c r="B132" s="68"/>
      <c r="C132" s="86"/>
      <c r="D132" s="86"/>
      <c r="E132" s="86"/>
      <c r="F132" s="86"/>
      <c r="G132" s="86"/>
      <c r="H132" s="87">
        <f t="shared" si="1"/>
        <v>0</v>
      </c>
      <c r="I132" s="87">
        <f t="shared" si="2"/>
        <v>0</v>
      </c>
      <c r="J132" s="87">
        <f t="shared" si="3"/>
        <v>0</v>
      </c>
      <c r="K132" s="87">
        <f t="shared" si="4"/>
        <v>0</v>
      </c>
      <c r="L132" s="86"/>
      <c r="M132" s="86"/>
      <c r="N132" s="86"/>
    </row>
    <row r="133" ht="15.75" customHeight="1">
      <c r="A133" s="68"/>
      <c r="B133" s="68"/>
      <c r="C133" s="86"/>
      <c r="D133" s="86"/>
      <c r="E133" s="86"/>
      <c r="F133" s="86"/>
      <c r="G133" s="86"/>
      <c r="H133" s="87">
        <f t="shared" si="1"/>
        <v>0</v>
      </c>
      <c r="I133" s="87">
        <f t="shared" si="2"/>
        <v>0</v>
      </c>
      <c r="J133" s="87">
        <f t="shared" si="3"/>
        <v>0</v>
      </c>
      <c r="K133" s="87">
        <f t="shared" si="4"/>
        <v>0</v>
      </c>
      <c r="L133" s="86"/>
      <c r="M133" s="86"/>
      <c r="N133" s="86"/>
    </row>
    <row r="134" ht="15.75" customHeight="1">
      <c r="A134" s="68"/>
      <c r="B134" s="68"/>
      <c r="C134" s="86"/>
      <c r="D134" s="86"/>
      <c r="E134" s="86"/>
      <c r="F134" s="86"/>
      <c r="G134" s="86"/>
      <c r="H134" s="87">
        <f t="shared" si="1"/>
        <v>0</v>
      </c>
      <c r="I134" s="87">
        <f t="shared" si="2"/>
        <v>0</v>
      </c>
      <c r="J134" s="87">
        <f t="shared" si="3"/>
        <v>0</v>
      </c>
      <c r="K134" s="87">
        <f t="shared" si="4"/>
        <v>0</v>
      </c>
      <c r="L134" s="86"/>
      <c r="M134" s="86"/>
      <c r="N134" s="86"/>
    </row>
    <row r="135" ht="15.75" customHeight="1">
      <c r="A135" s="68"/>
      <c r="B135" s="68"/>
      <c r="C135" s="86"/>
      <c r="D135" s="86"/>
      <c r="E135" s="86"/>
      <c r="F135" s="86"/>
      <c r="G135" s="86"/>
      <c r="H135" s="87">
        <f t="shared" si="1"/>
        <v>0</v>
      </c>
      <c r="I135" s="87">
        <f t="shared" si="2"/>
        <v>0</v>
      </c>
      <c r="J135" s="87">
        <f t="shared" si="3"/>
        <v>0</v>
      </c>
      <c r="K135" s="87">
        <f t="shared" si="4"/>
        <v>0</v>
      </c>
      <c r="L135" s="86"/>
      <c r="M135" s="86"/>
      <c r="N135" s="86"/>
    </row>
    <row r="136" ht="15.75" customHeight="1">
      <c r="A136" s="68"/>
      <c r="B136" s="68"/>
      <c r="C136" s="86"/>
      <c r="D136" s="86"/>
      <c r="E136" s="86"/>
      <c r="F136" s="86"/>
      <c r="G136" s="86"/>
      <c r="H136" s="87">
        <f t="shared" si="1"/>
        <v>0</v>
      </c>
      <c r="I136" s="87">
        <f t="shared" si="2"/>
        <v>0</v>
      </c>
      <c r="J136" s="87">
        <f t="shared" si="3"/>
        <v>0</v>
      </c>
      <c r="K136" s="87">
        <f t="shared" si="4"/>
        <v>0</v>
      </c>
      <c r="L136" s="86"/>
      <c r="M136" s="86"/>
      <c r="N136" s="86"/>
    </row>
    <row r="137" ht="15.75" customHeight="1">
      <c r="A137" s="68"/>
      <c r="B137" s="68"/>
      <c r="C137" s="86"/>
      <c r="D137" s="86"/>
      <c r="E137" s="86"/>
      <c r="F137" s="86"/>
      <c r="G137" s="86"/>
      <c r="H137" s="87">
        <f t="shared" si="1"/>
        <v>0</v>
      </c>
      <c r="I137" s="87">
        <f t="shared" si="2"/>
        <v>0</v>
      </c>
      <c r="J137" s="87">
        <f t="shared" si="3"/>
        <v>0</v>
      </c>
      <c r="K137" s="87">
        <f t="shared" si="4"/>
        <v>0</v>
      </c>
      <c r="L137" s="86"/>
      <c r="M137" s="86"/>
      <c r="N137" s="86"/>
    </row>
    <row r="138" ht="15.75" customHeight="1">
      <c r="A138" s="68"/>
      <c r="B138" s="68"/>
      <c r="C138" s="86"/>
      <c r="D138" s="86"/>
      <c r="E138" s="86"/>
      <c r="F138" s="86"/>
      <c r="G138" s="86"/>
      <c r="H138" s="87">
        <f t="shared" si="1"/>
        <v>0</v>
      </c>
      <c r="I138" s="87">
        <f t="shared" si="2"/>
        <v>0</v>
      </c>
      <c r="J138" s="87">
        <f t="shared" si="3"/>
        <v>0</v>
      </c>
      <c r="K138" s="87">
        <f t="shared" si="4"/>
        <v>0</v>
      </c>
      <c r="L138" s="86"/>
      <c r="M138" s="86"/>
      <c r="N138" s="86"/>
    </row>
    <row r="139" ht="15.75" customHeight="1">
      <c r="A139" s="68"/>
      <c r="B139" s="68"/>
      <c r="C139" s="86"/>
      <c r="D139" s="86"/>
      <c r="E139" s="86"/>
      <c r="F139" s="86"/>
      <c r="G139" s="86"/>
      <c r="H139" s="87">
        <f t="shared" si="1"/>
        <v>0</v>
      </c>
      <c r="I139" s="87">
        <f t="shared" si="2"/>
        <v>0</v>
      </c>
      <c r="J139" s="87">
        <f t="shared" si="3"/>
        <v>0</v>
      </c>
      <c r="K139" s="87">
        <f t="shared" si="4"/>
        <v>0</v>
      </c>
      <c r="L139" s="86"/>
      <c r="M139" s="86"/>
      <c r="N139" s="86"/>
    </row>
    <row r="140" ht="15.75" customHeight="1">
      <c r="A140" s="68"/>
      <c r="B140" s="68"/>
      <c r="C140" s="86"/>
      <c r="D140" s="86"/>
      <c r="E140" s="86"/>
      <c r="F140" s="86"/>
      <c r="G140" s="86"/>
      <c r="H140" s="87">
        <f t="shared" si="1"/>
        <v>0</v>
      </c>
      <c r="I140" s="87">
        <f t="shared" si="2"/>
        <v>0</v>
      </c>
      <c r="J140" s="87">
        <f t="shared" si="3"/>
        <v>0</v>
      </c>
      <c r="K140" s="87">
        <f t="shared" si="4"/>
        <v>0</v>
      </c>
      <c r="L140" s="86"/>
      <c r="M140" s="86"/>
      <c r="N140" s="86"/>
    </row>
    <row r="141" ht="15.75" customHeight="1">
      <c r="A141" s="68"/>
      <c r="B141" s="68"/>
      <c r="C141" s="86"/>
      <c r="D141" s="86"/>
      <c r="E141" s="86"/>
      <c r="F141" s="86"/>
      <c r="G141" s="86"/>
      <c r="H141" s="87">
        <f t="shared" si="1"/>
        <v>0</v>
      </c>
      <c r="I141" s="87">
        <f t="shared" si="2"/>
        <v>0</v>
      </c>
      <c r="J141" s="87">
        <f t="shared" si="3"/>
        <v>0</v>
      </c>
      <c r="K141" s="87">
        <f t="shared" si="4"/>
        <v>0</v>
      </c>
      <c r="L141" s="86"/>
      <c r="M141" s="86"/>
      <c r="N141" s="86"/>
    </row>
    <row r="142" ht="15.75" customHeight="1">
      <c r="A142" s="68"/>
      <c r="B142" s="68"/>
      <c r="C142" s="86"/>
      <c r="D142" s="86"/>
      <c r="E142" s="86"/>
      <c r="F142" s="86"/>
      <c r="G142" s="86"/>
      <c r="H142" s="87">
        <f t="shared" si="1"/>
        <v>0</v>
      </c>
      <c r="I142" s="87">
        <f t="shared" si="2"/>
        <v>0</v>
      </c>
      <c r="J142" s="87">
        <f t="shared" si="3"/>
        <v>0</v>
      </c>
      <c r="K142" s="87">
        <f t="shared" si="4"/>
        <v>0</v>
      </c>
      <c r="L142" s="86"/>
      <c r="M142" s="86"/>
      <c r="N142" s="86"/>
    </row>
    <row r="143" ht="15.75" customHeight="1">
      <c r="A143" s="68"/>
      <c r="B143" s="68"/>
      <c r="C143" s="86"/>
      <c r="D143" s="86"/>
      <c r="E143" s="86"/>
      <c r="F143" s="86"/>
      <c r="G143" s="86"/>
      <c r="H143" s="87">
        <f t="shared" si="1"/>
        <v>0</v>
      </c>
      <c r="I143" s="87">
        <f t="shared" si="2"/>
        <v>0</v>
      </c>
      <c r="J143" s="87">
        <f t="shared" si="3"/>
        <v>0</v>
      </c>
      <c r="K143" s="87">
        <f t="shared" si="4"/>
        <v>0</v>
      </c>
      <c r="L143" s="86"/>
      <c r="M143" s="86"/>
      <c r="N143" s="86"/>
    </row>
    <row r="144" ht="15.75" customHeight="1">
      <c r="A144" s="68"/>
      <c r="B144" s="68"/>
      <c r="C144" s="86"/>
      <c r="D144" s="86"/>
      <c r="E144" s="86"/>
      <c r="F144" s="86"/>
      <c r="G144" s="86"/>
      <c r="H144" s="87">
        <f t="shared" si="1"/>
        <v>0</v>
      </c>
      <c r="I144" s="87">
        <f t="shared" si="2"/>
        <v>0</v>
      </c>
      <c r="J144" s="87">
        <f t="shared" si="3"/>
        <v>0</v>
      </c>
      <c r="K144" s="87">
        <f t="shared" si="4"/>
        <v>0</v>
      </c>
      <c r="L144" s="86"/>
      <c r="M144" s="86"/>
      <c r="N144" s="86"/>
    </row>
    <row r="145" ht="15.75" customHeight="1">
      <c r="A145" s="68"/>
      <c r="B145" s="68"/>
      <c r="C145" s="86"/>
      <c r="D145" s="86"/>
      <c r="E145" s="86"/>
      <c r="F145" s="86"/>
      <c r="G145" s="86"/>
      <c r="H145" s="87">
        <f t="shared" si="1"/>
        <v>0</v>
      </c>
      <c r="I145" s="87">
        <f t="shared" si="2"/>
        <v>0</v>
      </c>
      <c r="J145" s="87">
        <f t="shared" si="3"/>
        <v>0</v>
      </c>
      <c r="K145" s="87">
        <f t="shared" si="4"/>
        <v>0</v>
      </c>
      <c r="L145" s="86"/>
      <c r="M145" s="86"/>
      <c r="N145" s="86"/>
    </row>
    <row r="146" ht="15.75" customHeight="1">
      <c r="A146" s="68"/>
      <c r="B146" s="68"/>
      <c r="C146" s="86"/>
      <c r="D146" s="86"/>
      <c r="E146" s="86"/>
      <c r="F146" s="86"/>
      <c r="G146" s="86"/>
      <c r="H146" s="87">
        <f t="shared" si="1"/>
        <v>0</v>
      </c>
      <c r="I146" s="87">
        <f t="shared" si="2"/>
        <v>0</v>
      </c>
      <c r="J146" s="87">
        <f t="shared" si="3"/>
        <v>0</v>
      </c>
      <c r="K146" s="87">
        <f t="shared" si="4"/>
        <v>0</v>
      </c>
      <c r="L146" s="86"/>
      <c r="M146" s="86"/>
      <c r="N146" s="86"/>
    </row>
    <row r="147" ht="15.75" customHeight="1">
      <c r="A147" s="68"/>
      <c r="B147" s="68"/>
      <c r="C147" s="86"/>
      <c r="D147" s="86"/>
      <c r="E147" s="86"/>
      <c r="F147" s="86"/>
      <c r="G147" s="86"/>
      <c r="H147" s="87">
        <f t="shared" si="1"/>
        <v>0</v>
      </c>
      <c r="I147" s="87">
        <f t="shared" si="2"/>
        <v>0</v>
      </c>
      <c r="J147" s="87">
        <f t="shared" si="3"/>
        <v>0</v>
      </c>
      <c r="K147" s="87">
        <f t="shared" si="4"/>
        <v>0</v>
      </c>
      <c r="L147" s="86"/>
      <c r="M147" s="86"/>
      <c r="N147" s="86"/>
    </row>
    <row r="148" ht="15.75" customHeight="1">
      <c r="A148" s="68"/>
      <c r="B148" s="68"/>
      <c r="C148" s="86"/>
      <c r="D148" s="86"/>
      <c r="E148" s="86"/>
      <c r="F148" s="86"/>
      <c r="G148" s="86"/>
      <c r="H148" s="87">
        <f t="shared" si="1"/>
        <v>0</v>
      </c>
      <c r="I148" s="87">
        <f t="shared" si="2"/>
        <v>0</v>
      </c>
      <c r="J148" s="87">
        <f t="shared" si="3"/>
        <v>0</v>
      </c>
      <c r="K148" s="87">
        <f t="shared" si="4"/>
        <v>0</v>
      </c>
      <c r="L148" s="86"/>
      <c r="M148" s="86"/>
      <c r="N148" s="86"/>
    </row>
    <row r="149" ht="15.75" customHeight="1">
      <c r="A149" s="68"/>
      <c r="B149" s="68"/>
      <c r="C149" s="86"/>
      <c r="D149" s="86"/>
      <c r="E149" s="86"/>
      <c r="F149" s="86"/>
      <c r="G149" s="86"/>
      <c r="H149" s="87">
        <f t="shared" si="1"/>
        <v>0</v>
      </c>
      <c r="I149" s="87">
        <f t="shared" si="2"/>
        <v>0</v>
      </c>
      <c r="J149" s="87">
        <f t="shared" si="3"/>
        <v>0</v>
      </c>
      <c r="K149" s="87">
        <f t="shared" si="4"/>
        <v>0</v>
      </c>
      <c r="L149" s="86"/>
      <c r="M149" s="86"/>
      <c r="N149" s="86"/>
    </row>
    <row r="150" ht="15.75" customHeight="1">
      <c r="A150" s="68"/>
      <c r="B150" s="68"/>
      <c r="C150" s="86"/>
      <c r="D150" s="86"/>
      <c r="E150" s="86"/>
      <c r="F150" s="86"/>
      <c r="G150" s="86"/>
      <c r="H150" s="87">
        <f t="shared" si="1"/>
        <v>0</v>
      </c>
      <c r="I150" s="87">
        <f t="shared" si="2"/>
        <v>0</v>
      </c>
      <c r="J150" s="87">
        <f t="shared" si="3"/>
        <v>0</v>
      </c>
      <c r="K150" s="87">
        <f t="shared" si="4"/>
        <v>0</v>
      </c>
      <c r="L150" s="86"/>
      <c r="M150" s="86"/>
      <c r="N150" s="86"/>
    </row>
    <row r="151" ht="15.75" customHeight="1">
      <c r="A151" s="68"/>
      <c r="B151" s="68"/>
      <c r="C151" s="86"/>
      <c r="D151" s="86"/>
      <c r="E151" s="86"/>
      <c r="F151" s="86"/>
      <c r="G151" s="86"/>
      <c r="H151" s="87">
        <f t="shared" si="1"/>
        <v>0</v>
      </c>
      <c r="I151" s="87">
        <f t="shared" si="2"/>
        <v>0</v>
      </c>
      <c r="J151" s="87">
        <f t="shared" si="3"/>
        <v>0</v>
      </c>
      <c r="K151" s="87">
        <f t="shared" si="4"/>
        <v>0</v>
      </c>
      <c r="L151" s="86"/>
      <c r="M151" s="86"/>
      <c r="N151" s="86"/>
    </row>
    <row r="152" ht="15.75" customHeight="1">
      <c r="A152" s="68"/>
      <c r="B152" s="68"/>
      <c r="C152" s="86"/>
      <c r="D152" s="86"/>
      <c r="E152" s="86"/>
      <c r="F152" s="86"/>
      <c r="G152" s="86"/>
      <c r="H152" s="87">
        <f t="shared" si="1"/>
        <v>0</v>
      </c>
      <c r="I152" s="87">
        <f t="shared" si="2"/>
        <v>0</v>
      </c>
      <c r="J152" s="87">
        <f t="shared" si="3"/>
        <v>0</v>
      </c>
      <c r="K152" s="87">
        <f t="shared" si="4"/>
        <v>0</v>
      </c>
      <c r="L152" s="86"/>
      <c r="M152" s="86"/>
      <c r="N152" s="86"/>
    </row>
    <row r="153" ht="15.75" customHeight="1">
      <c r="A153" s="68"/>
      <c r="B153" s="68"/>
      <c r="C153" s="86"/>
      <c r="D153" s="86"/>
      <c r="E153" s="86"/>
      <c r="F153" s="86"/>
      <c r="G153" s="86"/>
      <c r="H153" s="87">
        <f t="shared" si="1"/>
        <v>0</v>
      </c>
      <c r="I153" s="87">
        <f t="shared" si="2"/>
        <v>0</v>
      </c>
      <c r="J153" s="87">
        <f t="shared" si="3"/>
        <v>0</v>
      </c>
      <c r="K153" s="87">
        <f t="shared" si="4"/>
        <v>0</v>
      </c>
      <c r="L153" s="86"/>
      <c r="M153" s="86"/>
      <c r="N153" s="86"/>
    </row>
    <row r="154" ht="15.75" customHeight="1">
      <c r="A154" s="68"/>
      <c r="B154" s="68"/>
      <c r="C154" s="86"/>
      <c r="D154" s="86"/>
      <c r="E154" s="86"/>
      <c r="F154" s="86"/>
      <c r="G154" s="86"/>
      <c r="H154" s="87">
        <f t="shared" si="1"/>
        <v>0</v>
      </c>
      <c r="I154" s="87">
        <f t="shared" si="2"/>
        <v>0</v>
      </c>
      <c r="J154" s="87">
        <f t="shared" si="3"/>
        <v>0</v>
      </c>
      <c r="K154" s="87">
        <f t="shared" si="4"/>
        <v>0</v>
      </c>
      <c r="L154" s="86"/>
      <c r="M154" s="86"/>
      <c r="N154" s="86"/>
    </row>
    <row r="155" ht="15.75" customHeight="1">
      <c r="A155" s="68"/>
      <c r="B155" s="68"/>
      <c r="C155" s="86"/>
      <c r="D155" s="86"/>
      <c r="E155" s="86"/>
      <c r="F155" s="86"/>
      <c r="G155" s="86"/>
      <c r="H155" s="87">
        <f t="shared" si="1"/>
        <v>0</v>
      </c>
      <c r="I155" s="87">
        <f t="shared" si="2"/>
        <v>0</v>
      </c>
      <c r="J155" s="87">
        <f t="shared" si="3"/>
        <v>0</v>
      </c>
      <c r="K155" s="87">
        <f t="shared" si="4"/>
        <v>0</v>
      </c>
      <c r="L155" s="86"/>
      <c r="M155" s="86"/>
      <c r="N155" s="86"/>
    </row>
    <row r="156" ht="15.75" customHeight="1">
      <c r="A156" s="68"/>
      <c r="B156" s="68"/>
      <c r="C156" s="86"/>
      <c r="D156" s="86"/>
      <c r="E156" s="86"/>
      <c r="F156" s="86"/>
      <c r="G156" s="86"/>
      <c r="H156" s="87">
        <f t="shared" si="1"/>
        <v>0</v>
      </c>
      <c r="I156" s="87">
        <f t="shared" si="2"/>
        <v>0</v>
      </c>
      <c r="J156" s="87">
        <f t="shared" si="3"/>
        <v>0</v>
      </c>
      <c r="K156" s="87">
        <f t="shared" si="4"/>
        <v>0</v>
      </c>
      <c r="L156" s="86"/>
      <c r="M156" s="86"/>
      <c r="N156" s="86"/>
    </row>
    <row r="157" ht="15.75" customHeight="1">
      <c r="A157" s="68"/>
      <c r="B157" s="68"/>
      <c r="C157" s="86"/>
      <c r="D157" s="86"/>
      <c r="E157" s="86"/>
      <c r="F157" s="86"/>
      <c r="G157" s="86"/>
      <c r="H157" s="87">
        <f t="shared" si="1"/>
        <v>0</v>
      </c>
      <c r="I157" s="87">
        <f t="shared" si="2"/>
        <v>0</v>
      </c>
      <c r="J157" s="87">
        <f t="shared" si="3"/>
        <v>0</v>
      </c>
      <c r="K157" s="87">
        <f t="shared" si="4"/>
        <v>0</v>
      </c>
      <c r="L157" s="86"/>
      <c r="M157" s="86"/>
      <c r="N157" s="86"/>
    </row>
    <row r="158" ht="15.75" customHeight="1">
      <c r="A158" s="68"/>
      <c r="B158" s="68"/>
      <c r="C158" s="86"/>
      <c r="D158" s="86"/>
      <c r="E158" s="86"/>
      <c r="F158" s="86"/>
      <c r="G158" s="86"/>
      <c r="H158" s="87">
        <f t="shared" si="1"/>
        <v>0</v>
      </c>
      <c r="I158" s="87">
        <f t="shared" si="2"/>
        <v>0</v>
      </c>
      <c r="J158" s="87">
        <f t="shared" si="3"/>
        <v>0</v>
      </c>
      <c r="K158" s="87">
        <f t="shared" si="4"/>
        <v>0</v>
      </c>
      <c r="L158" s="86"/>
      <c r="M158" s="86"/>
      <c r="N158" s="86"/>
    </row>
    <row r="159" ht="15.75" customHeight="1">
      <c r="A159" s="68"/>
      <c r="B159" s="68"/>
      <c r="C159" s="86"/>
      <c r="D159" s="86"/>
      <c r="E159" s="86"/>
      <c r="F159" s="86"/>
      <c r="G159" s="86"/>
      <c r="H159" s="87">
        <f t="shared" si="1"/>
        <v>0</v>
      </c>
      <c r="I159" s="87">
        <f t="shared" si="2"/>
        <v>0</v>
      </c>
      <c r="J159" s="87">
        <f t="shared" si="3"/>
        <v>0</v>
      </c>
      <c r="K159" s="87">
        <f t="shared" si="4"/>
        <v>0</v>
      </c>
      <c r="L159" s="86"/>
      <c r="M159" s="86"/>
      <c r="N159" s="86"/>
    </row>
    <row r="160" ht="15.75" customHeight="1">
      <c r="A160" s="68"/>
      <c r="B160" s="68"/>
      <c r="C160" s="86"/>
      <c r="D160" s="86"/>
      <c r="E160" s="86"/>
      <c r="F160" s="86"/>
      <c r="G160" s="86"/>
      <c r="H160" s="87">
        <f t="shared" si="1"/>
        <v>0</v>
      </c>
      <c r="I160" s="87">
        <f t="shared" si="2"/>
        <v>0</v>
      </c>
      <c r="J160" s="87">
        <f t="shared" si="3"/>
        <v>0</v>
      </c>
      <c r="K160" s="87">
        <f t="shared" si="4"/>
        <v>0</v>
      </c>
      <c r="L160" s="86"/>
      <c r="M160" s="86"/>
      <c r="N160" s="86"/>
    </row>
    <row r="161" ht="15.75" customHeight="1">
      <c r="A161" s="68"/>
      <c r="B161" s="68"/>
      <c r="C161" s="86"/>
      <c r="D161" s="86"/>
      <c r="E161" s="86"/>
      <c r="F161" s="86"/>
      <c r="G161" s="86"/>
      <c r="H161" s="87">
        <f t="shared" si="1"/>
        <v>0</v>
      </c>
      <c r="I161" s="87">
        <f t="shared" si="2"/>
        <v>0</v>
      </c>
      <c r="J161" s="87">
        <f t="shared" si="3"/>
        <v>0</v>
      </c>
      <c r="K161" s="87">
        <f t="shared" si="4"/>
        <v>0</v>
      </c>
      <c r="L161" s="86"/>
      <c r="M161" s="86"/>
      <c r="N161" s="86"/>
    </row>
    <row r="162" ht="15.75" customHeight="1">
      <c r="A162" s="68"/>
      <c r="B162" s="68"/>
      <c r="C162" s="86"/>
      <c r="D162" s="86"/>
      <c r="E162" s="86"/>
      <c r="F162" s="86"/>
      <c r="G162" s="86"/>
      <c r="H162" s="87">
        <f t="shared" si="1"/>
        <v>0</v>
      </c>
      <c r="I162" s="87">
        <f t="shared" si="2"/>
        <v>0</v>
      </c>
      <c r="J162" s="87">
        <f t="shared" si="3"/>
        <v>0</v>
      </c>
      <c r="K162" s="87">
        <f t="shared" si="4"/>
        <v>0</v>
      </c>
      <c r="L162" s="86"/>
      <c r="M162" s="86"/>
      <c r="N162" s="86"/>
    </row>
    <row r="163" ht="15.75" customHeight="1">
      <c r="A163" s="68"/>
      <c r="B163" s="68"/>
      <c r="C163" s="86"/>
      <c r="D163" s="86"/>
      <c r="E163" s="86"/>
      <c r="F163" s="86"/>
      <c r="G163" s="86"/>
      <c r="H163" s="87">
        <f t="shared" si="1"/>
        <v>0</v>
      </c>
      <c r="I163" s="87">
        <f t="shared" si="2"/>
        <v>0</v>
      </c>
      <c r="J163" s="87">
        <f t="shared" si="3"/>
        <v>0</v>
      </c>
      <c r="K163" s="87">
        <f t="shared" si="4"/>
        <v>0</v>
      </c>
      <c r="L163" s="86"/>
      <c r="M163" s="86"/>
      <c r="N163" s="86"/>
    </row>
    <row r="164" ht="15.75" customHeight="1">
      <c r="A164" s="68"/>
      <c r="B164" s="68"/>
      <c r="C164" s="86"/>
      <c r="D164" s="86"/>
      <c r="E164" s="86"/>
      <c r="F164" s="86"/>
      <c r="G164" s="86"/>
      <c r="H164" s="87">
        <f t="shared" si="1"/>
        <v>0</v>
      </c>
      <c r="I164" s="87">
        <f t="shared" si="2"/>
        <v>0</v>
      </c>
      <c r="J164" s="87">
        <f t="shared" si="3"/>
        <v>0</v>
      </c>
      <c r="K164" s="87">
        <f t="shared" si="4"/>
        <v>0</v>
      </c>
      <c r="L164" s="86"/>
      <c r="M164" s="86"/>
      <c r="N164" s="86"/>
    </row>
    <row r="165" ht="15.75" customHeight="1">
      <c r="A165" s="68"/>
      <c r="B165" s="68"/>
      <c r="C165" s="86"/>
      <c r="D165" s="86"/>
      <c r="E165" s="86"/>
      <c r="F165" s="86"/>
      <c r="G165" s="86"/>
      <c r="H165" s="87">
        <f t="shared" si="1"/>
        <v>0</v>
      </c>
      <c r="I165" s="87">
        <f t="shared" si="2"/>
        <v>0</v>
      </c>
      <c r="J165" s="87">
        <f t="shared" si="3"/>
        <v>0</v>
      </c>
      <c r="K165" s="87">
        <f t="shared" si="4"/>
        <v>0</v>
      </c>
      <c r="L165" s="86"/>
      <c r="M165" s="86"/>
      <c r="N165" s="86"/>
    </row>
    <row r="166" ht="15.75" customHeight="1">
      <c r="A166" s="68"/>
      <c r="B166" s="68"/>
      <c r="C166" s="86"/>
      <c r="D166" s="86"/>
      <c r="E166" s="86"/>
      <c r="F166" s="86"/>
      <c r="G166" s="86"/>
      <c r="H166" s="87">
        <f t="shared" si="1"/>
        <v>0</v>
      </c>
      <c r="I166" s="87">
        <f t="shared" si="2"/>
        <v>0</v>
      </c>
      <c r="J166" s="87">
        <f t="shared" si="3"/>
        <v>0</v>
      </c>
      <c r="K166" s="87">
        <f t="shared" si="4"/>
        <v>0</v>
      </c>
      <c r="L166" s="86"/>
      <c r="M166" s="86"/>
      <c r="N166" s="86"/>
    </row>
    <row r="167" ht="15.75" customHeight="1">
      <c r="A167" s="68"/>
      <c r="B167" s="68"/>
      <c r="C167" s="86"/>
      <c r="D167" s="86"/>
      <c r="E167" s="86"/>
      <c r="F167" s="86"/>
      <c r="G167" s="86"/>
      <c r="H167" s="87">
        <f t="shared" si="1"/>
        <v>0</v>
      </c>
      <c r="I167" s="87">
        <f t="shared" si="2"/>
        <v>0</v>
      </c>
      <c r="J167" s="87">
        <f t="shared" si="3"/>
        <v>0</v>
      </c>
      <c r="K167" s="87">
        <f t="shared" si="4"/>
        <v>0</v>
      </c>
      <c r="L167" s="86"/>
      <c r="M167" s="86"/>
      <c r="N167" s="86"/>
    </row>
    <row r="168" ht="15.75" customHeight="1">
      <c r="A168" s="68"/>
      <c r="B168" s="68"/>
      <c r="C168" s="86"/>
      <c r="D168" s="86"/>
      <c r="E168" s="86"/>
      <c r="F168" s="86"/>
      <c r="G168" s="86"/>
      <c r="H168" s="87">
        <f t="shared" si="1"/>
        <v>0</v>
      </c>
      <c r="I168" s="87">
        <f t="shared" si="2"/>
        <v>0</v>
      </c>
      <c r="J168" s="87">
        <f t="shared" si="3"/>
        <v>0</v>
      </c>
      <c r="K168" s="87">
        <f t="shared" si="4"/>
        <v>0</v>
      </c>
      <c r="L168" s="86"/>
      <c r="M168" s="86"/>
      <c r="N168" s="86"/>
    </row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3:O3"/>
    <mergeCell ref="A10:H10"/>
    <mergeCell ref="A16:O17"/>
  </mergeCells>
  <dataValidations>
    <dataValidation type="list" allowBlank="1" showErrorMessage="1" sqref="A19:A168">
      <formula1>'listas de opções'!$C$2:$C$18</formula1>
    </dataValidation>
    <dataValidation type="list" allowBlank="1" showErrorMessage="1" sqref="B19:B168">
      <formula1>'listas de opções'!$E$2:$E$64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8D08D"/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6" width="12.86"/>
    <col customWidth="1" min="7" max="7" width="12.0"/>
    <col customWidth="1" min="8" max="15" width="8.57"/>
    <col customWidth="1" min="16" max="18" width="9.29"/>
    <col customWidth="1" min="19" max="19" width="8.57"/>
    <col customWidth="1" min="20" max="20" width="12.29"/>
    <col customWidth="1" min="21" max="21" width="8.71"/>
  </cols>
  <sheetData>
    <row r="3">
      <c r="M3" s="89"/>
      <c r="N3" s="89"/>
      <c r="O3" s="89"/>
      <c r="P3" s="89"/>
      <c r="Q3" s="89"/>
      <c r="R3" s="89"/>
      <c r="S3" s="89"/>
      <c r="U3" s="89"/>
      <c r="V3" s="89"/>
      <c r="W3" s="89"/>
      <c r="X3" s="89"/>
      <c r="Y3" s="89"/>
      <c r="Z3" s="89"/>
    </row>
    <row r="4"/>
    <row r="5"/>
    <row r="6"/>
    <row r="7"/>
    <row r="8"/>
    <row r="9"/>
    <row r="1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paperSize="9" orientation="portrait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3.29"/>
    <col customWidth="1" min="2" max="2" width="19.57"/>
    <col customWidth="1" min="3" max="3" width="77.57"/>
    <col customWidth="1" min="4" max="4" width="19.0"/>
    <col customWidth="1" min="5" max="5" width="11.0"/>
    <col customWidth="1" min="6" max="6" width="13.57"/>
    <col customWidth="1" min="7" max="8" width="8.71"/>
    <col customWidth="1" min="9" max="9" width="18.57"/>
    <col customWidth="1" min="10" max="10" width="13.57"/>
    <col customWidth="1" min="11" max="11" width="10.0"/>
    <col customWidth="1" min="12" max="12" width="9.57"/>
    <col customWidth="1" min="13" max="13" width="10.14"/>
    <col customWidth="1" min="14" max="14" width="10.0"/>
    <col customWidth="1" min="15" max="26" width="8.71"/>
  </cols>
  <sheetData>
    <row r="1">
      <c r="A1" s="72" t="s">
        <v>103</v>
      </c>
      <c r="B1" s="73" t="str">
        <f>'Tabela 1 APS - Descr.'!B1</f>
        <v>RRAS 09</v>
      </c>
      <c r="F1" s="91"/>
    </row>
    <row r="2">
      <c r="F2" s="91"/>
    </row>
    <row r="3">
      <c r="A3" s="92" t="s">
        <v>421</v>
      </c>
      <c r="F3" s="91"/>
    </row>
    <row r="4">
      <c r="A4" s="92"/>
      <c r="F4" s="91"/>
    </row>
    <row r="5" ht="15.0" customHeight="1">
      <c r="A5" s="93" t="s">
        <v>422</v>
      </c>
      <c r="B5" s="94"/>
      <c r="C5" s="94"/>
      <c r="D5" s="94"/>
      <c r="E5" s="94"/>
      <c r="F5" s="94"/>
      <c r="G5" s="94"/>
      <c r="H5" s="95"/>
    </row>
    <row r="6">
      <c r="A6" s="96" t="s">
        <v>423</v>
      </c>
      <c r="B6" s="12"/>
      <c r="C6" s="12"/>
      <c r="D6" s="12"/>
      <c r="E6" s="12"/>
      <c r="F6" s="12"/>
      <c r="G6" s="12"/>
      <c r="H6" s="13"/>
    </row>
    <row r="7">
      <c r="A7" s="97" t="s">
        <v>424</v>
      </c>
      <c r="B7" s="22"/>
      <c r="C7" s="22"/>
      <c r="D7" s="22"/>
      <c r="E7" s="22"/>
      <c r="F7" s="22"/>
      <c r="G7" s="22"/>
      <c r="H7" s="23"/>
    </row>
    <row r="8">
      <c r="A8" s="92"/>
      <c r="F8" s="91"/>
    </row>
    <row r="9">
      <c r="F9" s="91"/>
    </row>
    <row r="10">
      <c r="F10" s="98" t="s">
        <v>425</v>
      </c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1"/>
    </row>
    <row r="11">
      <c r="F11" s="91"/>
    </row>
    <row r="12" ht="89.25" customHeight="1">
      <c r="A12" s="99" t="s">
        <v>1</v>
      </c>
      <c r="B12" s="100" t="s">
        <v>408</v>
      </c>
      <c r="C12" s="100" t="s">
        <v>426</v>
      </c>
      <c r="D12" s="100" t="s">
        <v>119</v>
      </c>
      <c r="E12" s="100" t="s">
        <v>379</v>
      </c>
      <c r="F12" s="101" t="s">
        <v>427</v>
      </c>
      <c r="G12" s="102" t="s">
        <v>428</v>
      </c>
      <c r="H12" s="102" t="s">
        <v>429</v>
      </c>
      <c r="I12" s="102" t="s">
        <v>430</v>
      </c>
      <c r="J12" s="102" t="s">
        <v>431</v>
      </c>
      <c r="K12" s="102" t="s">
        <v>432</v>
      </c>
      <c r="L12" s="102" t="s">
        <v>433</v>
      </c>
      <c r="M12" s="102" t="s">
        <v>434</v>
      </c>
      <c r="N12" s="102" t="s">
        <v>435</v>
      </c>
      <c r="O12" s="103" t="s">
        <v>436</v>
      </c>
      <c r="P12" s="103" t="s">
        <v>437</v>
      </c>
      <c r="Q12" s="103" t="s">
        <v>438</v>
      </c>
      <c r="R12" s="103" t="s">
        <v>439</v>
      </c>
      <c r="S12" s="104" t="s">
        <v>440</v>
      </c>
      <c r="T12" s="104" t="s">
        <v>441</v>
      </c>
      <c r="U12" s="104" t="s">
        <v>442</v>
      </c>
      <c r="V12" s="103" t="s">
        <v>443</v>
      </c>
    </row>
    <row r="13" ht="21.75" customHeight="1">
      <c r="A13" s="105" t="s">
        <v>129</v>
      </c>
      <c r="B13" s="105" t="s">
        <v>129</v>
      </c>
      <c r="C13" s="100" t="s">
        <v>132</v>
      </c>
      <c r="D13" s="100" t="s">
        <v>133</v>
      </c>
      <c r="E13" s="100" t="s">
        <v>383</v>
      </c>
      <c r="F13" s="106">
        <v>5.0</v>
      </c>
      <c r="G13" s="107">
        <v>0.0</v>
      </c>
      <c r="H13" s="107">
        <v>0.0</v>
      </c>
      <c r="I13" s="107">
        <v>0.0</v>
      </c>
      <c r="J13" s="107">
        <v>0.0</v>
      </c>
      <c r="K13" s="107">
        <v>0.0</v>
      </c>
      <c r="L13" s="107">
        <v>0.0</v>
      </c>
      <c r="M13" s="107">
        <v>0.0</v>
      </c>
      <c r="N13" s="107">
        <v>0.0</v>
      </c>
      <c r="O13" s="107">
        <v>0.0</v>
      </c>
      <c r="P13" s="107">
        <v>0.0</v>
      </c>
      <c r="Q13" s="107">
        <v>0.0</v>
      </c>
      <c r="R13" s="107">
        <v>0.0</v>
      </c>
      <c r="S13" s="107">
        <v>0.0</v>
      </c>
      <c r="T13" s="107">
        <v>0.0</v>
      </c>
      <c r="U13" s="107">
        <v>0.0</v>
      </c>
      <c r="V13" s="107">
        <v>0.0</v>
      </c>
    </row>
    <row r="14" ht="21.75" customHeight="1">
      <c r="A14" s="105" t="s">
        <v>129</v>
      </c>
      <c r="B14" s="105" t="s">
        <v>129</v>
      </c>
      <c r="C14" s="100" t="s">
        <v>135</v>
      </c>
      <c r="D14" s="100" t="s">
        <v>136</v>
      </c>
      <c r="E14" s="100" t="s">
        <v>383</v>
      </c>
      <c r="F14" s="106">
        <v>3.0</v>
      </c>
      <c r="G14" s="107">
        <v>0.0</v>
      </c>
      <c r="H14" s="107">
        <v>0.0</v>
      </c>
      <c r="I14" s="107">
        <v>0.0</v>
      </c>
      <c r="J14" s="107">
        <v>0.0</v>
      </c>
      <c r="K14" s="107">
        <v>0.0</v>
      </c>
      <c r="L14" s="107">
        <v>0.0</v>
      </c>
      <c r="M14" s="107">
        <v>0.0</v>
      </c>
      <c r="N14" s="107">
        <v>0.0</v>
      </c>
      <c r="O14" s="107">
        <v>0.0</v>
      </c>
      <c r="P14" s="107">
        <v>0.0</v>
      </c>
      <c r="Q14" s="107">
        <v>0.0</v>
      </c>
      <c r="R14" s="107">
        <v>0.0</v>
      </c>
      <c r="S14" s="107">
        <v>0.0</v>
      </c>
      <c r="T14" s="107">
        <v>0.0</v>
      </c>
      <c r="U14" s="107">
        <v>0.0</v>
      </c>
      <c r="V14" s="107">
        <v>0.0</v>
      </c>
    </row>
    <row r="15" ht="21.75" customHeight="1">
      <c r="A15" s="105" t="s">
        <v>129</v>
      </c>
      <c r="B15" s="105" t="s">
        <v>129</v>
      </c>
      <c r="C15" s="100" t="s">
        <v>138</v>
      </c>
      <c r="D15" s="100" t="s">
        <v>129</v>
      </c>
      <c r="E15" s="100" t="s">
        <v>388</v>
      </c>
      <c r="F15" s="106">
        <v>44.0</v>
      </c>
      <c r="G15" s="107">
        <v>0.0</v>
      </c>
      <c r="H15" s="107">
        <v>0.0</v>
      </c>
      <c r="I15" s="107">
        <v>0.0</v>
      </c>
      <c r="J15" s="107">
        <v>0.0</v>
      </c>
      <c r="K15" s="107">
        <v>10.0</v>
      </c>
      <c r="L15" s="107">
        <v>0.0</v>
      </c>
      <c r="M15" s="107">
        <v>10.0</v>
      </c>
      <c r="N15" s="107">
        <v>2.0</v>
      </c>
      <c r="O15" s="107">
        <v>0.0</v>
      </c>
      <c r="P15" s="107">
        <v>0.0</v>
      </c>
      <c r="Q15" s="107">
        <v>0.0</v>
      </c>
      <c r="R15" s="107">
        <v>0.0</v>
      </c>
      <c r="S15" s="107">
        <v>0.0</v>
      </c>
      <c r="T15" s="107">
        <v>0.0</v>
      </c>
      <c r="U15" s="107">
        <v>0.0</v>
      </c>
      <c r="V15" s="107">
        <v>0.0</v>
      </c>
    </row>
    <row r="16" ht="21.75" customHeight="1">
      <c r="A16" s="105" t="s">
        <v>129</v>
      </c>
      <c r="B16" s="105" t="s">
        <v>129</v>
      </c>
      <c r="C16" s="100" t="s">
        <v>143</v>
      </c>
      <c r="D16" s="100" t="s">
        <v>144</v>
      </c>
      <c r="E16" s="100" t="s">
        <v>383</v>
      </c>
      <c r="F16" s="106">
        <v>11.0</v>
      </c>
      <c r="G16" s="107">
        <v>0.0</v>
      </c>
      <c r="H16" s="107">
        <v>0.0</v>
      </c>
      <c r="I16" s="107">
        <v>0.0</v>
      </c>
      <c r="J16" s="107">
        <v>0.0</v>
      </c>
      <c r="K16" s="107">
        <v>0.0</v>
      </c>
      <c r="L16" s="107">
        <v>0.0</v>
      </c>
      <c r="M16" s="107">
        <v>0.0</v>
      </c>
      <c r="N16" s="107">
        <v>0.0</v>
      </c>
      <c r="O16" s="107">
        <v>0.0</v>
      </c>
      <c r="P16" s="107">
        <v>0.0</v>
      </c>
      <c r="Q16" s="107">
        <v>0.0</v>
      </c>
      <c r="R16" s="107">
        <v>0.0</v>
      </c>
      <c r="S16" s="107">
        <v>0.0</v>
      </c>
      <c r="T16" s="107">
        <v>0.0</v>
      </c>
      <c r="U16" s="107">
        <v>0.0</v>
      </c>
      <c r="V16" s="107">
        <v>0.0</v>
      </c>
    </row>
    <row r="17" ht="21.75" customHeight="1">
      <c r="A17" s="105" t="s">
        <v>129</v>
      </c>
      <c r="B17" s="105" t="s">
        <v>129</v>
      </c>
      <c r="C17" s="100" t="s">
        <v>147</v>
      </c>
      <c r="D17" s="100" t="s">
        <v>444</v>
      </c>
      <c r="E17" s="100" t="s">
        <v>383</v>
      </c>
      <c r="F17" s="106">
        <v>3.0</v>
      </c>
      <c r="G17" s="107">
        <v>0.0</v>
      </c>
      <c r="H17" s="107">
        <v>0.0</v>
      </c>
      <c r="I17" s="107">
        <v>0.0</v>
      </c>
      <c r="J17" s="107">
        <v>0.0</v>
      </c>
      <c r="K17" s="107">
        <v>0.0</v>
      </c>
      <c r="L17" s="107">
        <v>0.0</v>
      </c>
      <c r="M17" s="107">
        <v>0.0</v>
      </c>
      <c r="N17" s="107">
        <v>0.0</v>
      </c>
      <c r="O17" s="107">
        <v>0.0</v>
      </c>
      <c r="P17" s="107">
        <v>0.0</v>
      </c>
      <c r="Q17" s="107">
        <v>0.0</v>
      </c>
      <c r="R17" s="107">
        <v>0.0</v>
      </c>
      <c r="S17" s="107">
        <v>0.0</v>
      </c>
      <c r="T17" s="107">
        <v>0.0</v>
      </c>
      <c r="U17" s="107">
        <v>0.0</v>
      </c>
      <c r="V17" s="107">
        <v>0.0</v>
      </c>
    </row>
    <row r="18" ht="21.75" customHeight="1">
      <c r="A18" s="105" t="s">
        <v>129</v>
      </c>
      <c r="B18" s="105" t="s">
        <v>129</v>
      </c>
      <c r="C18" s="100" t="s">
        <v>150</v>
      </c>
      <c r="D18" s="100" t="s">
        <v>445</v>
      </c>
      <c r="E18" s="100" t="s">
        <v>383</v>
      </c>
      <c r="F18" s="106">
        <v>12.0</v>
      </c>
      <c r="G18" s="107">
        <v>0.0</v>
      </c>
      <c r="H18" s="107">
        <v>0.0</v>
      </c>
      <c r="I18" s="107">
        <v>0.0</v>
      </c>
      <c r="J18" s="107">
        <v>0.0</v>
      </c>
      <c r="K18" s="107">
        <v>0.0</v>
      </c>
      <c r="L18" s="107">
        <v>0.0</v>
      </c>
      <c r="M18" s="107">
        <v>0.0</v>
      </c>
      <c r="N18" s="107">
        <v>0.0</v>
      </c>
      <c r="O18" s="107">
        <v>0.0</v>
      </c>
      <c r="P18" s="107">
        <v>0.0</v>
      </c>
      <c r="Q18" s="107">
        <v>0.0</v>
      </c>
      <c r="R18" s="107">
        <v>0.0</v>
      </c>
      <c r="S18" s="107">
        <v>0.0</v>
      </c>
      <c r="T18" s="107">
        <v>0.0</v>
      </c>
      <c r="U18" s="107">
        <v>0.0</v>
      </c>
      <c r="V18" s="107">
        <v>0.0</v>
      </c>
    </row>
    <row r="19" ht="21.75" customHeight="1">
      <c r="A19" s="105" t="s">
        <v>129</v>
      </c>
      <c r="B19" s="105" t="s">
        <v>129</v>
      </c>
      <c r="C19" s="100" t="s">
        <v>446</v>
      </c>
      <c r="D19" s="100" t="s">
        <v>154</v>
      </c>
      <c r="E19" s="100" t="s">
        <v>383</v>
      </c>
      <c r="F19" s="106">
        <v>4.0</v>
      </c>
      <c r="G19" s="107">
        <v>0.0</v>
      </c>
      <c r="H19" s="107">
        <v>0.0</v>
      </c>
      <c r="I19" s="107">
        <v>0.0</v>
      </c>
      <c r="J19" s="107">
        <v>0.0</v>
      </c>
      <c r="K19" s="107">
        <v>0.0</v>
      </c>
      <c r="L19" s="107">
        <v>0.0</v>
      </c>
      <c r="M19" s="107">
        <v>0.0</v>
      </c>
      <c r="N19" s="107">
        <v>0.0</v>
      </c>
      <c r="O19" s="107">
        <v>0.0</v>
      </c>
      <c r="P19" s="107">
        <v>0.0</v>
      </c>
      <c r="Q19" s="107">
        <v>0.0</v>
      </c>
      <c r="R19" s="107">
        <v>0.0</v>
      </c>
      <c r="S19" s="107">
        <v>0.0</v>
      </c>
      <c r="T19" s="107">
        <v>0.0</v>
      </c>
      <c r="U19" s="107">
        <v>0.0</v>
      </c>
      <c r="V19" s="107">
        <v>0.0</v>
      </c>
    </row>
    <row r="20" ht="21.75" customHeight="1">
      <c r="A20" s="105" t="s">
        <v>129</v>
      </c>
      <c r="B20" s="105" t="s">
        <v>129</v>
      </c>
      <c r="C20" s="100" t="s">
        <v>157</v>
      </c>
      <c r="D20" s="100" t="s">
        <v>158</v>
      </c>
      <c r="E20" s="100" t="s">
        <v>383</v>
      </c>
      <c r="F20" s="106">
        <v>18.0</v>
      </c>
      <c r="G20" s="107">
        <v>0.0</v>
      </c>
      <c r="H20" s="107">
        <v>0.0</v>
      </c>
      <c r="I20" s="107">
        <v>0.0</v>
      </c>
      <c r="J20" s="107">
        <v>0.0</v>
      </c>
      <c r="K20" s="107">
        <v>0.0</v>
      </c>
      <c r="L20" s="107">
        <v>0.0</v>
      </c>
      <c r="M20" s="107">
        <v>0.0</v>
      </c>
      <c r="N20" s="107">
        <v>0.0</v>
      </c>
      <c r="O20" s="107">
        <v>0.0</v>
      </c>
      <c r="P20" s="107">
        <v>0.0</v>
      </c>
      <c r="Q20" s="107">
        <v>0.0</v>
      </c>
      <c r="R20" s="107">
        <v>0.0</v>
      </c>
      <c r="S20" s="107">
        <v>0.0</v>
      </c>
      <c r="T20" s="107">
        <v>0.0</v>
      </c>
      <c r="U20" s="107">
        <v>0.0</v>
      </c>
      <c r="V20" s="107">
        <v>0.0</v>
      </c>
    </row>
    <row r="21" ht="21.75" customHeight="1">
      <c r="A21" s="105" t="s">
        <v>129</v>
      </c>
      <c r="B21" s="105" t="s">
        <v>129</v>
      </c>
      <c r="C21" s="100" t="s">
        <v>160</v>
      </c>
      <c r="D21" s="100" t="s">
        <v>161</v>
      </c>
      <c r="E21" s="100" t="s">
        <v>383</v>
      </c>
      <c r="F21" s="106">
        <v>8.0</v>
      </c>
      <c r="G21" s="107">
        <v>0.0</v>
      </c>
      <c r="H21" s="107">
        <v>0.0</v>
      </c>
      <c r="I21" s="107">
        <v>0.0</v>
      </c>
      <c r="J21" s="107">
        <v>0.0</v>
      </c>
      <c r="K21" s="107">
        <v>0.0</v>
      </c>
      <c r="L21" s="107">
        <v>0.0</v>
      </c>
      <c r="M21" s="107">
        <v>0.0</v>
      </c>
      <c r="N21" s="107">
        <v>0.0</v>
      </c>
      <c r="O21" s="107">
        <v>0.0</v>
      </c>
      <c r="P21" s="107">
        <v>0.0</v>
      </c>
      <c r="Q21" s="107">
        <v>0.0</v>
      </c>
      <c r="R21" s="107">
        <v>0.0</v>
      </c>
      <c r="S21" s="107">
        <v>0.0</v>
      </c>
      <c r="T21" s="107">
        <v>0.0</v>
      </c>
      <c r="U21" s="107">
        <v>0.0</v>
      </c>
      <c r="V21" s="107">
        <v>0.0</v>
      </c>
    </row>
    <row r="22" ht="21.75" customHeight="1">
      <c r="A22" s="105" t="s">
        <v>129</v>
      </c>
      <c r="B22" s="105" t="s">
        <v>165</v>
      </c>
      <c r="C22" s="100" t="s">
        <v>168</v>
      </c>
      <c r="D22" s="100" t="s">
        <v>447</v>
      </c>
      <c r="E22" s="100" t="s">
        <v>383</v>
      </c>
      <c r="F22" s="106">
        <v>6.0</v>
      </c>
      <c r="G22" s="107">
        <v>0.0</v>
      </c>
      <c r="H22" s="107">
        <v>0.0</v>
      </c>
      <c r="I22" s="107">
        <v>0.0</v>
      </c>
      <c r="J22" s="107">
        <v>0.0</v>
      </c>
      <c r="K22" s="107">
        <v>0.0</v>
      </c>
      <c r="L22" s="107">
        <v>0.0</v>
      </c>
      <c r="M22" s="107">
        <v>0.0</v>
      </c>
      <c r="N22" s="107">
        <v>0.0</v>
      </c>
      <c r="O22" s="107">
        <v>0.0</v>
      </c>
      <c r="P22" s="107">
        <v>0.0</v>
      </c>
      <c r="Q22" s="107">
        <v>0.0</v>
      </c>
      <c r="R22" s="107">
        <v>0.0</v>
      </c>
      <c r="S22" s="107">
        <v>0.0</v>
      </c>
      <c r="T22" s="107">
        <v>0.0</v>
      </c>
      <c r="U22" s="107">
        <v>0.0</v>
      </c>
      <c r="V22" s="107">
        <v>0.0</v>
      </c>
    </row>
    <row r="23" ht="21.75" customHeight="1">
      <c r="A23" s="105" t="s">
        <v>129</v>
      </c>
      <c r="B23" s="105" t="s">
        <v>165</v>
      </c>
      <c r="C23" s="100" t="s">
        <v>170</v>
      </c>
      <c r="D23" s="100" t="s">
        <v>448</v>
      </c>
      <c r="E23" s="100" t="s">
        <v>383</v>
      </c>
      <c r="F23" s="106">
        <v>8.0</v>
      </c>
      <c r="G23" s="107">
        <v>0.0</v>
      </c>
      <c r="H23" s="107">
        <v>0.0</v>
      </c>
      <c r="I23" s="107">
        <v>0.0</v>
      </c>
      <c r="J23" s="107">
        <v>0.0</v>
      </c>
      <c r="K23" s="107">
        <v>0.0</v>
      </c>
      <c r="L23" s="107">
        <v>0.0</v>
      </c>
      <c r="M23" s="107">
        <v>0.0</v>
      </c>
      <c r="N23" s="107">
        <v>0.0</v>
      </c>
      <c r="O23" s="107">
        <v>0.0</v>
      </c>
      <c r="P23" s="107">
        <v>0.0</v>
      </c>
      <c r="Q23" s="107">
        <v>0.0</v>
      </c>
      <c r="R23" s="107">
        <v>0.0</v>
      </c>
      <c r="S23" s="107">
        <v>0.0</v>
      </c>
      <c r="T23" s="107">
        <v>0.0</v>
      </c>
      <c r="U23" s="107">
        <v>0.0</v>
      </c>
      <c r="V23" s="107">
        <v>0.0</v>
      </c>
    </row>
    <row r="24" ht="21.75" customHeight="1">
      <c r="A24" s="105" t="s">
        <v>129</v>
      </c>
      <c r="B24" s="105" t="s">
        <v>165</v>
      </c>
      <c r="C24" s="100" t="s">
        <v>449</v>
      </c>
      <c r="D24" s="100" t="s">
        <v>450</v>
      </c>
      <c r="E24" s="100" t="s">
        <v>383</v>
      </c>
      <c r="F24" s="106">
        <v>4.0</v>
      </c>
      <c r="G24" s="107">
        <v>0.0</v>
      </c>
      <c r="H24" s="107">
        <v>0.0</v>
      </c>
      <c r="I24" s="107">
        <v>0.0</v>
      </c>
      <c r="J24" s="107">
        <v>0.0</v>
      </c>
      <c r="K24" s="107">
        <v>0.0</v>
      </c>
      <c r="L24" s="107">
        <v>0.0</v>
      </c>
      <c r="M24" s="107">
        <v>0.0</v>
      </c>
      <c r="N24" s="107">
        <v>0.0</v>
      </c>
      <c r="O24" s="107">
        <v>0.0</v>
      </c>
      <c r="P24" s="107">
        <v>0.0</v>
      </c>
      <c r="Q24" s="107">
        <v>0.0</v>
      </c>
      <c r="R24" s="107">
        <v>0.0</v>
      </c>
      <c r="S24" s="107">
        <v>0.0</v>
      </c>
      <c r="T24" s="107">
        <v>0.0</v>
      </c>
      <c r="U24" s="107">
        <v>0.0</v>
      </c>
      <c r="V24" s="107">
        <v>0.0</v>
      </c>
    </row>
    <row r="25" ht="21.75" customHeight="1">
      <c r="A25" s="105" t="s">
        <v>129</v>
      </c>
      <c r="B25" s="105" t="s">
        <v>165</v>
      </c>
      <c r="C25" s="100" t="s">
        <v>175</v>
      </c>
      <c r="D25" s="100" t="s">
        <v>176</v>
      </c>
      <c r="E25" s="100" t="s">
        <v>383</v>
      </c>
      <c r="F25" s="106">
        <v>8.0</v>
      </c>
      <c r="G25" s="107">
        <v>0.0</v>
      </c>
      <c r="H25" s="107">
        <v>0.0</v>
      </c>
      <c r="I25" s="107">
        <v>0.0</v>
      </c>
      <c r="J25" s="107">
        <v>0.0</v>
      </c>
      <c r="K25" s="107">
        <v>0.0</v>
      </c>
      <c r="L25" s="107">
        <v>0.0</v>
      </c>
      <c r="M25" s="107">
        <v>0.0</v>
      </c>
      <c r="N25" s="107">
        <v>0.0</v>
      </c>
      <c r="O25" s="107">
        <v>0.0</v>
      </c>
      <c r="P25" s="107">
        <v>0.0</v>
      </c>
      <c r="Q25" s="107">
        <v>0.0</v>
      </c>
      <c r="R25" s="107">
        <v>0.0</v>
      </c>
      <c r="S25" s="107">
        <v>0.0</v>
      </c>
      <c r="T25" s="107">
        <v>0.0</v>
      </c>
      <c r="U25" s="107">
        <v>0.0</v>
      </c>
      <c r="V25" s="107">
        <v>0.0</v>
      </c>
    </row>
    <row r="26" ht="21.75" customHeight="1">
      <c r="A26" s="105" t="s">
        <v>129</v>
      </c>
      <c r="B26" s="105" t="s">
        <v>165</v>
      </c>
      <c r="C26" s="100" t="s">
        <v>178</v>
      </c>
      <c r="D26" s="100" t="s">
        <v>179</v>
      </c>
      <c r="E26" s="100" t="s">
        <v>383</v>
      </c>
      <c r="F26" s="106">
        <v>8.0</v>
      </c>
      <c r="G26" s="107">
        <v>0.0</v>
      </c>
      <c r="H26" s="107">
        <v>0.0</v>
      </c>
      <c r="I26" s="107">
        <v>0.0</v>
      </c>
      <c r="J26" s="107">
        <v>0.0</v>
      </c>
      <c r="K26" s="107">
        <v>0.0</v>
      </c>
      <c r="L26" s="107">
        <v>0.0</v>
      </c>
      <c r="M26" s="107">
        <v>0.0</v>
      </c>
      <c r="N26" s="107">
        <v>0.0</v>
      </c>
      <c r="O26" s="107">
        <v>0.0</v>
      </c>
      <c r="P26" s="107">
        <v>0.0</v>
      </c>
      <c r="Q26" s="107">
        <v>0.0</v>
      </c>
      <c r="R26" s="107">
        <v>0.0</v>
      </c>
      <c r="S26" s="107">
        <v>0.0</v>
      </c>
      <c r="T26" s="107">
        <v>0.0</v>
      </c>
      <c r="U26" s="107">
        <v>0.0</v>
      </c>
      <c r="V26" s="107">
        <v>0.0</v>
      </c>
    </row>
    <row r="27" ht="21.75" customHeight="1">
      <c r="A27" s="105" t="s">
        <v>129</v>
      </c>
      <c r="B27" s="105" t="s">
        <v>165</v>
      </c>
      <c r="C27" s="100" t="s">
        <v>172</v>
      </c>
      <c r="D27" s="100" t="s">
        <v>165</v>
      </c>
      <c r="E27" s="100" t="s">
        <v>383</v>
      </c>
      <c r="F27" s="106">
        <v>24.0</v>
      </c>
      <c r="G27" s="107">
        <v>0.0</v>
      </c>
      <c r="H27" s="107">
        <v>7.0</v>
      </c>
      <c r="I27" s="107">
        <v>0.0</v>
      </c>
      <c r="J27" s="107">
        <v>3.0</v>
      </c>
      <c r="K27" s="107">
        <v>5.0</v>
      </c>
      <c r="L27" s="107">
        <v>0.0</v>
      </c>
      <c r="M27" s="107">
        <v>0.0</v>
      </c>
      <c r="N27" s="107">
        <v>0.0</v>
      </c>
      <c r="O27" s="107">
        <v>0.0</v>
      </c>
      <c r="P27" s="107">
        <v>0.0</v>
      </c>
      <c r="Q27" s="107">
        <v>0.0</v>
      </c>
      <c r="R27" s="107">
        <v>0.0</v>
      </c>
      <c r="S27" s="107">
        <v>0.0</v>
      </c>
      <c r="T27" s="107">
        <v>0.0</v>
      </c>
      <c r="U27" s="107">
        <v>0.0</v>
      </c>
      <c r="V27" s="107">
        <v>1.0</v>
      </c>
    </row>
    <row r="28" ht="21.75" customHeight="1">
      <c r="A28" s="105" t="s">
        <v>129</v>
      </c>
      <c r="B28" s="105" t="s">
        <v>165</v>
      </c>
      <c r="C28" s="100" t="s">
        <v>451</v>
      </c>
      <c r="D28" s="100" t="s">
        <v>452</v>
      </c>
      <c r="E28" s="100" t="s">
        <v>383</v>
      </c>
      <c r="F28" s="106">
        <v>1.0</v>
      </c>
      <c r="G28" s="107">
        <v>0.0</v>
      </c>
      <c r="H28" s="107">
        <v>0.0</v>
      </c>
      <c r="I28" s="107">
        <v>0.0</v>
      </c>
      <c r="J28" s="107">
        <v>0.0</v>
      </c>
      <c r="K28" s="107">
        <v>0.0</v>
      </c>
      <c r="L28" s="107">
        <v>0.0</v>
      </c>
      <c r="M28" s="107">
        <v>0.0</v>
      </c>
      <c r="N28" s="107">
        <v>0.0</v>
      </c>
      <c r="O28" s="107">
        <v>0.0</v>
      </c>
      <c r="P28" s="107">
        <v>0.0</v>
      </c>
      <c r="Q28" s="107">
        <v>0.0</v>
      </c>
      <c r="R28" s="107">
        <v>0.0</v>
      </c>
      <c r="S28" s="107">
        <v>0.0</v>
      </c>
      <c r="T28" s="107">
        <v>0.0</v>
      </c>
      <c r="U28" s="107">
        <v>0.0</v>
      </c>
      <c r="V28" s="107">
        <v>0.0</v>
      </c>
    </row>
    <row r="29" ht="21.75" customHeight="1">
      <c r="A29" s="105" t="s">
        <v>129</v>
      </c>
      <c r="B29" s="105" t="s">
        <v>186</v>
      </c>
      <c r="C29" s="100" t="s">
        <v>189</v>
      </c>
      <c r="D29" s="100" t="s">
        <v>190</v>
      </c>
      <c r="E29" s="100" t="s">
        <v>383</v>
      </c>
      <c r="F29" s="106">
        <v>5.0</v>
      </c>
      <c r="G29" s="107">
        <v>0.0</v>
      </c>
      <c r="H29" s="107">
        <v>0.0</v>
      </c>
      <c r="I29" s="107">
        <v>0.0</v>
      </c>
      <c r="J29" s="107">
        <v>0.0</v>
      </c>
      <c r="K29" s="107">
        <v>0.0</v>
      </c>
      <c r="L29" s="107">
        <v>0.0</v>
      </c>
      <c r="M29" s="107">
        <v>0.0</v>
      </c>
      <c r="N29" s="107">
        <v>0.0</v>
      </c>
      <c r="O29" s="107">
        <v>0.0</v>
      </c>
      <c r="P29" s="107">
        <v>0.0</v>
      </c>
      <c r="Q29" s="107">
        <v>0.0</v>
      </c>
      <c r="R29" s="107">
        <v>0.0</v>
      </c>
      <c r="S29" s="107">
        <v>0.0</v>
      </c>
      <c r="T29" s="107">
        <v>0.0</v>
      </c>
      <c r="U29" s="107">
        <v>0.0</v>
      </c>
      <c r="V29" s="107">
        <v>0.0</v>
      </c>
    </row>
    <row r="30" ht="21.75" customHeight="1">
      <c r="A30" s="105" t="s">
        <v>129</v>
      </c>
      <c r="B30" s="105" t="s">
        <v>186</v>
      </c>
      <c r="C30" s="100" t="s">
        <v>453</v>
      </c>
      <c r="D30" s="100" t="s">
        <v>454</v>
      </c>
      <c r="E30" s="100" t="s">
        <v>383</v>
      </c>
      <c r="F30" s="106">
        <v>1.0</v>
      </c>
      <c r="G30" s="107">
        <v>0.0</v>
      </c>
      <c r="H30" s="107">
        <v>0.0</v>
      </c>
      <c r="I30" s="107">
        <v>0.0</v>
      </c>
      <c r="J30" s="107">
        <v>0.0</v>
      </c>
      <c r="K30" s="107">
        <v>0.0</v>
      </c>
      <c r="L30" s="107">
        <v>0.0</v>
      </c>
      <c r="M30" s="107">
        <v>0.0</v>
      </c>
      <c r="N30" s="107">
        <v>0.0</v>
      </c>
      <c r="O30" s="107">
        <v>0.0</v>
      </c>
      <c r="P30" s="107">
        <v>0.0</v>
      </c>
      <c r="Q30" s="107">
        <v>0.0</v>
      </c>
      <c r="R30" s="107">
        <v>0.0</v>
      </c>
      <c r="S30" s="107">
        <v>0.0</v>
      </c>
      <c r="T30" s="107">
        <v>0.0</v>
      </c>
      <c r="U30" s="107">
        <v>0.0</v>
      </c>
      <c r="V30" s="107">
        <v>0.0</v>
      </c>
    </row>
    <row r="31" ht="21.75" customHeight="1">
      <c r="A31" s="105" t="s">
        <v>129</v>
      </c>
      <c r="B31" s="105" t="s">
        <v>186</v>
      </c>
      <c r="C31" s="100" t="s">
        <v>192</v>
      </c>
      <c r="D31" s="100" t="s">
        <v>186</v>
      </c>
      <c r="E31" s="100" t="s">
        <v>383</v>
      </c>
      <c r="F31" s="106">
        <v>13.0</v>
      </c>
      <c r="G31" s="107">
        <v>0.0</v>
      </c>
      <c r="H31" s="107">
        <v>0.0</v>
      </c>
      <c r="I31" s="107">
        <v>0.0</v>
      </c>
      <c r="J31" s="107">
        <v>2.0</v>
      </c>
      <c r="K31" s="107">
        <v>6.0</v>
      </c>
      <c r="L31" s="107">
        <v>0.0</v>
      </c>
      <c r="M31" s="107">
        <v>0.0</v>
      </c>
      <c r="N31" s="107">
        <v>0.0</v>
      </c>
      <c r="O31" s="107">
        <v>0.0</v>
      </c>
      <c r="P31" s="107">
        <v>0.0</v>
      </c>
      <c r="Q31" s="107">
        <v>0.0</v>
      </c>
      <c r="R31" s="107">
        <v>0.0</v>
      </c>
      <c r="S31" s="107">
        <v>0.0</v>
      </c>
      <c r="T31" s="107">
        <v>0.0</v>
      </c>
      <c r="U31" s="107">
        <v>0.0</v>
      </c>
      <c r="V31" s="107">
        <v>0.0</v>
      </c>
    </row>
    <row r="32" ht="21.75" customHeight="1">
      <c r="A32" s="105" t="s">
        <v>129</v>
      </c>
      <c r="B32" s="105" t="s">
        <v>199</v>
      </c>
      <c r="C32" s="100" t="s">
        <v>203</v>
      </c>
      <c r="D32" s="100" t="s">
        <v>202</v>
      </c>
      <c r="E32" s="100" t="s">
        <v>388</v>
      </c>
      <c r="F32" s="106">
        <v>29.0</v>
      </c>
      <c r="G32" s="107">
        <v>0.0</v>
      </c>
      <c r="H32" s="107">
        <v>10.0</v>
      </c>
      <c r="I32" s="107">
        <v>0.0</v>
      </c>
      <c r="J32" s="107">
        <v>4.0</v>
      </c>
      <c r="K32" s="107">
        <v>0.0</v>
      </c>
      <c r="L32" s="107">
        <v>17.0</v>
      </c>
      <c r="M32" s="107">
        <v>15.0</v>
      </c>
      <c r="N32" s="107">
        <v>5.0</v>
      </c>
      <c r="O32" s="107">
        <v>0.0</v>
      </c>
      <c r="P32" s="107">
        <v>0.0</v>
      </c>
      <c r="Q32" s="107">
        <v>0.0</v>
      </c>
      <c r="R32" s="107">
        <v>0.0</v>
      </c>
      <c r="S32" s="107">
        <v>0.0</v>
      </c>
      <c r="T32" s="107">
        <v>0.0</v>
      </c>
      <c r="U32" s="107">
        <v>0.0</v>
      </c>
      <c r="V32" s="107">
        <v>1.0</v>
      </c>
    </row>
    <row r="33" ht="21.75" customHeight="1">
      <c r="A33" s="105" t="s">
        <v>129</v>
      </c>
      <c r="B33" s="105" t="s">
        <v>199</v>
      </c>
      <c r="C33" s="100" t="s">
        <v>210</v>
      </c>
      <c r="D33" s="100" t="s">
        <v>211</v>
      </c>
      <c r="E33" s="100" t="s">
        <v>383</v>
      </c>
      <c r="F33" s="106">
        <v>5.0</v>
      </c>
      <c r="G33" s="107">
        <v>0.0</v>
      </c>
      <c r="H33" s="107">
        <v>0.0</v>
      </c>
      <c r="I33" s="107">
        <v>0.0</v>
      </c>
      <c r="J33" s="107">
        <v>0.0</v>
      </c>
      <c r="K33" s="107">
        <v>0.0</v>
      </c>
      <c r="L33" s="107">
        <v>0.0</v>
      </c>
      <c r="M33" s="107">
        <v>0.0</v>
      </c>
      <c r="N33" s="107">
        <v>0.0</v>
      </c>
      <c r="O33" s="107">
        <v>0.0</v>
      </c>
      <c r="P33" s="107">
        <v>0.0</v>
      </c>
      <c r="Q33" s="107">
        <v>0.0</v>
      </c>
      <c r="R33" s="107">
        <v>0.0</v>
      </c>
      <c r="S33" s="107">
        <v>0.0</v>
      </c>
      <c r="T33" s="107">
        <v>0.0</v>
      </c>
      <c r="U33" s="107">
        <v>0.0</v>
      </c>
      <c r="V33" s="107">
        <v>0.0</v>
      </c>
    </row>
    <row r="34" ht="21.75" customHeight="1">
      <c r="A34" s="105" t="s">
        <v>129</v>
      </c>
      <c r="B34" s="105" t="s">
        <v>199</v>
      </c>
      <c r="C34" s="100" t="s">
        <v>205</v>
      </c>
      <c r="D34" s="100" t="s">
        <v>455</v>
      </c>
      <c r="E34" s="100" t="s">
        <v>383</v>
      </c>
      <c r="F34" s="106">
        <v>10.0</v>
      </c>
      <c r="G34" s="107">
        <v>0.0</v>
      </c>
      <c r="H34" s="107">
        <v>0.0</v>
      </c>
      <c r="I34" s="107">
        <v>0.0</v>
      </c>
      <c r="J34" s="107">
        <v>0.0</v>
      </c>
      <c r="K34" s="107">
        <v>0.0</v>
      </c>
      <c r="L34" s="107">
        <v>0.0</v>
      </c>
      <c r="M34" s="107">
        <v>0.0</v>
      </c>
      <c r="N34" s="107">
        <v>0.0</v>
      </c>
      <c r="O34" s="107">
        <v>0.0</v>
      </c>
      <c r="P34" s="107">
        <v>0.0</v>
      </c>
      <c r="Q34" s="107">
        <v>0.0</v>
      </c>
      <c r="R34" s="107">
        <v>0.0</v>
      </c>
      <c r="S34" s="107">
        <v>0.0</v>
      </c>
      <c r="T34" s="107">
        <v>0.0</v>
      </c>
      <c r="U34" s="107">
        <v>0.0</v>
      </c>
      <c r="V34" s="107">
        <v>0.0</v>
      </c>
    </row>
    <row r="35" ht="21.75" customHeight="1">
      <c r="A35" s="105" t="s">
        <v>129</v>
      </c>
      <c r="B35" s="105" t="s">
        <v>219</v>
      </c>
      <c r="C35" s="108" t="s">
        <v>226</v>
      </c>
      <c r="D35" s="108" t="s">
        <v>456</v>
      </c>
      <c r="E35" s="100" t="s">
        <v>383</v>
      </c>
      <c r="F35" s="109">
        <v>16.0</v>
      </c>
      <c r="G35" s="107">
        <v>0.0</v>
      </c>
      <c r="H35" s="107">
        <v>0.0</v>
      </c>
      <c r="I35" s="107">
        <v>0.0</v>
      </c>
      <c r="J35" s="110">
        <v>2.0</v>
      </c>
      <c r="K35" s="110">
        <v>0.0</v>
      </c>
      <c r="L35" s="110">
        <v>0.0</v>
      </c>
      <c r="M35" s="110">
        <v>0.0</v>
      </c>
      <c r="N35" s="110">
        <v>0.0</v>
      </c>
      <c r="O35" s="110">
        <v>0.0</v>
      </c>
      <c r="P35" s="110">
        <v>0.0</v>
      </c>
      <c r="Q35" s="110">
        <v>0.0</v>
      </c>
      <c r="R35" s="110">
        <v>0.0</v>
      </c>
      <c r="S35" s="110">
        <v>0.0</v>
      </c>
      <c r="T35" s="110">
        <v>0.0</v>
      </c>
      <c r="U35" s="110">
        <v>0.0</v>
      </c>
      <c r="V35" s="110">
        <v>0.0</v>
      </c>
    </row>
    <row r="36" ht="21.75" customHeight="1">
      <c r="A36" s="105" t="s">
        <v>129</v>
      </c>
      <c r="B36" s="105" t="s">
        <v>219</v>
      </c>
      <c r="C36" s="111" t="s">
        <v>223</v>
      </c>
      <c r="D36" s="111" t="s">
        <v>224</v>
      </c>
      <c r="E36" s="100" t="s">
        <v>383</v>
      </c>
      <c r="F36" s="112">
        <v>4.0</v>
      </c>
      <c r="G36" s="107">
        <v>0.0</v>
      </c>
      <c r="H36" s="107">
        <v>0.0</v>
      </c>
      <c r="I36" s="107">
        <v>0.0</v>
      </c>
      <c r="J36" s="107">
        <v>0.0</v>
      </c>
      <c r="K36" s="107">
        <v>0.0</v>
      </c>
      <c r="L36" s="107">
        <v>0.0</v>
      </c>
      <c r="M36" s="107">
        <v>0.0</v>
      </c>
      <c r="N36" s="107">
        <v>0.0</v>
      </c>
      <c r="O36" s="107">
        <v>0.0</v>
      </c>
      <c r="P36" s="107">
        <v>0.0</v>
      </c>
      <c r="Q36" s="107">
        <v>0.0</v>
      </c>
      <c r="R36" s="107">
        <v>0.0</v>
      </c>
      <c r="S36" s="107">
        <v>0.0</v>
      </c>
      <c r="T36" s="107">
        <v>0.0</v>
      </c>
      <c r="U36" s="107">
        <v>0.0</v>
      </c>
      <c r="V36" s="107">
        <v>0.0</v>
      </c>
    </row>
    <row r="37" ht="21.75" customHeight="1">
      <c r="A37" s="105" t="s">
        <v>129</v>
      </c>
      <c r="B37" s="105" t="s">
        <v>219</v>
      </c>
      <c r="C37" s="111" t="s">
        <v>236</v>
      </c>
      <c r="D37" s="111" t="s">
        <v>237</v>
      </c>
      <c r="E37" s="100" t="s">
        <v>383</v>
      </c>
      <c r="F37" s="112">
        <v>2.0</v>
      </c>
      <c r="G37" s="107">
        <v>0.0</v>
      </c>
      <c r="H37" s="107">
        <v>0.0</v>
      </c>
      <c r="I37" s="107">
        <v>0.0</v>
      </c>
      <c r="J37" s="107">
        <v>0.0</v>
      </c>
      <c r="K37" s="107">
        <v>0.0</v>
      </c>
      <c r="L37" s="107">
        <v>0.0</v>
      </c>
      <c r="M37" s="107">
        <v>0.0</v>
      </c>
      <c r="N37" s="107">
        <v>0.0</v>
      </c>
      <c r="O37" s="107">
        <v>0.0</v>
      </c>
      <c r="P37" s="107">
        <v>0.0</v>
      </c>
      <c r="Q37" s="107">
        <v>0.0</v>
      </c>
      <c r="R37" s="107">
        <v>0.0</v>
      </c>
      <c r="S37" s="107">
        <v>0.0</v>
      </c>
      <c r="T37" s="107">
        <v>0.0</v>
      </c>
      <c r="U37" s="107">
        <v>0.0</v>
      </c>
      <c r="V37" s="107">
        <v>0.0</v>
      </c>
    </row>
    <row r="38" ht="21.75" customHeight="1">
      <c r="A38" s="105" t="s">
        <v>129</v>
      </c>
      <c r="B38" s="105" t="s">
        <v>219</v>
      </c>
      <c r="C38" s="111" t="s">
        <v>240</v>
      </c>
      <c r="D38" s="111" t="s">
        <v>241</v>
      </c>
      <c r="E38" s="100" t="s">
        <v>383</v>
      </c>
      <c r="F38" s="112">
        <v>8.0</v>
      </c>
      <c r="G38" s="107">
        <v>0.0</v>
      </c>
      <c r="H38" s="107">
        <v>0.0</v>
      </c>
      <c r="I38" s="107">
        <v>0.0</v>
      </c>
      <c r="J38" s="107">
        <v>0.0</v>
      </c>
      <c r="K38" s="107">
        <v>0.0</v>
      </c>
      <c r="L38" s="107">
        <v>0.0</v>
      </c>
      <c r="M38" s="107">
        <v>0.0</v>
      </c>
      <c r="N38" s="107">
        <v>0.0</v>
      </c>
      <c r="O38" s="107">
        <v>0.0</v>
      </c>
      <c r="P38" s="107">
        <v>0.0</v>
      </c>
      <c r="Q38" s="107">
        <v>0.0</v>
      </c>
      <c r="R38" s="107">
        <v>0.0</v>
      </c>
      <c r="S38" s="107">
        <v>0.0</v>
      </c>
      <c r="T38" s="107">
        <v>0.0</v>
      </c>
      <c r="U38" s="107">
        <v>0.0</v>
      </c>
      <c r="V38" s="107">
        <v>0.0</v>
      </c>
    </row>
    <row r="39" ht="21.75" customHeight="1">
      <c r="A39" s="105" t="s">
        <v>129</v>
      </c>
      <c r="B39" s="105" t="s">
        <v>219</v>
      </c>
      <c r="C39" s="111" t="s">
        <v>231</v>
      </c>
      <c r="D39" s="111" t="s">
        <v>232</v>
      </c>
      <c r="E39" s="100" t="s">
        <v>383</v>
      </c>
      <c r="F39" s="112">
        <v>4.0</v>
      </c>
      <c r="G39" s="107">
        <v>0.0</v>
      </c>
      <c r="H39" s="107">
        <v>0.0</v>
      </c>
      <c r="I39" s="107">
        <v>0.0</v>
      </c>
      <c r="J39" s="107">
        <v>0.0</v>
      </c>
      <c r="K39" s="107">
        <v>0.0</v>
      </c>
      <c r="L39" s="107">
        <v>0.0</v>
      </c>
      <c r="M39" s="107">
        <v>0.0</v>
      </c>
      <c r="N39" s="107">
        <v>0.0</v>
      </c>
      <c r="O39" s="107">
        <v>0.0</v>
      </c>
      <c r="P39" s="107">
        <v>0.0</v>
      </c>
      <c r="Q39" s="107">
        <v>0.0</v>
      </c>
      <c r="R39" s="107">
        <v>0.0</v>
      </c>
      <c r="S39" s="107">
        <v>0.0</v>
      </c>
      <c r="T39" s="107">
        <v>0.0</v>
      </c>
      <c r="U39" s="107">
        <v>0.0</v>
      </c>
      <c r="V39" s="107">
        <v>0.0</v>
      </c>
    </row>
    <row r="40" ht="21.75" customHeight="1">
      <c r="A40" s="105" t="s">
        <v>129</v>
      </c>
      <c r="B40" s="105" t="s">
        <v>219</v>
      </c>
      <c r="C40" s="111" t="s">
        <v>245</v>
      </c>
      <c r="D40" s="111" t="s">
        <v>457</v>
      </c>
      <c r="E40" s="100" t="s">
        <v>383</v>
      </c>
      <c r="F40" s="112">
        <v>2.0</v>
      </c>
      <c r="G40" s="107">
        <v>0.0</v>
      </c>
      <c r="H40" s="107">
        <v>0.0</v>
      </c>
      <c r="I40" s="107">
        <v>0.0</v>
      </c>
      <c r="J40" s="107">
        <v>0.0</v>
      </c>
      <c r="K40" s="107">
        <v>0.0</v>
      </c>
      <c r="L40" s="107">
        <v>0.0</v>
      </c>
      <c r="M40" s="107">
        <v>0.0</v>
      </c>
      <c r="N40" s="107">
        <v>0.0</v>
      </c>
      <c r="O40" s="107">
        <v>0.0</v>
      </c>
      <c r="P40" s="107">
        <v>0.0</v>
      </c>
      <c r="Q40" s="107">
        <v>0.0</v>
      </c>
      <c r="R40" s="107">
        <v>0.0</v>
      </c>
      <c r="S40" s="107">
        <v>0.0</v>
      </c>
      <c r="T40" s="107">
        <v>0.0</v>
      </c>
      <c r="U40" s="107">
        <v>0.0</v>
      </c>
      <c r="V40" s="107">
        <v>0.0</v>
      </c>
    </row>
    <row r="41" ht="21.75" customHeight="1">
      <c r="A41" s="105" t="s">
        <v>129</v>
      </c>
      <c r="B41" s="105" t="s">
        <v>219</v>
      </c>
      <c r="C41" s="111" t="s">
        <v>247</v>
      </c>
      <c r="D41" s="111" t="s">
        <v>248</v>
      </c>
      <c r="E41" s="100" t="s">
        <v>383</v>
      </c>
      <c r="F41" s="112">
        <v>12.0</v>
      </c>
      <c r="G41" s="107">
        <v>0.0</v>
      </c>
      <c r="H41" s="107">
        <v>0.0</v>
      </c>
      <c r="I41" s="107">
        <v>0.0</v>
      </c>
      <c r="J41" s="107">
        <v>0.0</v>
      </c>
      <c r="K41" s="107">
        <v>0.0</v>
      </c>
      <c r="L41" s="107">
        <v>0.0</v>
      </c>
      <c r="M41" s="107">
        <v>0.0</v>
      </c>
      <c r="N41" s="107">
        <v>0.0</v>
      </c>
      <c r="O41" s="107">
        <v>0.0</v>
      </c>
      <c r="P41" s="107">
        <v>0.0</v>
      </c>
      <c r="Q41" s="107">
        <v>0.0</v>
      </c>
      <c r="R41" s="107">
        <v>0.0</v>
      </c>
      <c r="S41" s="107">
        <v>0.0</v>
      </c>
      <c r="T41" s="107">
        <v>0.0</v>
      </c>
      <c r="U41" s="107">
        <v>0.0</v>
      </c>
      <c r="V41" s="107">
        <v>0.0</v>
      </c>
    </row>
    <row r="42" ht="15.75" customHeight="1">
      <c r="A42" s="105" t="s">
        <v>129</v>
      </c>
      <c r="B42" s="105" t="s">
        <v>219</v>
      </c>
      <c r="C42" s="113" t="s">
        <v>251</v>
      </c>
      <c r="D42" s="113" t="s">
        <v>252</v>
      </c>
      <c r="E42" s="100" t="s">
        <v>383</v>
      </c>
      <c r="F42" s="114">
        <v>4.0</v>
      </c>
      <c r="G42" s="107">
        <v>0.0</v>
      </c>
      <c r="H42" s="107">
        <v>0.0</v>
      </c>
      <c r="I42" s="107">
        <v>0.0</v>
      </c>
      <c r="J42" s="107">
        <v>0.0</v>
      </c>
      <c r="K42" s="107">
        <v>0.0</v>
      </c>
      <c r="L42" s="107">
        <v>0.0</v>
      </c>
      <c r="M42" s="107">
        <v>0.0</v>
      </c>
      <c r="N42" s="107">
        <v>0.0</v>
      </c>
      <c r="O42" s="107">
        <v>0.0</v>
      </c>
      <c r="P42" s="107">
        <v>0.0</v>
      </c>
      <c r="Q42" s="107">
        <v>0.0</v>
      </c>
      <c r="R42" s="107">
        <v>0.0</v>
      </c>
      <c r="S42" s="107">
        <v>0.0</v>
      </c>
      <c r="T42" s="107">
        <v>0.0</v>
      </c>
      <c r="U42" s="107">
        <v>0.0</v>
      </c>
      <c r="V42" s="107">
        <v>0.0</v>
      </c>
    </row>
    <row r="43" ht="15.75" customHeight="1">
      <c r="A43" s="105" t="s">
        <v>129</v>
      </c>
      <c r="B43" s="105" t="s">
        <v>219</v>
      </c>
      <c r="C43" s="113" t="s">
        <v>254</v>
      </c>
      <c r="D43" s="113" t="s">
        <v>255</v>
      </c>
      <c r="E43" s="100" t="s">
        <v>383</v>
      </c>
      <c r="F43" s="114">
        <v>8.0</v>
      </c>
      <c r="G43" s="107">
        <v>0.0</v>
      </c>
      <c r="H43" s="107">
        <v>0.0</v>
      </c>
      <c r="I43" s="107">
        <v>0.0</v>
      </c>
      <c r="J43" s="107">
        <v>0.0</v>
      </c>
      <c r="K43" s="107">
        <v>0.0</v>
      </c>
      <c r="L43" s="107">
        <v>0.0</v>
      </c>
      <c r="M43" s="107">
        <v>0.0</v>
      </c>
      <c r="N43" s="107">
        <v>0.0</v>
      </c>
      <c r="O43" s="107">
        <v>0.0</v>
      </c>
      <c r="P43" s="107">
        <v>0.0</v>
      </c>
      <c r="Q43" s="107">
        <v>0.0</v>
      </c>
      <c r="R43" s="107">
        <v>0.0</v>
      </c>
      <c r="S43" s="107">
        <v>0.0</v>
      </c>
      <c r="T43" s="107">
        <v>0.0</v>
      </c>
      <c r="U43" s="107">
        <v>0.0</v>
      </c>
      <c r="V43" s="107">
        <v>0.0</v>
      </c>
    </row>
    <row r="44" ht="15.75" customHeight="1">
      <c r="F44" s="91"/>
    </row>
    <row r="45" ht="15.75" customHeight="1">
      <c r="A45" s="115"/>
      <c r="B45" s="115"/>
      <c r="C45" s="115"/>
      <c r="D45" s="115"/>
      <c r="E45" s="115"/>
      <c r="F45" s="116">
        <f>SUBTOTAL(109,'tabela 4  leitos existentes'!$F$13:$F$43)</f>
        <v>290</v>
      </c>
      <c r="G45" s="117">
        <f>SUM(G13:G44)</f>
        <v>0</v>
      </c>
      <c r="H45" s="117">
        <f>SUBTOTAL(109,'tabela 4  leitos existentes'!$H$13:$H$43)</f>
        <v>17</v>
      </c>
      <c r="I45" s="117"/>
      <c r="J45" s="117">
        <f>SUBTOTAL(109,'tabela 4  leitos existentes'!$J$13:$J$43)</f>
        <v>11</v>
      </c>
      <c r="K45" s="117">
        <f>SUBTOTAL(109,'tabela 4  leitos existentes'!$K$13:$K$43)</f>
        <v>21</v>
      </c>
      <c r="L45" s="117">
        <f>SUBTOTAL(109,'tabela 4  leitos existentes'!$L$13:$L$43)</f>
        <v>17</v>
      </c>
      <c r="M45" s="117">
        <f>SUBTOTAL(109,'tabela 4  leitos existentes'!$M$13:$M$43)</f>
        <v>25</v>
      </c>
      <c r="N45" s="117">
        <f>SUM('tabela 4  leitos existentes'!$N$13:$N$43)</f>
        <v>7</v>
      </c>
      <c r="O45" s="117">
        <v>0.0</v>
      </c>
      <c r="P45" s="117">
        <v>0.0</v>
      </c>
      <c r="Q45" s="117">
        <v>0.0</v>
      </c>
      <c r="R45" s="117">
        <v>0.0</v>
      </c>
      <c r="S45" s="117">
        <v>0.0</v>
      </c>
      <c r="T45" s="117">
        <v>0.0</v>
      </c>
      <c r="U45" s="117">
        <v>0.0</v>
      </c>
      <c r="V45" s="117">
        <f>SUM(V13:V44)</f>
        <v>2</v>
      </c>
      <c r="W45" s="118"/>
      <c r="X45" s="118"/>
      <c r="Y45" s="118"/>
      <c r="Z45" s="118"/>
    </row>
    <row r="46" ht="15.75" customHeight="1">
      <c r="F46" s="91"/>
    </row>
    <row r="47" ht="15.75" customHeight="1">
      <c r="F47" s="91"/>
    </row>
    <row r="48" ht="15.75" customHeight="1">
      <c r="F48" s="91"/>
    </row>
    <row r="49" ht="15.75" customHeight="1">
      <c r="F49" s="91"/>
    </row>
    <row r="50" ht="15.75" customHeight="1">
      <c r="F50" s="91"/>
    </row>
    <row r="51" ht="15.75" customHeight="1">
      <c r="F51" s="91"/>
    </row>
    <row r="52" ht="15.75" customHeight="1">
      <c r="F52" s="91"/>
    </row>
    <row r="53" ht="15.75" customHeight="1">
      <c r="F53" s="91"/>
    </row>
    <row r="54" ht="15.75" customHeight="1">
      <c r="F54" s="91"/>
    </row>
    <row r="55" ht="15.75" customHeight="1">
      <c r="F55" s="91"/>
    </row>
    <row r="56" ht="15.75" customHeight="1">
      <c r="F56" s="91"/>
    </row>
    <row r="57" ht="15.75" customHeight="1">
      <c r="F57" s="91"/>
    </row>
    <row r="58" ht="15.75" customHeight="1">
      <c r="F58" s="91"/>
    </row>
    <row r="59" ht="15.75" customHeight="1">
      <c r="F59" s="91"/>
    </row>
    <row r="60" ht="15.75" customHeight="1">
      <c r="F60" s="91"/>
    </row>
    <row r="61" ht="15.75" customHeight="1">
      <c r="F61" s="91"/>
    </row>
    <row r="62" ht="15.75" customHeight="1">
      <c r="F62" s="91"/>
    </row>
    <row r="63" ht="15.75" customHeight="1">
      <c r="F63" s="91"/>
    </row>
    <row r="64" ht="15.75" customHeight="1">
      <c r="F64" s="91"/>
    </row>
    <row r="65" ht="15.75" customHeight="1">
      <c r="F65" s="91"/>
    </row>
    <row r="66" ht="15.75" customHeight="1">
      <c r="F66" s="91"/>
    </row>
    <row r="67" ht="15.75" customHeight="1">
      <c r="F67" s="91"/>
    </row>
    <row r="68" ht="15.75" customHeight="1">
      <c r="F68" s="91"/>
    </row>
    <row r="69" ht="15.75" customHeight="1">
      <c r="F69" s="91"/>
    </row>
    <row r="70" ht="15.75" customHeight="1">
      <c r="F70" s="91"/>
    </row>
    <row r="71" ht="15.75" customHeight="1">
      <c r="F71" s="91"/>
    </row>
    <row r="72" ht="15.75" customHeight="1">
      <c r="F72" s="91"/>
    </row>
    <row r="73" ht="15.75" customHeight="1">
      <c r="F73" s="91"/>
    </row>
    <row r="74" ht="15.75" customHeight="1">
      <c r="F74" s="91"/>
    </row>
    <row r="75" ht="15.75" customHeight="1">
      <c r="F75" s="91"/>
    </row>
    <row r="76" ht="15.75" customHeight="1">
      <c r="F76" s="91"/>
    </row>
    <row r="77" ht="15.75" customHeight="1">
      <c r="F77" s="91"/>
    </row>
    <row r="78" ht="15.75" customHeight="1">
      <c r="F78" s="91"/>
    </row>
    <row r="79" ht="15.75" customHeight="1">
      <c r="F79" s="91"/>
    </row>
    <row r="80" ht="15.75" customHeight="1">
      <c r="F80" s="91"/>
    </row>
    <row r="81" ht="15.75" customHeight="1">
      <c r="F81" s="91"/>
    </row>
    <row r="82" ht="15.75" customHeight="1">
      <c r="F82" s="91"/>
    </row>
    <row r="83" ht="15.75" customHeight="1">
      <c r="F83" s="91"/>
    </row>
    <row r="84" ht="15.75" customHeight="1">
      <c r="F84" s="91"/>
    </row>
    <row r="85" ht="15.75" customHeight="1">
      <c r="F85" s="91"/>
    </row>
    <row r="86" ht="15.75" customHeight="1">
      <c r="F86" s="91"/>
    </row>
    <row r="87" ht="15.75" customHeight="1">
      <c r="F87" s="91"/>
    </row>
    <row r="88" ht="15.75" customHeight="1">
      <c r="F88" s="91"/>
    </row>
    <row r="89" ht="15.75" customHeight="1">
      <c r="F89" s="91"/>
    </row>
    <row r="90" ht="15.75" customHeight="1">
      <c r="F90" s="91"/>
    </row>
    <row r="91" ht="15.75" customHeight="1">
      <c r="F91" s="91"/>
    </row>
    <row r="92" ht="15.75" customHeight="1">
      <c r="F92" s="91"/>
    </row>
    <row r="93" ht="15.75" customHeight="1">
      <c r="F93" s="91"/>
    </row>
    <row r="94" ht="15.75" customHeight="1">
      <c r="F94" s="91"/>
    </row>
    <row r="95" ht="15.75" customHeight="1">
      <c r="F95" s="91"/>
    </row>
    <row r="96" ht="15.75" customHeight="1">
      <c r="F96" s="91"/>
    </row>
    <row r="97" ht="15.75" customHeight="1">
      <c r="F97" s="91"/>
    </row>
    <row r="98" ht="15.75" customHeight="1">
      <c r="F98" s="91"/>
    </row>
    <row r="99" ht="15.75" customHeight="1">
      <c r="F99" s="91"/>
    </row>
    <row r="100" ht="15.75" customHeight="1">
      <c r="F100" s="91"/>
    </row>
    <row r="101" ht="15.75" customHeight="1">
      <c r="F101" s="91"/>
    </row>
    <row r="102" ht="15.75" customHeight="1">
      <c r="F102" s="91"/>
    </row>
    <row r="103" ht="15.75" customHeight="1">
      <c r="F103" s="91"/>
    </row>
    <row r="104" ht="15.75" customHeight="1">
      <c r="F104" s="91"/>
    </row>
    <row r="105" ht="15.75" customHeight="1">
      <c r="F105" s="91"/>
    </row>
    <row r="106" ht="15.75" customHeight="1">
      <c r="F106" s="91"/>
    </row>
    <row r="107" ht="15.75" customHeight="1">
      <c r="F107" s="91"/>
    </row>
    <row r="108" ht="15.75" customHeight="1">
      <c r="F108" s="91"/>
    </row>
    <row r="109" ht="15.75" customHeight="1">
      <c r="F109" s="91"/>
    </row>
    <row r="110" ht="15.75" customHeight="1">
      <c r="F110" s="91"/>
    </row>
    <row r="111" ht="15.75" customHeight="1">
      <c r="F111" s="91"/>
    </row>
    <row r="112" ht="15.75" customHeight="1">
      <c r="F112" s="91"/>
    </row>
    <row r="113" ht="15.75" customHeight="1">
      <c r="F113" s="91"/>
    </row>
    <row r="114" ht="15.75" customHeight="1">
      <c r="F114" s="91"/>
    </row>
    <row r="115" ht="15.75" customHeight="1">
      <c r="F115" s="91"/>
    </row>
    <row r="116" ht="15.75" customHeight="1">
      <c r="F116" s="91"/>
    </row>
    <row r="117" ht="15.75" customHeight="1">
      <c r="F117" s="91"/>
    </row>
    <row r="118" ht="15.75" customHeight="1">
      <c r="F118" s="91"/>
    </row>
    <row r="119" ht="15.75" customHeight="1">
      <c r="F119" s="91"/>
    </row>
    <row r="120" ht="15.75" customHeight="1">
      <c r="F120" s="91"/>
    </row>
    <row r="121" ht="15.75" customHeight="1">
      <c r="F121" s="91"/>
    </row>
    <row r="122" ht="15.75" customHeight="1">
      <c r="F122" s="91"/>
    </row>
    <row r="123" ht="15.75" customHeight="1">
      <c r="F123" s="91"/>
    </row>
    <row r="124" ht="15.75" customHeight="1">
      <c r="F124" s="91"/>
    </row>
    <row r="125" ht="15.75" customHeight="1">
      <c r="F125" s="91"/>
    </row>
    <row r="126" ht="15.75" customHeight="1">
      <c r="F126" s="91"/>
    </row>
    <row r="127" ht="15.75" customHeight="1">
      <c r="F127" s="91"/>
    </row>
    <row r="128" ht="15.75" customHeight="1">
      <c r="F128" s="91"/>
    </row>
    <row r="129" ht="15.75" customHeight="1">
      <c r="F129" s="91"/>
    </row>
    <row r="130" ht="15.75" customHeight="1">
      <c r="F130" s="91"/>
    </row>
    <row r="131" ht="15.75" customHeight="1">
      <c r="F131" s="91"/>
    </row>
    <row r="132" ht="15.75" customHeight="1">
      <c r="F132" s="91"/>
    </row>
    <row r="133" ht="15.75" customHeight="1">
      <c r="F133" s="91"/>
    </row>
    <row r="134" ht="15.75" customHeight="1">
      <c r="F134" s="91"/>
    </row>
    <row r="135" ht="15.75" customHeight="1">
      <c r="F135" s="91"/>
    </row>
    <row r="136" ht="15.75" customHeight="1">
      <c r="F136" s="91"/>
    </row>
    <row r="137" ht="15.75" customHeight="1">
      <c r="F137" s="91"/>
    </row>
    <row r="138" ht="15.75" customHeight="1">
      <c r="F138" s="91"/>
    </row>
    <row r="139" ht="15.75" customHeight="1">
      <c r="F139" s="91"/>
    </row>
    <row r="140" ht="15.75" customHeight="1">
      <c r="F140" s="91"/>
    </row>
    <row r="141" ht="15.75" customHeight="1">
      <c r="F141" s="91"/>
    </row>
    <row r="142" ht="15.75" customHeight="1">
      <c r="F142" s="91"/>
    </row>
    <row r="143" ht="15.75" customHeight="1">
      <c r="F143" s="91"/>
    </row>
    <row r="144" ht="15.75" customHeight="1">
      <c r="F144" s="91"/>
    </row>
    <row r="145" ht="15.75" customHeight="1">
      <c r="F145" s="91"/>
    </row>
    <row r="146" ht="15.75" customHeight="1">
      <c r="F146" s="91"/>
    </row>
    <row r="147" ht="15.75" customHeight="1">
      <c r="F147" s="91"/>
    </row>
    <row r="148" ht="15.75" customHeight="1">
      <c r="F148" s="91"/>
    </row>
    <row r="149" ht="15.75" customHeight="1">
      <c r="F149" s="91"/>
    </row>
    <row r="150" ht="15.75" customHeight="1">
      <c r="F150" s="91"/>
    </row>
    <row r="151" ht="15.75" customHeight="1">
      <c r="F151" s="91"/>
    </row>
    <row r="152" ht="15.75" customHeight="1">
      <c r="F152" s="91"/>
    </row>
    <row r="153" ht="15.75" customHeight="1">
      <c r="F153" s="91"/>
    </row>
    <row r="154" ht="15.75" customHeight="1">
      <c r="F154" s="91"/>
    </row>
    <row r="155" ht="15.75" customHeight="1">
      <c r="F155" s="91"/>
    </row>
    <row r="156" ht="15.75" customHeight="1">
      <c r="F156" s="91"/>
    </row>
    <row r="157" ht="15.75" customHeight="1">
      <c r="F157" s="91"/>
    </row>
    <row r="158" ht="15.75" customHeight="1">
      <c r="F158" s="91"/>
    </row>
    <row r="159" ht="15.75" customHeight="1">
      <c r="F159" s="91"/>
    </row>
    <row r="160" ht="15.75" customHeight="1">
      <c r="F160" s="91"/>
    </row>
    <row r="161" ht="15.75" customHeight="1">
      <c r="F161" s="91"/>
    </row>
    <row r="162" ht="15.75" customHeight="1">
      <c r="F162" s="91"/>
    </row>
    <row r="163" ht="15.75" customHeight="1">
      <c r="F163" s="91"/>
    </row>
    <row r="164" ht="15.75" customHeight="1">
      <c r="F164" s="91"/>
    </row>
    <row r="165" ht="15.75" customHeight="1">
      <c r="F165" s="91"/>
    </row>
    <row r="166" ht="15.75" customHeight="1">
      <c r="F166" s="91"/>
    </row>
    <row r="167" ht="15.75" customHeight="1">
      <c r="F167" s="91"/>
    </row>
    <row r="168" ht="15.75" customHeight="1">
      <c r="F168" s="91"/>
    </row>
    <row r="169" ht="15.75" customHeight="1">
      <c r="F169" s="91"/>
    </row>
    <row r="170" ht="15.75" customHeight="1">
      <c r="F170" s="91"/>
    </row>
    <row r="171" ht="15.75" customHeight="1">
      <c r="F171" s="91"/>
    </row>
    <row r="172" ht="15.75" customHeight="1">
      <c r="F172" s="91"/>
    </row>
    <row r="173" ht="15.75" customHeight="1">
      <c r="F173" s="91"/>
    </row>
    <row r="174" ht="15.75" customHeight="1">
      <c r="F174" s="91"/>
    </row>
    <row r="175" ht="15.75" customHeight="1">
      <c r="F175" s="91"/>
    </row>
    <row r="176" ht="15.75" customHeight="1">
      <c r="F176" s="91"/>
    </row>
    <row r="177" ht="15.75" customHeight="1">
      <c r="F177" s="91"/>
    </row>
    <row r="178" ht="15.75" customHeight="1">
      <c r="F178" s="91"/>
    </row>
    <row r="179" ht="15.75" customHeight="1">
      <c r="F179" s="91"/>
    </row>
    <row r="180" ht="15.75" customHeight="1">
      <c r="F180" s="91"/>
    </row>
    <row r="181" ht="15.75" customHeight="1">
      <c r="F181" s="91"/>
    </row>
    <row r="182" ht="15.75" customHeight="1">
      <c r="F182" s="91"/>
    </row>
    <row r="183" ht="15.75" customHeight="1">
      <c r="F183" s="91"/>
    </row>
    <row r="184" ht="15.75" customHeight="1">
      <c r="F184" s="91"/>
    </row>
    <row r="185" ht="15.75" customHeight="1">
      <c r="F185" s="91"/>
    </row>
    <row r="186" ht="15.75" customHeight="1">
      <c r="F186" s="91"/>
    </row>
    <row r="187" ht="15.75" customHeight="1">
      <c r="F187" s="91"/>
    </row>
    <row r="188" ht="15.75" customHeight="1">
      <c r="F188" s="91"/>
    </row>
    <row r="189" ht="15.75" customHeight="1">
      <c r="F189" s="91"/>
    </row>
    <row r="190" ht="15.75" customHeight="1">
      <c r="F190" s="91"/>
    </row>
    <row r="191" ht="15.75" customHeight="1">
      <c r="F191" s="91"/>
    </row>
    <row r="192" ht="15.75" customHeight="1">
      <c r="F192" s="91"/>
    </row>
    <row r="193" ht="15.75" customHeight="1">
      <c r="F193" s="91"/>
    </row>
    <row r="194" ht="15.75" customHeight="1">
      <c r="F194" s="91"/>
    </row>
    <row r="195" ht="15.75" customHeight="1">
      <c r="F195" s="91"/>
    </row>
    <row r="196" ht="15.75" customHeight="1">
      <c r="F196" s="91"/>
    </row>
    <row r="197" ht="15.75" customHeight="1">
      <c r="F197" s="91"/>
    </row>
    <row r="198" ht="15.75" customHeight="1">
      <c r="F198" s="91"/>
    </row>
    <row r="199" ht="15.75" customHeight="1">
      <c r="F199" s="91"/>
    </row>
    <row r="200" ht="15.75" customHeight="1">
      <c r="F200" s="91"/>
    </row>
    <row r="201" ht="15.75" customHeight="1">
      <c r="F201" s="91"/>
    </row>
    <row r="202" ht="15.75" customHeight="1">
      <c r="F202" s="91"/>
    </row>
    <row r="203" ht="15.75" customHeight="1">
      <c r="F203" s="91"/>
    </row>
    <row r="204" ht="15.75" customHeight="1">
      <c r="F204" s="91"/>
    </row>
    <row r="205" ht="15.75" customHeight="1">
      <c r="F205" s="91"/>
    </row>
    <row r="206" ht="15.75" customHeight="1">
      <c r="F206" s="91"/>
    </row>
    <row r="207" ht="15.75" customHeight="1">
      <c r="F207" s="91"/>
    </row>
    <row r="208" ht="15.75" customHeight="1">
      <c r="F208" s="91"/>
    </row>
    <row r="209" ht="15.75" customHeight="1">
      <c r="F209" s="91"/>
    </row>
    <row r="210" ht="15.75" customHeight="1">
      <c r="F210" s="91"/>
    </row>
    <row r="211" ht="15.75" customHeight="1">
      <c r="F211" s="91"/>
    </row>
    <row r="212" ht="15.75" customHeight="1">
      <c r="F212" s="91"/>
    </row>
    <row r="213" ht="15.75" customHeight="1">
      <c r="F213" s="91"/>
    </row>
    <row r="214" ht="15.75" customHeight="1">
      <c r="F214" s="91"/>
    </row>
    <row r="215" ht="15.75" customHeight="1">
      <c r="F215" s="91"/>
    </row>
    <row r="216" ht="15.75" customHeight="1">
      <c r="F216" s="91"/>
    </row>
    <row r="217" ht="15.75" customHeight="1">
      <c r="F217" s="91"/>
    </row>
    <row r="218" ht="15.75" customHeight="1">
      <c r="F218" s="91"/>
    </row>
    <row r="219" ht="15.75" customHeight="1">
      <c r="F219" s="91"/>
    </row>
    <row r="220" ht="15.75" customHeight="1">
      <c r="F220" s="91"/>
    </row>
    <row r="221" ht="15.75" customHeight="1">
      <c r="F221" s="91"/>
    </row>
    <row r="222" ht="15.75" customHeight="1">
      <c r="F222" s="91"/>
    </row>
    <row r="223" ht="15.75" customHeight="1">
      <c r="F223" s="91"/>
    </row>
    <row r="224" ht="15.75" customHeight="1">
      <c r="F224" s="91"/>
    </row>
    <row r="225" ht="15.75" customHeight="1">
      <c r="F225" s="91"/>
    </row>
    <row r="226" ht="15.75" customHeight="1">
      <c r="F226" s="91"/>
    </row>
    <row r="227" ht="15.75" customHeight="1">
      <c r="F227" s="91"/>
    </row>
    <row r="228" ht="15.75" customHeight="1">
      <c r="F228" s="91"/>
    </row>
    <row r="229" ht="15.75" customHeight="1">
      <c r="F229" s="91"/>
    </row>
    <row r="230" ht="15.75" customHeight="1">
      <c r="F230" s="91"/>
    </row>
    <row r="231" ht="15.75" customHeight="1">
      <c r="F231" s="91"/>
    </row>
    <row r="232" ht="15.75" customHeight="1">
      <c r="F232" s="91"/>
    </row>
    <row r="233" ht="15.75" customHeight="1">
      <c r="F233" s="91"/>
    </row>
    <row r="234" ht="15.75" customHeight="1">
      <c r="F234" s="91"/>
    </row>
    <row r="235" ht="15.75" customHeight="1">
      <c r="F235" s="91"/>
    </row>
    <row r="236" ht="15.75" customHeight="1">
      <c r="F236" s="91"/>
    </row>
    <row r="237" ht="15.75" customHeight="1">
      <c r="F237" s="91"/>
    </row>
    <row r="238" ht="15.75" customHeight="1">
      <c r="F238" s="91"/>
    </row>
    <row r="239" ht="15.75" customHeight="1">
      <c r="F239" s="91"/>
    </row>
    <row r="240" ht="15.75" customHeight="1">
      <c r="F240" s="91"/>
    </row>
    <row r="241" ht="15.75" customHeight="1">
      <c r="F241" s="91"/>
    </row>
    <row r="242" ht="15.75" customHeight="1">
      <c r="F242" s="91"/>
    </row>
    <row r="243" ht="15.75" customHeight="1">
      <c r="F243" s="91"/>
    </row>
    <row r="244" ht="15.75" customHeight="1">
      <c r="F244" s="91"/>
    </row>
    <row r="245" ht="15.75" customHeight="1">
      <c r="F245" s="91"/>
    </row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5:H5"/>
    <mergeCell ref="A6:H6"/>
    <mergeCell ref="A7:H7"/>
    <mergeCell ref="F10:V10"/>
  </mergeCells>
  <dataValidations>
    <dataValidation type="list" allowBlank="1" showErrorMessage="1" sqref="A13:A43">
      <formula1>'listas de opções'!$C$2:$C$18</formula1>
    </dataValidation>
    <dataValidation type="list" allowBlank="1" showErrorMessage="1" sqref="B13:B43">
      <formula1>'listas de opções'!$E$2:$E$64</formula1>
    </dataValidation>
  </dataValidations>
  <printOptions/>
  <pageMargins bottom="0.787401575" footer="0.0" header="0.0" left="0.511811024" right="0.511811024" top="0.787401575"/>
  <pageSetup paperSize="9" orientation="portrait"/>
  <drawing r:id="rId1"/>
  <tableParts count="1">
    <tablePart r:id="rId3"/>
  </tableParts>
</worksheet>
</file>