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D48F5029-352E-40AA-ABF6-C29EBFA6B3D9}" xr6:coauthVersionLast="41" xr6:coauthVersionMax="41" xr10:uidLastSave="{00000000-0000-0000-0000-000000000000}"/>
  <bookViews>
    <workbookView xWindow="-120" yWindow="-120" windowWidth="20640" windowHeight="11160" xr2:uid="{00000000-000D-0000-FFFF-FFFF00000000}"/>
  </bookViews>
  <sheets>
    <sheet name="Funciones BUSCARH ó V" sheetId="1" r:id="rId1"/>
    <sheet name="Ejercicios" sheetId="2" r:id="rId2"/>
    <sheet name="Ejercicio 2" sheetId="3" r:id="rId3"/>
    <sheet name="Ejercicio 3" sheetId="4" r:id="rId4"/>
  </sheets>
  <externalReferences>
    <externalReference r:id="rId5"/>
    <externalReference r:id="rId6"/>
  </externalReferences>
  <definedNames>
    <definedName name="_xlnm._FilterDatabase" localSheetId="1" hidden="1">Ejercicios!$A$11:$E$23</definedName>
    <definedName name="ANDALUCÍA" localSheetId="0">'[1]VALIDACIÓN CONDICIONAL'!$B$7:$C$7</definedName>
    <definedName name="ANDALUCÍA">#REF!</definedName>
    <definedName name="DATOS">[2]Hoja1!$A$7,[2]Hoja1!$A$8,[2]Hoja1!$A$9</definedName>
    <definedName name="OCCIDENTAL">#REF!</definedName>
    <definedName name="ORIENTAL">#REF!</definedName>
    <definedName name="ventas">Ejercicios!$I$15:$I$17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1" l="1"/>
  <c r="C63" i="1"/>
  <c r="C35" i="1"/>
  <c r="C25" i="1"/>
  <c r="E30" i="4"/>
  <c r="J12" i="4"/>
  <c r="D15" i="4"/>
  <c r="M17" i="4" l="1"/>
  <c r="M14" i="4"/>
  <c r="B2" i="3" l="1"/>
  <c r="I13" i="2"/>
  <c r="I16" i="2" s="1"/>
  <c r="I15" i="2" l="1"/>
  <c r="I19" i="2" s="1"/>
  <c r="I17" i="2"/>
  <c r="J10" i="3"/>
  <c r="I10" i="3"/>
  <c r="H10" i="3"/>
  <c r="G10" i="3"/>
  <c r="F10" i="3"/>
  <c r="E10" i="3"/>
  <c r="B3" i="3" s="1"/>
  <c r="D10" i="3"/>
  <c r="C10" i="3"/>
  <c r="B10" i="3"/>
  <c r="C78" i="1"/>
  <c r="B71" i="1"/>
  <c r="B68" i="1"/>
  <c r="C65" i="1"/>
  <c r="B59" i="1"/>
  <c r="B58" i="1"/>
  <c r="C49" i="1"/>
  <c r="B42" i="1"/>
  <c r="B41" i="1"/>
  <c r="C38" i="1"/>
  <c r="B31" i="1"/>
  <c r="B30" i="1"/>
  <c r="C27" i="1"/>
  <c r="B21" i="1"/>
  <c r="B20" i="1"/>
</calcChain>
</file>

<file path=xl/sharedStrings.xml><?xml version="1.0" encoding="utf-8"?>
<sst xmlns="http://schemas.openxmlformats.org/spreadsheetml/2006/main" count="189" uniqueCount="169">
  <si>
    <t>Ver solución</t>
  </si>
  <si>
    <t>Partidos</t>
  </si>
  <si>
    <t>Goles</t>
  </si>
  <si>
    <t>No ver solución</t>
  </si>
  <si>
    <t>Equipos</t>
  </si>
  <si>
    <t>Puntos</t>
  </si>
  <si>
    <t>Jugados</t>
  </si>
  <si>
    <t>Ganados</t>
  </si>
  <si>
    <t>Empatados</t>
  </si>
  <si>
    <t>Perdidos</t>
  </si>
  <si>
    <t>Favor</t>
  </si>
  <si>
    <t>Contra</t>
  </si>
  <si>
    <t>Barcelona</t>
  </si>
  <si>
    <t>R.Madrid</t>
  </si>
  <si>
    <t>Valencia</t>
  </si>
  <si>
    <t>Atlético de Madrid</t>
  </si>
  <si>
    <t>Deportivo</t>
  </si>
  <si>
    <t>Mallorca</t>
  </si>
  <si>
    <r>
      <t xml:space="preserve">Las funciones de la familia Buscar son útiles para obtener el valor de una tabla que le corresponde a un dato indicado. En esta hoja podrá practicar con </t>
    </r>
    <r>
      <rPr>
        <b/>
        <sz val="12"/>
        <color indexed="8"/>
        <rFont val="Calibri"/>
        <family val="2"/>
      </rPr>
      <t>BUSCARV Y BUSCARH.</t>
    </r>
  </si>
  <si>
    <t>BUSCARV // CONSULTAV</t>
  </si>
  <si>
    <r>
      <t xml:space="preserve">Busca un valor específico en la </t>
    </r>
    <r>
      <rPr>
        <b/>
        <sz val="11"/>
        <color indexed="60"/>
        <rFont val="Calibri"/>
        <family val="2"/>
      </rPr>
      <t>primera</t>
    </r>
    <r>
      <rPr>
        <sz val="11"/>
        <color indexed="8"/>
        <rFont val="Calibri"/>
        <family val="2"/>
      </rPr>
      <t xml:space="preserve"> columna de una matriz de tabla y devuelve, de la misma fila, un valor de la columna indicada de dicha matriz de tabla. La búsqueda puede ser EXACTA o APROXIMADA. Si es aproximada, los valores de comparación deben estar ordenados ascendentemente. Para indicar busqueda EXACTA se escribe FALSO en el cuarto argumento y VERDADERO para búsquedas aproximadas.</t>
    </r>
  </si>
  <si>
    <t>BUSCARV(valor_buscado;matriz_buscar_en;indicador_columnas;ordenado)</t>
  </si>
  <si>
    <t>Equipo</t>
  </si>
  <si>
    <t>Resultado:</t>
  </si>
  <si>
    <t xml:space="preserve"> Es la misma pregunta que en la hoja anterior, pero afora SÍ funciona.</t>
  </si>
  <si>
    <t xml:space="preserve"> Podemos emplear B4:F9. No se precisa que los equipos estén ordenados ya que la búsqueda es EXACTA (Ordenado: Falso)</t>
  </si>
  <si>
    <t>VENTAS:</t>
  </si>
  <si>
    <t>VENTAS</t>
  </si>
  <si>
    <t>DESCUENTO</t>
  </si>
  <si>
    <t>PREMIO</t>
  </si>
  <si>
    <t>COMISIÓN</t>
  </si>
  <si>
    <t>La búsqueda es aproximada, por lo que E34:E37 debe estar ORDENADO de menos a más. Podemos usar E34:G37 como segundo argumento</t>
  </si>
  <si>
    <t>COMISIÓN:</t>
  </si>
  <si>
    <t>No podemos usar BUSCARV ya que siempre busca en la PRIMERA columna.</t>
  </si>
  <si>
    <t>RECUÉRDELO, ES IMPORTANTE</t>
  </si>
  <si>
    <t>BUSCARH // CONSULTAH</t>
  </si>
  <si>
    <r>
      <t xml:space="preserve">Busca un valor específico en la </t>
    </r>
    <r>
      <rPr>
        <b/>
        <sz val="11"/>
        <color indexed="60"/>
        <rFont val="Calibri"/>
        <family val="2"/>
      </rPr>
      <t>primera</t>
    </r>
    <r>
      <rPr>
        <sz val="11"/>
        <color indexed="8"/>
        <rFont val="Calibri"/>
        <family val="2"/>
      </rPr>
      <t xml:space="preserve"> fila de una matriz de tabla y devuelve, de la misma columna, un valor de la fila indicada de dicha matriz de tabla. La búsqueda puede ser EXACTA o APROXIMADA. Si es aproximada, los valores de comparación deben estar ordenados ascendentemente. Para indicar busqueda EXACTA se escribe FALSO en el cuarto argumento y VERDADERO para búsquedas aproximadas.</t>
    </r>
  </si>
  <si>
    <t>BUSCARH(valor_buscado;matriz_buscar_en;indicador_fila;ordenado)</t>
  </si>
  <si>
    <t>Habitación</t>
  </si>
  <si>
    <t>JS</t>
  </si>
  <si>
    <t>Tipo Habitacion</t>
  </si>
  <si>
    <t>DO</t>
  </si>
  <si>
    <t>DS</t>
  </si>
  <si>
    <t>S</t>
  </si>
  <si>
    <t>Disponibles</t>
  </si>
  <si>
    <t xml:space="preserve">Precios </t>
  </si>
  <si>
    <t xml:space="preserve"> -Al descuento base se le añade un descuento adicional en función del tipo de cliente.</t>
  </si>
  <si>
    <t xml:space="preserve"> -Por ejemplo: un cliente que tenga unas ventas de 800€ y sea un tipo de cliente 1 se le aplicará un descuento de: 5%+2%=7%</t>
  </si>
  <si>
    <t>Descuentos en función de ventas</t>
  </si>
  <si>
    <t>Tipo de cliente</t>
  </si>
  <si>
    <t>Descuento Adicional</t>
  </si>
  <si>
    <t>Ventas</t>
  </si>
  <si>
    <t>Tipo Cliente</t>
  </si>
  <si>
    <t>Descuento Base</t>
  </si>
  <si>
    <t>Ejercicio</t>
  </si>
  <si>
    <t>- En esta práctica aplicar la función BUSCARV.</t>
  </si>
  <si>
    <t>- Debe escribir un código válido (según tabla Ventas)</t>
  </si>
  <si>
    <t>Emplear la función BUSCARV</t>
  </si>
  <si>
    <t>- Resuelva los demas ejercicios.</t>
  </si>
  <si>
    <t>=BUSCARV(VALOR_BUSCADO;TABLA;COLUMNA;[ORDENADO])</t>
  </si>
  <si>
    <t>MONTOS DE VENTAS</t>
  </si>
  <si>
    <t>Reporte de Ventas:</t>
  </si>
  <si>
    <t>CODIGO</t>
  </si>
  <si>
    <t>EMPLEADO</t>
  </si>
  <si>
    <t>ENERO</t>
  </si>
  <si>
    <t>FEBRERO</t>
  </si>
  <si>
    <t>MARZO</t>
  </si>
  <si>
    <t>C-001</t>
  </si>
  <si>
    <t>ALIAGA, JUAN</t>
  </si>
  <si>
    <t>Código</t>
  </si>
  <si>
    <t>C-002</t>
  </si>
  <si>
    <t>ALVAREZ, VICTOR</t>
  </si>
  <si>
    <t>Empleado</t>
  </si>
  <si>
    <t>C-003</t>
  </si>
  <si>
    <t>BALSERA, MANUEL</t>
  </si>
  <si>
    <t>Montos de Ventas</t>
  </si>
  <si>
    <t>C-004</t>
  </si>
  <si>
    <t>BEDIA, SERGIO</t>
  </si>
  <si>
    <t>Enero</t>
  </si>
  <si>
    <t>Aquí debes emplear BUSCARV</t>
  </si>
  <si>
    <t>C-005</t>
  </si>
  <si>
    <t>CASTILLO, ELVIS</t>
  </si>
  <si>
    <t>Febrero</t>
  </si>
  <si>
    <t>C-006</t>
  </si>
  <si>
    <t>FLOREZ, MARIA ELENA</t>
  </si>
  <si>
    <t>Marzo</t>
  </si>
  <si>
    <t>C-007</t>
  </si>
  <si>
    <t xml:space="preserve">HERNANDEZ,  SANDRO </t>
  </si>
  <si>
    <t>C-008</t>
  </si>
  <si>
    <t>HUAMAN, ADRIAN</t>
  </si>
  <si>
    <t>Monto Total</t>
  </si>
  <si>
    <t>Aquí debes emplear SUMA</t>
  </si>
  <si>
    <t>C-009</t>
  </si>
  <si>
    <t>JUAREZ, PAOLA CECILIA</t>
  </si>
  <si>
    <t>C-010</t>
  </si>
  <si>
    <t>LAZARTE, HENRY</t>
  </si>
  <si>
    <t>C-011</t>
  </si>
  <si>
    <t>NAJARRO, HUMBERTO</t>
  </si>
  <si>
    <t>C-012</t>
  </si>
  <si>
    <t>VILLEGAS, MARTHA</t>
  </si>
  <si>
    <t>Producto</t>
  </si>
  <si>
    <t>Pantalones Andrews</t>
  </si>
  <si>
    <t>Existencias</t>
  </si>
  <si>
    <t>Precio</t>
  </si>
  <si>
    <t>Estado</t>
  </si>
  <si>
    <t>Camisas Andrews</t>
  </si>
  <si>
    <t>Camisas Pacorico</t>
  </si>
  <si>
    <t>Camisas Jeremías</t>
  </si>
  <si>
    <t>Pantalones Deleite</t>
  </si>
  <si>
    <t>Corbatas Corbatín</t>
  </si>
  <si>
    <t>Zapatos Julios</t>
  </si>
  <si>
    <t>Zapatos Pie Lindo</t>
  </si>
  <si>
    <t>Zapatos Super</t>
  </si>
  <si>
    <t>Ordenes de fabricación</t>
  </si>
  <si>
    <t>Costo</t>
  </si>
  <si>
    <t>- Para obtener el nombre del empleado indique la fórmula</t>
  </si>
  <si>
    <r>
      <t xml:space="preserve">¿Para qué servirá esta hoja? Lo que haremos será escribir el nombre de un artículo en la celda B2 y Excel hará que aparezca automáticamente las </t>
    </r>
    <r>
      <rPr>
        <b/>
        <sz val="10"/>
        <color indexed="18"/>
        <rFont val="Century Gothic"/>
        <family val="2"/>
      </rPr>
      <t>existencias</t>
    </r>
    <r>
      <rPr>
        <sz val="10"/>
        <color indexed="18"/>
        <rFont val="Century Gothic"/>
        <family val="2"/>
      </rPr>
      <t xml:space="preserve"> y el </t>
    </r>
    <r>
      <rPr>
        <b/>
        <sz val="10"/>
        <color indexed="18"/>
        <rFont val="Century Gothic"/>
        <family val="2"/>
      </rPr>
      <t>precio</t>
    </r>
    <r>
      <rPr>
        <sz val="10"/>
        <color indexed="18"/>
        <rFont val="Century Gothic"/>
        <family val="2"/>
      </rPr>
      <t xml:space="preserve"> en las dos celdas inferiores.</t>
    </r>
  </si>
  <si>
    <t>USAR FUNCIONES INDICE Y COINCIDIR</t>
  </si>
  <si>
    <t>PRODUCTO</t>
  </si>
  <si>
    <t>PRECIO</t>
  </si>
  <si>
    <t>DESCRIPCION</t>
  </si>
  <si>
    <t>Curso</t>
  </si>
  <si>
    <t>Calificacion</t>
  </si>
  <si>
    <t>A</t>
  </si>
  <si>
    <t xml:space="preserve">amarillos </t>
  </si>
  <si>
    <t>Historia</t>
  </si>
  <si>
    <t>B</t>
  </si>
  <si>
    <t>rojos</t>
  </si>
  <si>
    <t>Geografía</t>
  </si>
  <si>
    <t>C</t>
  </si>
  <si>
    <t>de carreras</t>
  </si>
  <si>
    <t>Física</t>
  </si>
  <si>
    <t>D</t>
  </si>
  <si>
    <t>transparentes</t>
  </si>
  <si>
    <t>Matemáticas</t>
  </si>
  <si>
    <t>E</t>
  </si>
  <si>
    <t>plateados</t>
  </si>
  <si>
    <t>Deportes</t>
  </si>
  <si>
    <t>F</t>
  </si>
  <si>
    <t>verde</t>
  </si>
  <si>
    <t>Música</t>
  </si>
  <si>
    <t>G</t>
  </si>
  <si>
    <t>hechos a mano</t>
  </si>
  <si>
    <t>H</t>
  </si>
  <si>
    <t>con aspiradora</t>
  </si>
  <si>
    <t>Máxima Nota</t>
  </si>
  <si>
    <t>I</t>
  </si>
  <si>
    <t>negro</t>
  </si>
  <si>
    <t>Ingrese Producto:</t>
  </si>
  <si>
    <t>Descripción:</t>
  </si>
  <si>
    <t>TARIFA POR EQUIPAJE</t>
  </si>
  <si>
    <t>20 K</t>
  </si>
  <si>
    <t>30 K</t>
  </si>
  <si>
    <t>40 K</t>
  </si>
  <si>
    <t>50 K</t>
  </si>
  <si>
    <t>60 K</t>
  </si>
  <si>
    <t>70 K</t>
  </si>
  <si>
    <t>80 K</t>
  </si>
  <si>
    <t>Alemania</t>
  </si>
  <si>
    <t>España</t>
  </si>
  <si>
    <t>Francia</t>
  </si>
  <si>
    <t>Italia</t>
  </si>
  <si>
    <t>Portugal</t>
  </si>
  <si>
    <t>Suiza</t>
  </si>
  <si>
    <t>Seleccione el País:</t>
  </si>
  <si>
    <t>Introducir el Peso:</t>
  </si>
  <si>
    <t>Tarifa:</t>
  </si>
  <si>
    <t>c-005</t>
  </si>
  <si>
    <t>40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</si>
</sst>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\ &quot;€&quot;"/>
    <numFmt numFmtId="167" formatCode="0.0%"/>
    <numFmt numFmtId="168" formatCode="_(&quot;€&quot;* #,##0.00_);_(&quot;€&quot;* \(#,##0.00\);_(&quot;€&quot;* &quot;-&quot;??_);_(@_)"/>
    <numFmt numFmtId="169" formatCode="_-[$$-540A]* #,##0.00_ ;_-[$$-540A]* \-#,##0.00\ ;_-[$$-540A]* &quot;-&quot;??_ ;_-@_ "/>
    <numFmt numFmtId="170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6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18"/>
      <name val="Century Gothic"/>
      <family val="2"/>
    </font>
    <font>
      <b/>
      <sz val="10"/>
      <color indexed="18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5"/>
      <color theme="3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4"/>
      <color rgb="FFC00000"/>
      <name val="Arial"/>
      <family val="2"/>
    </font>
    <font>
      <b/>
      <sz val="12"/>
      <color theme="4" tint="-0.249977111117893"/>
      <name val="Arial"/>
      <family val="2"/>
    </font>
    <font>
      <b/>
      <sz val="11"/>
      <color theme="0"/>
      <name val="Arial"/>
      <family val="2"/>
    </font>
    <font>
      <b/>
      <sz val="10"/>
      <color theme="4" tint="-0.249977111117893"/>
      <name val="Arial"/>
      <family val="2"/>
    </font>
    <font>
      <b/>
      <sz val="11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vantGarde Md BT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CFFFF"/>
        <bgColor theme="0" tint="-0.14999847407452621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5FC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3" tint="0.39997558519241921"/>
        <bgColor theme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AFF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</borders>
  <cellStyleXfs count="9">
    <xf numFmtId="0" fontId="0" fillId="0" borderId="0"/>
    <xf numFmtId="0" fontId="12" fillId="4" borderId="0" applyNumberFormat="0" applyBorder="0" applyAlignment="0" applyProtection="0"/>
    <xf numFmtId="0" fontId="14" fillId="0" borderId="44" applyNumberFormat="0" applyFill="0" applyAlignment="0" applyProtection="0"/>
    <xf numFmtId="168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7"/>
    <xf numFmtId="0" fontId="15" fillId="0" borderId="0" xfId="7" applyFont="1" applyProtection="1">
      <protection hidden="1"/>
    </xf>
    <xf numFmtId="0" fontId="16" fillId="5" borderId="45" xfId="7" applyFont="1" applyFill="1" applyBorder="1"/>
    <xf numFmtId="0" fontId="16" fillId="5" borderId="46" xfId="7" applyFont="1" applyFill="1" applyBorder="1"/>
    <xf numFmtId="0" fontId="1" fillId="6" borderId="47" xfId="7" applyFont="1" applyFill="1" applyBorder="1"/>
    <xf numFmtId="0" fontId="1" fillId="6" borderId="48" xfId="7" applyFont="1" applyFill="1" applyBorder="1" applyAlignment="1">
      <alignment horizontal="center"/>
    </xf>
    <xf numFmtId="0" fontId="1" fillId="7" borderId="48" xfId="7" applyFont="1" applyFill="1" applyBorder="1" applyAlignment="1">
      <alignment horizontal="center"/>
    </xf>
    <xf numFmtId="0" fontId="1" fillId="7" borderId="49" xfId="7" applyFont="1" applyFill="1" applyBorder="1" applyAlignment="1">
      <alignment horizontal="center"/>
    </xf>
    <xf numFmtId="0" fontId="1" fillId="0" borderId="47" xfId="7" applyFont="1" applyBorder="1"/>
    <xf numFmtId="0" fontId="1" fillId="0" borderId="48" xfId="7" applyFont="1" applyBorder="1" applyAlignment="1">
      <alignment horizontal="center"/>
    </xf>
    <xf numFmtId="0" fontId="1" fillId="0" borderId="49" xfId="7" applyFont="1" applyBorder="1" applyAlignment="1">
      <alignment horizontal="center"/>
    </xf>
    <xf numFmtId="0" fontId="17" fillId="0" borderId="0" xfId="7" applyFont="1" applyAlignment="1">
      <alignment vertical="center"/>
    </xf>
    <xf numFmtId="0" fontId="0" fillId="0" borderId="0" xfId="0" applyAlignment="1"/>
    <xf numFmtId="0" fontId="18" fillId="0" borderId="0" xfId="7" applyFont="1"/>
    <xf numFmtId="0" fontId="5" fillId="0" borderId="0" xfId="7" applyFont="1" applyAlignment="1">
      <alignment horizontal="left"/>
    </xf>
    <xf numFmtId="0" fontId="5" fillId="0" borderId="0" xfId="7" applyFont="1" applyAlignment="1">
      <alignment horizontal="right"/>
    </xf>
    <xf numFmtId="1" fontId="6" fillId="8" borderId="1" xfId="8" applyNumberFormat="1" applyFont="1" applyFill="1" applyBorder="1" applyProtection="1">
      <protection locked="0"/>
    </xf>
    <xf numFmtId="0" fontId="1" fillId="0" borderId="0" xfId="7" applyAlignment="1">
      <alignment horizontal="right"/>
    </xf>
    <xf numFmtId="1" fontId="7" fillId="0" borderId="0" xfId="8" applyNumberFormat="1" applyFont="1" applyProtection="1">
      <protection hidden="1"/>
    </xf>
    <xf numFmtId="1" fontId="19" fillId="0" borderId="0" xfId="8" applyNumberFormat="1" applyFont="1" applyProtection="1">
      <protection hidden="1"/>
    </xf>
    <xf numFmtId="0" fontId="20" fillId="0" borderId="0" xfId="7" applyFont="1"/>
    <xf numFmtId="0" fontId="1" fillId="9" borderId="2" xfId="7" applyFont="1" applyFill="1" applyBorder="1" applyAlignment="1">
      <alignment horizontal="center"/>
    </xf>
    <xf numFmtId="0" fontId="1" fillId="9" borderId="3" xfId="7" applyFont="1" applyFill="1" applyBorder="1" applyAlignment="1">
      <alignment horizontal="center"/>
    </xf>
    <xf numFmtId="0" fontId="1" fillId="9" borderId="4" xfId="7" applyFont="1" applyFill="1" applyBorder="1" applyAlignment="1">
      <alignment horizontal="center"/>
    </xf>
    <xf numFmtId="166" fontId="1" fillId="10" borderId="5" xfId="7" applyNumberFormat="1" applyFont="1" applyFill="1" applyBorder="1" applyAlignment="1">
      <alignment horizontal="center"/>
    </xf>
    <xf numFmtId="9" fontId="1" fillId="10" borderId="6" xfId="7" applyNumberFormat="1" applyFont="1" applyFill="1" applyBorder="1" applyAlignment="1">
      <alignment horizontal="center"/>
    </xf>
    <xf numFmtId="166" fontId="1" fillId="10" borderId="6" xfId="7" applyNumberFormat="1" applyFont="1" applyFill="1" applyBorder="1" applyAlignment="1">
      <alignment horizontal="center"/>
    </xf>
    <xf numFmtId="9" fontId="1" fillId="10" borderId="7" xfId="8" applyFont="1" applyFill="1" applyBorder="1" applyAlignment="1">
      <alignment horizontal="center"/>
    </xf>
    <xf numFmtId="0" fontId="19" fillId="0" borderId="0" xfId="7" applyFont="1" applyAlignment="1">
      <alignment horizontal="center"/>
    </xf>
    <xf numFmtId="166" fontId="1" fillId="10" borderId="8" xfId="7" applyNumberFormat="1" applyFont="1" applyFill="1" applyBorder="1" applyAlignment="1">
      <alignment horizontal="center"/>
    </xf>
    <xf numFmtId="9" fontId="1" fillId="10" borderId="9" xfId="7" applyNumberFormat="1" applyFont="1" applyFill="1" applyBorder="1" applyAlignment="1">
      <alignment horizontal="center"/>
    </xf>
    <xf numFmtId="166" fontId="1" fillId="10" borderId="9" xfId="7" applyNumberFormat="1" applyFont="1" applyFill="1" applyBorder="1" applyAlignment="1">
      <alignment horizontal="center"/>
    </xf>
    <xf numFmtId="9" fontId="1" fillId="10" borderId="10" xfId="8" applyFont="1" applyFill="1" applyBorder="1" applyAlignment="1">
      <alignment horizontal="center"/>
    </xf>
    <xf numFmtId="0" fontId="1" fillId="0" borderId="0" xfId="7" applyFont="1"/>
    <xf numFmtId="9" fontId="19" fillId="0" borderId="0" xfId="8" applyFont="1" applyProtection="1">
      <protection hidden="1"/>
    </xf>
    <xf numFmtId="0" fontId="19" fillId="0" borderId="0" xfId="0" applyFont="1" applyAlignment="1"/>
    <xf numFmtId="9" fontId="5" fillId="0" borderId="0" xfId="7" applyNumberFormat="1" applyFont="1" applyAlignment="1">
      <alignment horizontal="right"/>
    </xf>
    <xf numFmtId="9" fontId="6" fillId="8" borderId="1" xfId="8" applyFont="1" applyFill="1" applyBorder="1" applyProtection="1">
      <protection locked="0"/>
    </xf>
    <xf numFmtId="9" fontId="7" fillId="0" borderId="0" xfId="8" applyFont="1" applyProtection="1">
      <protection hidden="1"/>
    </xf>
    <xf numFmtId="0" fontId="14" fillId="0" borderId="44" xfId="2" applyFont="1" applyProtection="1">
      <protection hidden="1"/>
    </xf>
    <xf numFmtId="0" fontId="12" fillId="4" borderId="43" xfId="1" applyNumberFormat="1" applyBorder="1" applyAlignment="1" applyProtection="1">
      <alignment horizontal="center"/>
      <protection hidden="1"/>
    </xf>
    <xf numFmtId="0" fontId="21" fillId="11" borderId="50" xfId="0" applyFont="1" applyFill="1" applyBorder="1" applyAlignment="1">
      <alignment horizontal="center"/>
    </xf>
    <xf numFmtId="166" fontId="12" fillId="4" borderId="43" xfId="1" applyNumberFormat="1" applyBorder="1" applyAlignment="1">
      <alignment horizontal="center"/>
    </xf>
    <xf numFmtId="0" fontId="8" fillId="0" borderId="0" xfId="7" applyFont="1"/>
    <xf numFmtId="0" fontId="9" fillId="12" borderId="51" xfId="7" applyNumberFormat="1" applyFont="1" applyFill="1" applyBorder="1" applyAlignment="1">
      <alignment horizontal="center"/>
    </xf>
    <xf numFmtId="0" fontId="9" fillId="12" borderId="52" xfId="7" applyNumberFormat="1" applyFont="1" applyFill="1" applyBorder="1" applyAlignment="1">
      <alignment horizontal="center"/>
    </xf>
    <xf numFmtId="166" fontId="5" fillId="0" borderId="0" xfId="7" applyNumberFormat="1" applyFont="1" applyAlignment="1">
      <alignment horizontal="right"/>
    </xf>
    <xf numFmtId="0" fontId="9" fillId="0" borderId="53" xfId="7" applyFont="1" applyBorder="1" applyAlignment="1">
      <alignment horizontal="right"/>
    </xf>
    <xf numFmtId="166" fontId="9" fillId="0" borderId="54" xfId="6" applyNumberFormat="1" applyFont="1" applyBorder="1" applyAlignment="1">
      <alignment horizontal="right"/>
    </xf>
    <xf numFmtId="166" fontId="9" fillId="0" borderId="54" xfId="7" applyNumberFormat="1" applyFont="1" applyBorder="1" applyAlignment="1">
      <alignment horizontal="right"/>
    </xf>
    <xf numFmtId="167" fontId="12" fillId="4" borderId="43" xfId="8" applyNumberFormat="1" applyFill="1" applyBorder="1" applyAlignment="1" applyProtection="1">
      <alignment horizontal="center"/>
      <protection hidden="1"/>
    </xf>
    <xf numFmtId="167" fontId="9" fillId="13" borderId="55" xfId="7" applyNumberFormat="1" applyFont="1" applyFill="1" applyBorder="1" applyAlignment="1">
      <alignment horizontal="right"/>
    </xf>
    <xf numFmtId="9" fontId="1" fillId="13" borderId="55" xfId="7" applyNumberFormat="1" applyFont="1" applyFill="1" applyBorder="1" applyAlignment="1">
      <alignment horizontal="center"/>
    </xf>
    <xf numFmtId="10" fontId="5" fillId="8" borderId="1" xfId="8" applyNumberFormat="1" applyFont="1" applyFill="1" applyBorder="1" applyProtection="1">
      <protection locked="0"/>
    </xf>
    <xf numFmtId="10" fontId="7" fillId="0" borderId="0" xfId="8" applyNumberFormat="1" applyFont="1" applyProtection="1">
      <protection hidden="1"/>
    </xf>
    <xf numFmtId="0" fontId="15" fillId="0" borderId="0" xfId="7" applyFont="1"/>
    <xf numFmtId="0" fontId="0" fillId="0" borderId="0" xfId="0" quotePrefix="1"/>
    <xf numFmtId="0" fontId="27" fillId="0" borderId="0" xfId="0" applyFont="1"/>
    <xf numFmtId="0" fontId="28" fillId="0" borderId="0" xfId="0" applyFont="1"/>
    <xf numFmtId="0" fontId="29" fillId="19" borderId="20" xfId="0" applyFont="1" applyFill="1" applyBorder="1" applyAlignment="1">
      <alignment horizontal="center"/>
    </xf>
    <xf numFmtId="0" fontId="29" fillId="19" borderId="21" xfId="0" applyFont="1" applyFill="1" applyBorder="1" applyAlignment="1">
      <alignment horizontal="center"/>
    </xf>
    <xf numFmtId="0" fontId="29" fillId="19" borderId="22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6" xfId="0" applyFill="1" applyBorder="1" applyAlignment="1" applyProtection="1">
      <alignment horizontal="left"/>
      <protection locked="0"/>
    </xf>
    <xf numFmtId="169" fontId="12" fillId="0" borderId="24" xfId="5" applyNumberFormat="1" applyFont="1" applyFill="1" applyBorder="1"/>
    <xf numFmtId="169" fontId="12" fillId="0" borderId="25" xfId="5" applyNumberFormat="1" applyFont="1" applyFill="1" applyBorder="1"/>
    <xf numFmtId="0" fontId="0" fillId="19" borderId="26" xfId="0" applyFill="1" applyBorder="1"/>
    <xf numFmtId="0" fontId="0" fillId="0" borderId="6" xfId="0" applyFill="1" applyBorder="1"/>
    <xf numFmtId="169" fontId="12" fillId="0" borderId="6" xfId="5" applyNumberFormat="1" applyFont="1" applyFill="1" applyBorder="1"/>
    <xf numFmtId="169" fontId="12" fillId="0" borderId="7" xfId="5" applyNumberFormat="1" applyFont="1" applyFill="1" applyBorder="1"/>
    <xf numFmtId="0" fontId="0" fillId="19" borderId="27" xfId="0" applyFill="1" applyBorder="1"/>
    <xf numFmtId="0" fontId="0" fillId="0" borderId="6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0" fillId="19" borderId="28" xfId="0" applyFill="1" applyBorder="1"/>
    <xf numFmtId="0" fontId="0" fillId="0" borderId="6" xfId="0" applyFill="1" applyBorder="1" applyProtection="1">
      <protection locked="0"/>
    </xf>
    <xf numFmtId="0" fontId="0" fillId="19" borderId="1" xfId="0" applyFill="1" applyBorder="1"/>
    <xf numFmtId="0" fontId="0" fillId="0" borderId="29" xfId="0" applyFill="1" applyBorder="1" applyAlignment="1">
      <alignment horizontal="center"/>
    </xf>
    <xf numFmtId="0" fontId="0" fillId="0" borderId="9" xfId="0" applyFill="1" applyBorder="1"/>
    <xf numFmtId="169" fontId="12" fillId="0" borderId="9" xfId="5" applyNumberFormat="1" applyFont="1" applyFill="1" applyBorder="1"/>
    <xf numFmtId="169" fontId="12" fillId="0" borderId="10" xfId="5" applyNumberFormat="1" applyFont="1" applyFill="1" applyBorder="1"/>
    <xf numFmtId="0" fontId="1" fillId="0" borderId="0" xfId="0" applyFont="1"/>
    <xf numFmtId="0" fontId="9" fillId="2" borderId="30" xfId="0" applyFont="1" applyFill="1" applyBorder="1"/>
    <xf numFmtId="0" fontId="30" fillId="2" borderId="31" xfId="0" applyFont="1" applyFill="1" applyBorder="1"/>
    <xf numFmtId="0" fontId="30" fillId="0" borderId="0" xfId="0" applyFont="1"/>
    <xf numFmtId="0" fontId="1" fillId="0" borderId="0" xfId="0" applyFont="1" applyAlignment="1">
      <alignment vertical="top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vertical="top" wrapText="1"/>
    </xf>
    <xf numFmtId="0" fontId="1" fillId="3" borderId="36" xfId="0" applyFont="1" applyFill="1" applyBorder="1" applyAlignment="1">
      <alignment vertical="top" wrapText="1"/>
    </xf>
    <xf numFmtId="0" fontId="1" fillId="3" borderId="36" xfId="0" applyFont="1" applyFill="1" applyBorder="1"/>
    <xf numFmtId="0" fontId="1" fillId="3" borderId="37" xfId="0" applyFont="1" applyFill="1" applyBorder="1" applyAlignment="1">
      <alignment vertical="top" wrapText="1"/>
    </xf>
    <xf numFmtId="0" fontId="1" fillId="3" borderId="38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3" borderId="0" xfId="0" applyFont="1" applyFill="1" applyBorder="1"/>
    <xf numFmtId="0" fontId="1" fillId="3" borderId="39" xfId="0" applyFont="1" applyFill="1" applyBorder="1" applyAlignment="1">
      <alignment vertical="top" wrapText="1"/>
    </xf>
    <xf numFmtId="170" fontId="1" fillId="3" borderId="0" xfId="4" applyNumberFormat="1" applyFont="1" applyFill="1" applyBorder="1" applyAlignment="1">
      <alignment vertical="top" wrapText="1"/>
    </xf>
    <xf numFmtId="170" fontId="1" fillId="3" borderId="0" xfId="4" applyNumberFormat="1" applyFont="1" applyFill="1" applyBorder="1"/>
    <xf numFmtId="170" fontId="1" fillId="3" borderId="39" xfId="4" applyNumberFormat="1" applyFont="1" applyFill="1" applyBorder="1" applyAlignment="1">
      <alignment vertical="top" wrapText="1"/>
    </xf>
    <xf numFmtId="0" fontId="1" fillId="3" borderId="40" xfId="0" applyFont="1" applyFill="1" applyBorder="1" applyAlignment="1">
      <alignment vertical="top" wrapText="1"/>
    </xf>
    <xf numFmtId="170" fontId="1" fillId="3" borderId="41" xfId="4" applyNumberFormat="1" applyFont="1" applyFill="1" applyBorder="1" applyAlignment="1">
      <alignment vertical="top" wrapText="1"/>
    </xf>
    <xf numFmtId="170" fontId="1" fillId="3" borderId="42" xfId="4" applyNumberFormat="1" applyFont="1" applyFill="1" applyBorder="1" applyAlignment="1">
      <alignment vertical="top" wrapText="1"/>
    </xf>
    <xf numFmtId="0" fontId="1" fillId="20" borderId="0" xfId="0" applyFont="1" applyFill="1"/>
    <xf numFmtId="170" fontId="1" fillId="20" borderId="0" xfId="4" applyNumberFormat="1" applyFont="1" applyFill="1"/>
    <xf numFmtId="0" fontId="31" fillId="0" borderId="0" xfId="0" applyFont="1"/>
    <xf numFmtId="0" fontId="27" fillId="21" borderId="6" xfId="0" applyFont="1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27" fillId="22" borderId="6" xfId="0" applyFont="1" applyFill="1" applyBorder="1"/>
    <xf numFmtId="0" fontId="27" fillId="22" borderId="6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2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1" borderId="6" xfId="0" applyFill="1" applyBorder="1"/>
    <xf numFmtId="0" fontId="27" fillId="21" borderId="6" xfId="0" applyFont="1" applyFill="1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right"/>
    </xf>
    <xf numFmtId="0" fontId="0" fillId="23" borderId="6" xfId="0" applyFill="1" applyBorder="1"/>
    <xf numFmtId="0" fontId="0" fillId="24" borderId="6" xfId="0" applyFill="1" applyBorder="1"/>
    <xf numFmtId="0" fontId="22" fillId="14" borderId="0" xfId="0" applyFont="1" applyFill="1" applyAlignment="1">
      <alignment vertical="distributed"/>
    </xf>
    <xf numFmtId="0" fontId="0" fillId="0" borderId="0" xfId="0" applyAlignment="1"/>
    <xf numFmtId="0" fontId="23" fillId="14" borderId="0" xfId="0" applyFont="1" applyFill="1" applyAlignment="1">
      <alignment vertical="distributed"/>
    </xf>
    <xf numFmtId="0" fontId="0" fillId="14" borderId="0" xfId="0" applyFill="1" applyAlignment="1">
      <alignment vertical="distributed"/>
    </xf>
    <xf numFmtId="0" fontId="24" fillId="14" borderId="0" xfId="0" applyFont="1" applyFill="1" applyAlignment="1">
      <alignment vertical="distributed"/>
    </xf>
    <xf numFmtId="0" fontId="9" fillId="12" borderId="56" xfId="7" applyNumberFormat="1" applyFont="1" applyFill="1" applyBorder="1" applyAlignment="1">
      <alignment horizontal="center"/>
    </xf>
    <xf numFmtId="0" fontId="9" fillId="12" borderId="57" xfId="7" applyNumberFormat="1" applyFont="1" applyFill="1" applyBorder="1" applyAlignment="1">
      <alignment horizontal="center"/>
    </xf>
    <xf numFmtId="0" fontId="16" fillId="15" borderId="46" xfId="7" applyFont="1" applyFill="1" applyBorder="1" applyAlignment="1">
      <alignment horizontal="center"/>
    </xf>
    <xf numFmtId="0" fontId="0" fillId="0" borderId="46" xfId="0" applyBorder="1" applyAlignment="1"/>
    <xf numFmtId="0" fontId="16" fillId="16" borderId="46" xfId="7" applyFont="1" applyFill="1" applyBorder="1" applyAlignment="1">
      <alignment horizontal="center"/>
    </xf>
    <xf numFmtId="0" fontId="0" fillId="17" borderId="58" xfId="0" applyFill="1" applyBorder="1" applyAlignment="1">
      <alignment horizontal="center"/>
    </xf>
    <xf numFmtId="0" fontId="25" fillId="18" borderId="11" xfId="0" applyFont="1" applyFill="1" applyBorder="1" applyAlignment="1">
      <alignment vertical="distributed"/>
    </xf>
    <xf numFmtId="0" fontId="26" fillId="18" borderId="12" xfId="0" applyFont="1" applyFill="1" applyBorder="1" applyAlignment="1">
      <alignment vertical="distributed"/>
    </xf>
    <xf numFmtId="0" fontId="0" fillId="0" borderId="12" xfId="0" applyBorder="1" applyAlignment="1"/>
    <xf numFmtId="0" fontId="0" fillId="0" borderId="13" xfId="0" applyBorder="1" applyAlignment="1"/>
    <xf numFmtId="0" fontId="26" fillId="18" borderId="14" xfId="0" applyFont="1" applyFill="1" applyBorder="1" applyAlignment="1">
      <alignment vertical="distributed"/>
    </xf>
    <xf numFmtId="0" fontId="26" fillId="18" borderId="15" xfId="0" applyFont="1" applyFill="1" applyBorder="1" applyAlignment="1">
      <alignment vertical="distributed"/>
    </xf>
    <xf numFmtId="0" fontId="0" fillId="0" borderId="15" xfId="0" applyBorder="1" applyAlignment="1"/>
    <xf numFmtId="0" fontId="0" fillId="0" borderId="16" xfId="0" applyBorder="1" applyAlignment="1"/>
    <xf numFmtId="0" fontId="29" fillId="19" borderId="17" xfId="0" applyFont="1" applyFill="1" applyBorder="1" applyAlignment="1">
      <alignment horizontal="center"/>
    </xf>
    <xf numFmtId="0" fontId="29" fillId="19" borderId="18" xfId="0" applyFont="1" applyFill="1" applyBorder="1" applyAlignment="1">
      <alignment horizontal="center"/>
    </xf>
    <xf numFmtId="0" fontId="29" fillId="19" borderId="19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32" fillId="0" borderId="6" xfId="0" applyFont="1" applyBorder="1" applyAlignment="1">
      <alignment horizontal="center"/>
    </xf>
    <xf numFmtId="21" fontId="0" fillId="0" borderId="0" xfId="0" applyNumberFormat="1"/>
  </cellXfs>
  <cellStyles count="9">
    <cellStyle name="20% - Énfasis6" xfId="1" builtinId="50"/>
    <cellStyle name="Encabezado 1" xfId="2" builtinId="16"/>
    <cellStyle name="Euro" xfId="3" xr:uid="{00000000-0005-0000-0000-000002000000}"/>
    <cellStyle name="Millares" xfId="4" builtinId="3"/>
    <cellStyle name="Millares 2" xfId="5" xr:uid="{00000000-0005-0000-0000-000004000000}"/>
    <cellStyle name="Moneda" xfId="6" builtinId="4"/>
    <cellStyle name="Normal" xfId="0" builtinId="0"/>
    <cellStyle name="Normal 2" xfId="7" xr:uid="{00000000-0005-0000-0000-000007000000}"/>
    <cellStyle name="Porcentaje" xfId="8" builtinId="5"/>
  </cellStyles>
  <dxfs count="14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424961</xdr:colOff>
      <xdr:row>9</xdr:row>
      <xdr:rowOff>109903</xdr:rowOff>
    </xdr:from>
    <xdr:to>
      <xdr:col>13</xdr:col>
      <xdr:colOff>249115</xdr:colOff>
      <xdr:row>12</xdr:row>
      <xdr:rowOff>109903</xdr:rowOff>
    </xdr:to>
    <xdr:sp macro="" textlink="">
      <xdr:nvSpPr>
        <xdr:cNvPr id="2" name="Llamada rectangular 1">
          <a:extLst>
            <a:ext uri="{FF2B5EF4-FFF2-40B4-BE49-F238E27FC236}">
              <a16:creationId xmlns:a16="http://schemas.microsoft.com/office/drawing/2014/main" id="{4DFB6252-FEAC-4A45-8689-0FEA9C9601CB}"/>
            </a:ext>
          </a:extLst>
        </xdr:cNvPr>
        <xdr:cNvSpPr/>
      </xdr:nvSpPr>
      <xdr:spPr>
        <a:xfrm>
          <a:off x="9235586" y="1900603"/>
          <a:ext cx="2110154" cy="609600"/>
        </a:xfrm>
        <a:prstGeom prst="wedgeRectCallout">
          <a:avLst>
            <a:gd name="adj1" fmla="val -98331"/>
            <a:gd name="adj2" fmla="val 212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Aqui se escribe el codigo a </a:t>
          </a:r>
          <a:r>
            <a:rPr lang="es-ES" sz="1100" b="1"/>
            <a:t>BUSCAR</a:t>
          </a:r>
          <a:r>
            <a:rPr lang="es-ES" sz="1100"/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85725</xdr:rowOff>
    </xdr:from>
    <xdr:to>
      <xdr:col>4</xdr:col>
      <xdr:colOff>304800</xdr:colOff>
      <xdr:row>0</xdr:row>
      <xdr:rowOff>85725</xdr:rowOff>
    </xdr:to>
    <xdr:sp macro="" textlink="">
      <xdr:nvSpPr>
        <xdr:cNvPr id="3073" name="Line 10">
          <a:extLst>
            <a:ext uri="{FF2B5EF4-FFF2-40B4-BE49-F238E27FC236}">
              <a16:creationId xmlns:a16="http://schemas.microsoft.com/office/drawing/2014/main" id="{690EF53D-5756-4515-88F8-36C87C57A10A}"/>
            </a:ext>
          </a:extLst>
        </xdr:cNvPr>
        <xdr:cNvSpPr>
          <a:spLocks noChangeShapeType="1"/>
        </xdr:cNvSpPr>
      </xdr:nvSpPr>
      <xdr:spPr bwMode="auto">
        <a:xfrm>
          <a:off x="2733675" y="85725"/>
          <a:ext cx="962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314325</xdr:colOff>
      <xdr:row>0</xdr:row>
      <xdr:rowOff>19050</xdr:rowOff>
    </xdr:from>
    <xdr:ext cx="771525" cy="161925"/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E70B231F-D2AA-4B3E-96FA-3E5A4E2BBECC}"/>
            </a:ext>
          </a:extLst>
        </xdr:cNvPr>
        <xdr:cNvSpPr txBox="1">
          <a:spLocks noChangeArrowheads="1"/>
        </xdr:cNvSpPr>
      </xdr:nvSpPr>
      <xdr:spPr bwMode="auto">
        <a:xfrm>
          <a:off x="2790825" y="19050"/>
          <a:ext cx="8286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Valor buscado</a:t>
          </a:r>
        </a:p>
      </xdr:txBody>
    </xdr:sp>
    <xdr:clientData/>
  </xdr:oneCellAnchor>
  <xdr:twoCellAnchor>
    <xdr:from>
      <xdr:col>3</xdr:col>
      <xdr:colOff>295275</xdr:colOff>
      <xdr:row>3</xdr:row>
      <xdr:rowOff>9525</xdr:rowOff>
    </xdr:from>
    <xdr:to>
      <xdr:col>4</xdr:col>
      <xdr:colOff>361950</xdr:colOff>
      <xdr:row>4</xdr:row>
      <xdr:rowOff>161925</xdr:rowOff>
    </xdr:to>
    <xdr:sp macro="" textlink="">
      <xdr:nvSpPr>
        <xdr:cNvPr id="3075" name="Line 12">
          <a:extLst>
            <a:ext uri="{FF2B5EF4-FFF2-40B4-BE49-F238E27FC236}">
              <a16:creationId xmlns:a16="http://schemas.microsoft.com/office/drawing/2014/main" id="{07A45F34-2BBF-4BFF-8DAA-5C87C2D35218}"/>
            </a:ext>
          </a:extLst>
        </xdr:cNvPr>
        <xdr:cNvSpPr>
          <a:spLocks noChangeShapeType="1"/>
        </xdr:cNvSpPr>
      </xdr:nvSpPr>
      <xdr:spPr bwMode="auto">
        <a:xfrm flipV="1">
          <a:off x="3057525" y="504825"/>
          <a:ext cx="695325" cy="3143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371475</xdr:colOff>
      <xdr:row>2</xdr:row>
      <xdr:rowOff>95250</xdr:rowOff>
    </xdr:from>
    <xdr:ext cx="1933575" cy="161925"/>
    <xdr:sp macro="" textlink="">
      <xdr:nvSpPr>
        <xdr:cNvPr id="5" name="Text Box 13">
          <a:extLst>
            <a:ext uri="{FF2B5EF4-FFF2-40B4-BE49-F238E27FC236}">
              <a16:creationId xmlns:a16="http://schemas.microsoft.com/office/drawing/2014/main" id="{B7E002CE-89A5-42C3-9C86-95C353E5E89A}"/>
            </a:ext>
          </a:extLst>
        </xdr:cNvPr>
        <xdr:cNvSpPr txBox="1">
          <a:spLocks noChangeArrowheads="1"/>
        </xdr:cNvSpPr>
      </xdr:nvSpPr>
      <xdr:spPr bwMode="auto">
        <a:xfrm>
          <a:off x="2847975" y="447675"/>
          <a:ext cx="19907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Matriz en que se realiza la búsqueda</a:t>
          </a:r>
        </a:p>
      </xdr:txBody>
    </xdr:sp>
    <xdr:clientData/>
  </xdr:oneCellAnchor>
  <xdr:twoCellAnchor>
    <xdr:from>
      <xdr:col>2</xdr:col>
      <xdr:colOff>114300</xdr:colOff>
      <xdr:row>7</xdr:row>
      <xdr:rowOff>9525</xdr:rowOff>
    </xdr:from>
    <xdr:to>
      <xdr:col>3</xdr:col>
      <xdr:colOff>485775</xdr:colOff>
      <xdr:row>12</xdr:row>
      <xdr:rowOff>9525</xdr:rowOff>
    </xdr:to>
    <xdr:sp macro="" textlink="">
      <xdr:nvSpPr>
        <xdr:cNvPr id="3077" name="Line 14">
          <a:extLst>
            <a:ext uri="{FF2B5EF4-FFF2-40B4-BE49-F238E27FC236}">
              <a16:creationId xmlns:a16="http://schemas.microsoft.com/office/drawing/2014/main" id="{A42C5C91-DE5B-4BBE-9D37-F63C00AC5403}"/>
            </a:ext>
          </a:extLst>
        </xdr:cNvPr>
        <xdr:cNvSpPr>
          <a:spLocks noChangeShapeType="1"/>
        </xdr:cNvSpPr>
      </xdr:nvSpPr>
      <xdr:spPr bwMode="auto">
        <a:xfrm>
          <a:off x="2276475" y="1524000"/>
          <a:ext cx="971550" cy="866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476250</xdr:colOff>
      <xdr:row>11</xdr:row>
      <xdr:rowOff>47625</xdr:rowOff>
    </xdr:from>
    <xdr:ext cx="2667000" cy="161925"/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B808B66B-66F7-4A53-A745-C5C413833BB8}"/>
            </a:ext>
          </a:extLst>
        </xdr:cNvPr>
        <xdr:cNvSpPr txBox="1">
          <a:spLocks noChangeArrowheads="1"/>
        </xdr:cNvSpPr>
      </xdr:nvSpPr>
      <xdr:spPr bwMode="auto">
        <a:xfrm>
          <a:off x="2324100" y="2324100"/>
          <a:ext cx="2724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Fila donde está el valor resultado de la fórmula  = 2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CASOS%20CURSO%20REVEN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curso%20excel\laura\7.Familia%20BUSC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OS"/>
      <sheetName val="Práctica.RANGOS"/>
      <sheetName val="COPIAR.PEGAR"/>
      <sheetName val="Práctica.COPIAR"/>
      <sheetName val="Funciones SUMA"/>
      <sheetName val="Práctica SUMA"/>
      <sheetName val="Funciones CONTAR"/>
      <sheetName val="Práctica CONTAR"/>
      <sheetName val="VALIDACIÓN"/>
      <sheetName val="Práctica VALIDACIÓN"/>
      <sheetName val="VALIDACIÓN CONDICIONAL"/>
      <sheetName val="Práctica VAL.CONDICIONAL"/>
      <sheetName val="Función BUSCAR"/>
      <sheetName val="Funciones BUSCARH ó V"/>
      <sheetName val="Práctica BUSCAR"/>
      <sheetName val="Práctica2.BUSCAR"/>
      <sheetName val="Familia FECHA"/>
      <sheetName val="DATOS TD"/>
      <sheetName val="TABLA DINÁMICA"/>
      <sheetName val="TABLA DINÁMIC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OCCIDENTAL</v>
          </cell>
          <cell r="C7" t="str">
            <v>ORIENTAL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Función BUSCAR"/>
      <sheetName val="Hoja1"/>
      <sheetName val="Funciones BUSCARH ó V"/>
      <sheetName val="Práctica BUSCAR"/>
      <sheetName val="Práctica2.BUSCAR"/>
      <sheetName val="Práctica2.BUSCAR SOLUCIÓN"/>
      <sheetName val="Hoja2"/>
    </sheetNames>
    <sheetDataSet>
      <sheetData sheetId="0"/>
      <sheetData sheetId="1"/>
      <sheetData sheetId="2">
        <row r="7">
          <cell r="A7" t="str">
            <v>DOBLES</v>
          </cell>
        </row>
        <row r="8">
          <cell r="A8" t="str">
            <v>SUITE</v>
          </cell>
        </row>
        <row r="9">
          <cell r="A9" t="str">
            <v>TRIPLES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80"/>
  <sheetViews>
    <sheetView tabSelected="1" topLeftCell="A40" zoomScale="98" zoomScaleNormal="98" workbookViewId="0">
      <selection activeCell="J55" sqref="J55"/>
    </sheetView>
  </sheetViews>
  <sheetFormatPr baseColWidth="10" defaultRowHeight="21.75" customHeight="1"/>
  <cols>
    <col min="1" max="1" width="3.28515625" style="1" customWidth="1"/>
    <col min="2" max="2" width="15.85546875" style="1" customWidth="1"/>
    <col min="3" max="3" width="12.5703125" style="1" customWidth="1"/>
    <col min="4" max="4" width="10" style="1" customWidth="1"/>
    <col min="5" max="5" width="20.42578125" style="1" customWidth="1"/>
    <col min="6" max="6" width="12.42578125" style="1" bestFit="1" customWidth="1"/>
    <col min="7" max="7" width="13.28515625" style="1" bestFit="1" customWidth="1"/>
    <col min="8" max="8" width="9.5703125" style="1" customWidth="1"/>
    <col min="9" max="9" width="13.42578125" style="1" customWidth="1"/>
    <col min="10" max="10" width="5" style="1" bestFit="1" customWidth="1"/>
    <col min="11" max="11" width="15.140625" style="1" customWidth="1"/>
    <col min="12" max="12" width="19.7109375" style="1" bestFit="1" customWidth="1"/>
    <col min="13" max="13" width="5" style="1" bestFit="1" customWidth="1"/>
    <col min="14" max="16384" width="11.42578125" style="1"/>
  </cols>
  <sheetData>
    <row r="1" spans="2:28" ht="21.75" customHeight="1" thickBot="1">
      <c r="AA1" s="2" t="s">
        <v>0</v>
      </c>
      <c r="AB1" s="2"/>
    </row>
    <row r="2" spans="2:28" ht="13.5" customHeight="1">
      <c r="B2" s="3"/>
      <c r="C2" s="4"/>
      <c r="D2" s="127" t="s">
        <v>1</v>
      </c>
      <c r="E2" s="128"/>
      <c r="F2" s="128"/>
      <c r="G2" s="128"/>
      <c r="H2" s="129" t="s">
        <v>2</v>
      </c>
      <c r="I2" s="130"/>
      <c r="AA2" s="2" t="s">
        <v>3</v>
      </c>
    </row>
    <row r="3" spans="2:28" ht="12" customHeight="1"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8" t="s">
        <v>11</v>
      </c>
    </row>
    <row r="4" spans="2:28" ht="15" customHeight="1">
      <c r="B4" s="9" t="s">
        <v>12</v>
      </c>
      <c r="C4" s="10">
        <v>58</v>
      </c>
      <c r="D4" s="10">
        <v>23</v>
      </c>
      <c r="E4" s="10">
        <v>18</v>
      </c>
      <c r="F4" s="10">
        <v>4</v>
      </c>
      <c r="G4" s="10">
        <v>1</v>
      </c>
      <c r="H4" s="10">
        <v>57</v>
      </c>
      <c r="I4" s="11">
        <v>13</v>
      </c>
    </row>
    <row r="5" spans="2:28" ht="15" customHeight="1">
      <c r="B5" s="9" t="s">
        <v>13</v>
      </c>
      <c r="C5" s="10">
        <v>56</v>
      </c>
      <c r="D5" s="10">
        <v>23</v>
      </c>
      <c r="E5" s="10">
        <v>18</v>
      </c>
      <c r="F5" s="10">
        <v>2</v>
      </c>
      <c r="G5" s="10">
        <v>3</v>
      </c>
      <c r="H5" s="10">
        <v>56</v>
      </c>
      <c r="I5" s="11">
        <v>17</v>
      </c>
    </row>
    <row r="6" spans="2:28" ht="15" customHeight="1">
      <c r="B6" s="9" t="s">
        <v>14</v>
      </c>
      <c r="C6" s="10">
        <v>43</v>
      </c>
      <c r="D6" s="10">
        <v>22</v>
      </c>
      <c r="E6" s="10">
        <v>13</v>
      </c>
      <c r="F6" s="10">
        <v>7</v>
      </c>
      <c r="G6" s="10">
        <v>3</v>
      </c>
      <c r="H6" s="10">
        <v>39</v>
      </c>
      <c r="I6" s="11">
        <v>21</v>
      </c>
    </row>
    <row r="7" spans="2:28" ht="15" customHeight="1">
      <c r="B7" s="9" t="s">
        <v>15</v>
      </c>
      <c r="C7" s="10">
        <v>42</v>
      </c>
      <c r="D7" s="10">
        <v>23</v>
      </c>
      <c r="E7" s="10">
        <v>13</v>
      </c>
      <c r="F7" s="10">
        <v>3</v>
      </c>
      <c r="G7" s="10">
        <v>7</v>
      </c>
      <c r="H7" s="10">
        <v>36</v>
      </c>
      <c r="I7" s="11">
        <v>25</v>
      </c>
    </row>
    <row r="8" spans="2:28" ht="15" customHeight="1">
      <c r="B8" s="9" t="s">
        <v>16</v>
      </c>
      <c r="C8" s="10">
        <v>38</v>
      </c>
      <c r="D8" s="10">
        <v>23</v>
      </c>
      <c r="E8" s="10">
        <v>11</v>
      </c>
      <c r="F8" s="10">
        <v>5</v>
      </c>
      <c r="G8" s="10">
        <v>7</v>
      </c>
      <c r="H8" s="10">
        <v>26</v>
      </c>
      <c r="I8" s="11">
        <v>26</v>
      </c>
    </row>
    <row r="9" spans="2:28" ht="15" customHeight="1">
      <c r="B9" s="9" t="s">
        <v>17</v>
      </c>
      <c r="C9" s="10">
        <v>37</v>
      </c>
      <c r="D9" s="10">
        <v>23</v>
      </c>
      <c r="E9" s="10">
        <v>11</v>
      </c>
      <c r="F9" s="10">
        <v>4</v>
      </c>
      <c r="G9" s="10">
        <v>8</v>
      </c>
      <c r="H9" s="10">
        <v>25</v>
      </c>
      <c r="I9" s="11">
        <v>27</v>
      </c>
    </row>
    <row r="11" spans="2:28" ht="21.75" customHeight="1" thickBot="1">
      <c r="B11" s="12"/>
    </row>
    <row r="12" spans="2:28" ht="21.75" customHeight="1">
      <c r="B12" s="131" t="s">
        <v>18</v>
      </c>
      <c r="C12" s="132"/>
      <c r="D12" s="132"/>
      <c r="E12" s="132"/>
      <c r="F12" s="132"/>
      <c r="G12" s="133"/>
      <c r="H12" s="133"/>
      <c r="I12" s="134"/>
    </row>
    <row r="13" spans="2:28" ht="21.75" customHeight="1" thickBot="1">
      <c r="B13" s="135"/>
      <c r="C13" s="136"/>
      <c r="D13" s="136"/>
      <c r="E13" s="136"/>
      <c r="F13" s="136"/>
      <c r="G13" s="137"/>
      <c r="H13" s="137"/>
      <c r="I13" s="138"/>
    </row>
    <row r="15" spans="2:28" ht="21.75" customHeight="1">
      <c r="B15" s="120" t="s">
        <v>19</v>
      </c>
      <c r="C15" s="120"/>
      <c r="D15" s="120"/>
      <c r="E15" s="120"/>
      <c r="F15" s="120"/>
      <c r="G15" s="121"/>
      <c r="H15" s="121"/>
      <c r="I15" s="121"/>
    </row>
    <row r="16" spans="2:28" ht="21.75" customHeight="1">
      <c r="B16" s="122" t="s">
        <v>20</v>
      </c>
      <c r="C16" s="123"/>
      <c r="D16" s="123"/>
      <c r="E16" s="123"/>
      <c r="F16" s="123"/>
      <c r="G16" s="121"/>
      <c r="H16" s="121"/>
      <c r="I16" s="121"/>
    </row>
    <row r="17" spans="2:9" ht="21.75" customHeight="1">
      <c r="B17" s="123"/>
      <c r="C17" s="123"/>
      <c r="D17" s="123"/>
      <c r="E17" s="123"/>
      <c r="F17" s="123"/>
      <c r="G17" s="121"/>
      <c r="H17" s="121"/>
      <c r="I17" s="121"/>
    </row>
    <row r="18" spans="2:9" ht="21.75" customHeight="1">
      <c r="B18" s="124" t="s">
        <v>21</v>
      </c>
      <c r="C18" s="124"/>
      <c r="D18" s="124"/>
      <c r="E18" s="124"/>
      <c r="F18" s="124"/>
      <c r="G18" s="121"/>
      <c r="H18" s="121"/>
      <c r="I18" s="121"/>
    </row>
    <row r="19" spans="2:9" ht="15" customHeight="1">
      <c r="B19" s="13"/>
      <c r="C19" s="13"/>
      <c r="D19" s="13"/>
      <c r="E19" s="13"/>
      <c r="F19" s="13"/>
      <c r="G19" s="13"/>
      <c r="H19" s="13"/>
      <c r="I19" s="13"/>
    </row>
    <row r="20" spans="2:9" ht="15" customHeight="1">
      <c r="B20" s="14" t="str">
        <f>"¿Cuántos partidos ha empatado el equipo tecleado en "&amp;ADDRESS(ROW(C23),COLUMN(C23))&amp;"?"</f>
        <v>¿Cuántos partidos ha empatado el equipo tecleado en $C$23?</v>
      </c>
    </row>
    <row r="21" spans="2:9" ht="15" customHeight="1">
      <c r="B21" s="15" t="str">
        <f>"Diseñe su fórmula en "&amp;ADDRESS(ROW(C25),COLUMN(C25))&amp;":"</f>
        <v>Diseñe su fórmula en $C$25:</v>
      </c>
      <c r="C21" s="13"/>
      <c r="D21" s="13"/>
      <c r="E21" s="13"/>
      <c r="F21" s="13"/>
      <c r="G21" s="13"/>
      <c r="H21" s="13"/>
      <c r="I21" s="13"/>
    </row>
    <row r="22" spans="2:9" ht="15" customHeight="1">
      <c r="B22" s="13"/>
      <c r="C22" s="13"/>
      <c r="D22" s="13"/>
      <c r="E22" s="13"/>
      <c r="F22" s="13"/>
      <c r="G22" s="13"/>
      <c r="H22" s="13"/>
      <c r="I22" s="13"/>
    </row>
    <row r="23" spans="2:9" ht="15" customHeight="1">
      <c r="B23" s="16" t="s">
        <v>22</v>
      </c>
      <c r="C23" s="16" t="s">
        <v>16</v>
      </c>
      <c r="D23" s="13"/>
      <c r="E23" s="13"/>
      <c r="F23" s="13"/>
      <c r="G23" s="13"/>
      <c r="H23" s="13"/>
      <c r="I23" s="13"/>
    </row>
    <row r="24" spans="2:9" ht="16.5" customHeight="1" thickBot="1">
      <c r="D24" s="13"/>
      <c r="E24" s="13"/>
      <c r="F24" s="13"/>
      <c r="G24" s="13"/>
      <c r="H24" s="13"/>
      <c r="I24" s="13"/>
    </row>
    <row r="25" spans="2:9" ht="21.75" customHeight="1" thickBot="1">
      <c r="C25" s="17">
        <f>VLOOKUP(C23,B3:I9,5,0)</f>
        <v>5</v>
      </c>
      <c r="D25" s="13"/>
      <c r="E25" s="13"/>
      <c r="F25" s="13"/>
      <c r="G25" s="13"/>
      <c r="H25" s="13"/>
      <c r="I25" s="13"/>
    </row>
    <row r="26" spans="2:9" ht="15" customHeight="1">
      <c r="C26" s="13"/>
      <c r="D26" s="13"/>
      <c r="E26" s="13"/>
      <c r="F26" s="13"/>
      <c r="G26" s="13"/>
      <c r="H26" s="13"/>
      <c r="I26" s="13"/>
    </row>
    <row r="27" spans="2:9" ht="15" customHeight="1">
      <c r="B27" s="18" t="s">
        <v>23</v>
      </c>
      <c r="C27" s="19">
        <f>VLOOKUP(C23,B4:I9,5,FALSE)</f>
        <v>5</v>
      </c>
      <c r="D27" s="13"/>
      <c r="E27" s="13"/>
      <c r="F27" s="20" t="s">
        <v>24</v>
      </c>
      <c r="G27" s="13"/>
      <c r="H27" s="13"/>
      <c r="I27" s="13"/>
    </row>
    <row r="28" spans="2:9" ht="15" customHeight="1">
      <c r="B28" s="18"/>
      <c r="C28" s="20"/>
      <c r="D28" s="13"/>
      <c r="E28" s="13"/>
      <c r="F28" s="20" t="s">
        <v>25</v>
      </c>
      <c r="G28" s="20"/>
      <c r="H28" s="13"/>
      <c r="I28" s="13"/>
    </row>
    <row r="29" spans="2:9" ht="15" customHeight="1">
      <c r="H29" s="13"/>
      <c r="I29" s="13"/>
    </row>
    <row r="30" spans="2:9" ht="15" customHeight="1">
      <c r="B30" s="14" t="str">
        <f>"¿Cuál es el premio que le corresponde a las ventas indicadas en "&amp;ADDRESS(ROW(C33),COLUMN(C33))&amp;"?"</f>
        <v>¿Cuál es el premio que le corresponde a las ventas indicadas en $C$33?</v>
      </c>
    </row>
    <row r="31" spans="2:9" ht="15" customHeight="1">
      <c r="B31" s="15" t="str">
        <f>"Diseñe su fórmula en "&amp;ADDRESS(ROW(C35),COLUMN(C35))&amp;":"</f>
        <v>Diseñe su fórmula en $C$35:</v>
      </c>
    </row>
    <row r="32" spans="2:9" ht="15" customHeight="1" thickBot="1">
      <c r="B32" s="21"/>
    </row>
    <row r="33" spans="2:8" ht="15" customHeight="1">
      <c r="B33" s="16" t="s">
        <v>26</v>
      </c>
      <c r="C33" s="16">
        <v>2485</v>
      </c>
      <c r="E33" s="22" t="s">
        <v>27</v>
      </c>
      <c r="F33" s="23" t="s">
        <v>28</v>
      </c>
      <c r="G33" s="23" t="s">
        <v>29</v>
      </c>
      <c r="H33" s="24" t="s">
        <v>30</v>
      </c>
    </row>
    <row r="34" spans="2:8" ht="15" customHeight="1" thickBot="1">
      <c r="E34" s="25">
        <v>0</v>
      </c>
      <c r="F34" s="26">
        <v>0.05</v>
      </c>
      <c r="G34" s="27">
        <v>125</v>
      </c>
      <c r="H34" s="28">
        <v>0.1</v>
      </c>
    </row>
    <row r="35" spans="2:8" ht="15" customHeight="1" thickBot="1">
      <c r="C35" s="17">
        <f>VLOOKUP(C33,E33:H37,3,1)</f>
        <v>250</v>
      </c>
      <c r="E35" s="25">
        <v>2000</v>
      </c>
      <c r="F35" s="26">
        <v>0.06</v>
      </c>
      <c r="G35" s="27">
        <v>250</v>
      </c>
      <c r="H35" s="28">
        <v>0.15</v>
      </c>
    </row>
    <row r="36" spans="2:8" ht="15" customHeight="1">
      <c r="C36" s="29"/>
      <c r="E36" s="25">
        <v>5000</v>
      </c>
      <c r="F36" s="26">
        <v>7.0000000000000007E-2</v>
      </c>
      <c r="G36" s="27">
        <v>375</v>
      </c>
      <c r="H36" s="28">
        <v>0.2</v>
      </c>
    </row>
    <row r="37" spans="2:8" ht="15" customHeight="1" thickBot="1">
      <c r="E37" s="30">
        <v>10000</v>
      </c>
      <c r="F37" s="31">
        <v>0.08</v>
      </c>
      <c r="G37" s="32">
        <v>500</v>
      </c>
      <c r="H37" s="33">
        <v>0.25</v>
      </c>
    </row>
    <row r="38" spans="2:8" ht="15" customHeight="1">
      <c r="B38" s="18" t="s">
        <v>23</v>
      </c>
      <c r="C38" s="19">
        <f>VLOOKUP(C33,E34:H37,3,TRUE)</f>
        <v>250</v>
      </c>
      <c r="F38" s="34"/>
    </row>
    <row r="39" spans="2:8" ht="15" customHeight="1">
      <c r="B39" s="18"/>
      <c r="C39" s="35"/>
      <c r="F39" s="34"/>
      <c r="G39" s="36" t="s">
        <v>31</v>
      </c>
    </row>
    <row r="40" spans="2:8" ht="15" customHeight="1">
      <c r="B40" s="18"/>
      <c r="C40" s="35"/>
      <c r="F40" s="34"/>
    </row>
    <row r="41" spans="2:8" ht="15" customHeight="1">
      <c r="B41" s="14" t="str">
        <f>"¿Qué descuento le corresponde a la comisión indicada en "&amp;ADDRESS(ROW(C44),COLUMN(C44))&amp;"?"</f>
        <v>¿Qué descuento le corresponde a la comisión indicada en $C$44?</v>
      </c>
    </row>
    <row r="42" spans="2:8" ht="15" customHeight="1">
      <c r="B42" s="15" t="str">
        <f>"Diseñe su fórmula en "&amp;ADDRESS(ROW(C46),COLUMN(C46))&amp;":"</f>
        <v>Diseñe su fórmula en $C$46:</v>
      </c>
      <c r="F42" s="34"/>
    </row>
    <row r="43" spans="2:8" ht="15" customHeight="1" thickBot="1">
      <c r="B43" s="21"/>
      <c r="F43" s="34"/>
    </row>
    <row r="44" spans="2:8" ht="15" customHeight="1">
      <c r="B44" s="16" t="s">
        <v>32</v>
      </c>
      <c r="C44" s="37">
        <v>0.15</v>
      </c>
      <c r="E44" s="22" t="s">
        <v>27</v>
      </c>
      <c r="F44" s="23" t="s">
        <v>28</v>
      </c>
      <c r="G44" s="23" t="s">
        <v>29</v>
      </c>
      <c r="H44" s="24" t="s">
        <v>30</v>
      </c>
    </row>
    <row r="45" spans="2:8" ht="15" customHeight="1" thickBot="1">
      <c r="E45" s="25">
        <v>0</v>
      </c>
      <c r="F45" s="26">
        <v>0.05</v>
      </c>
      <c r="G45" s="27">
        <v>125</v>
      </c>
      <c r="H45" s="28">
        <v>0.1</v>
      </c>
    </row>
    <row r="46" spans="2:8" ht="15" customHeight="1" thickBot="1">
      <c r="C46" s="38"/>
      <c r="E46" s="25">
        <v>2000</v>
      </c>
      <c r="F46" s="26">
        <v>0.06</v>
      </c>
      <c r="G46" s="27">
        <v>250</v>
      </c>
      <c r="H46" s="28">
        <v>0.15</v>
      </c>
    </row>
    <row r="47" spans="2:8" ht="15" customHeight="1">
      <c r="C47" s="29"/>
      <c r="E47" s="25">
        <v>5000</v>
      </c>
      <c r="F47" s="26">
        <v>7.0000000000000007E-2</v>
      </c>
      <c r="G47" s="27">
        <v>375</v>
      </c>
      <c r="H47" s="28">
        <v>0.2</v>
      </c>
    </row>
    <row r="48" spans="2:8" ht="15" customHeight="1" thickBot="1">
      <c r="E48" s="30">
        <v>10000</v>
      </c>
      <c r="F48" s="31">
        <v>0.08</v>
      </c>
      <c r="G48" s="32">
        <v>500</v>
      </c>
      <c r="H48" s="33">
        <v>0.25</v>
      </c>
    </row>
    <row r="49" spans="2:9" ht="15" customHeight="1">
      <c r="B49" s="18" t="s">
        <v>23</v>
      </c>
      <c r="C49" s="39">
        <f>LOOKUP(C44,H45:H48,F45:F48)</f>
        <v>0.06</v>
      </c>
      <c r="F49" s="34"/>
    </row>
    <row r="50" spans="2:9" ht="15" customHeight="1">
      <c r="B50" s="18"/>
      <c r="C50" s="35"/>
      <c r="G50" s="35" t="s">
        <v>33</v>
      </c>
    </row>
    <row r="51" spans="2:9" ht="15" customHeight="1">
      <c r="B51" s="18"/>
      <c r="C51" s="35"/>
      <c r="F51" s="34"/>
      <c r="G51" s="35" t="s">
        <v>34</v>
      </c>
    </row>
    <row r="52" spans="2:9" ht="15" customHeight="1"/>
    <row r="53" spans="2:9" ht="21.75" customHeight="1">
      <c r="B53" s="120" t="s">
        <v>35</v>
      </c>
      <c r="C53" s="120"/>
      <c r="D53" s="120"/>
      <c r="E53" s="120"/>
      <c r="F53" s="120"/>
      <c r="G53" s="121"/>
      <c r="H53" s="121"/>
      <c r="I53" s="121"/>
    </row>
    <row r="54" spans="2:9" ht="21.75" customHeight="1">
      <c r="B54" s="122" t="s">
        <v>36</v>
      </c>
      <c r="C54" s="123"/>
      <c r="D54" s="123"/>
      <c r="E54" s="123"/>
      <c r="F54" s="123"/>
      <c r="G54" s="121"/>
      <c r="H54" s="121"/>
      <c r="I54" s="121"/>
    </row>
    <row r="55" spans="2:9" ht="21.75" customHeight="1">
      <c r="B55" s="123"/>
      <c r="C55" s="123"/>
      <c r="D55" s="123"/>
      <c r="E55" s="123"/>
      <c r="F55" s="123"/>
      <c r="G55" s="121"/>
      <c r="H55" s="121"/>
      <c r="I55" s="121"/>
    </row>
    <row r="56" spans="2:9" ht="21.75" customHeight="1">
      <c r="B56" s="124" t="s">
        <v>37</v>
      </c>
      <c r="C56" s="124"/>
      <c r="D56" s="124"/>
      <c r="E56" s="124"/>
      <c r="F56" s="124"/>
      <c r="G56" s="121"/>
      <c r="H56" s="121"/>
      <c r="I56" s="121"/>
    </row>
    <row r="57" spans="2:9" ht="15" customHeight="1">
      <c r="B57" s="13"/>
      <c r="C57" s="13"/>
      <c r="D57" s="13"/>
      <c r="E57" s="13"/>
      <c r="F57" s="13"/>
      <c r="G57" s="13"/>
      <c r="H57" s="13"/>
      <c r="I57" s="13"/>
    </row>
    <row r="58" spans="2:9" ht="15" customHeight="1">
      <c r="B58" s="14" t="str">
        <f>"¿Cuál es la precio de la habitación tecleada en "&amp;ADDRESS(ROW(C61),COLUMN(C61))&amp;"?"</f>
        <v>¿Cuál es la precio de la habitación tecleada en $C$61?</v>
      </c>
    </row>
    <row r="59" spans="2:9" ht="15" customHeight="1">
      <c r="B59" s="15" t="str">
        <f>"Diseñe su fórmula en "&amp;ADDRESS(ROW(C63),COLUMN(C63))&amp;":"</f>
        <v>Diseñe su fórmula en $C$63:</v>
      </c>
      <c r="C59" s="13"/>
      <c r="D59" s="13"/>
      <c r="E59" s="13"/>
      <c r="F59" s="13"/>
      <c r="G59" s="13"/>
      <c r="H59" s="13"/>
      <c r="I59" s="13"/>
    </row>
    <row r="60" spans="2:9" ht="15" customHeight="1" thickBot="1">
      <c r="B60" s="13"/>
      <c r="C60" s="13"/>
      <c r="D60" s="13"/>
      <c r="E60" s="40"/>
      <c r="F60" s="40"/>
      <c r="G60" s="40"/>
      <c r="H60" s="40"/>
      <c r="I60" s="40"/>
    </row>
    <row r="61" spans="2:9" ht="15" customHeight="1" thickTop="1" thickBot="1">
      <c r="B61" s="16" t="s">
        <v>38</v>
      </c>
      <c r="C61" s="16" t="s">
        <v>39</v>
      </c>
      <c r="D61" s="13"/>
      <c r="E61" s="41" t="s">
        <v>40</v>
      </c>
      <c r="F61" s="42" t="s">
        <v>41</v>
      </c>
      <c r="G61" s="42" t="s">
        <v>39</v>
      </c>
      <c r="H61" s="42" t="s">
        <v>42</v>
      </c>
      <c r="I61" s="42" t="s">
        <v>43</v>
      </c>
    </row>
    <row r="62" spans="2:9" ht="15" customHeight="1" thickTop="1" thickBot="1">
      <c r="D62" s="13"/>
      <c r="E62" s="42" t="s">
        <v>44</v>
      </c>
      <c r="F62" s="41">
        <v>112</v>
      </c>
      <c r="G62" s="41">
        <v>25</v>
      </c>
      <c r="H62" s="41">
        <v>10</v>
      </c>
      <c r="I62" s="41">
        <v>3</v>
      </c>
    </row>
    <row r="63" spans="2:9" ht="15" customHeight="1" thickTop="1" thickBot="1">
      <c r="C63" s="17">
        <f>HLOOKUP(C61,E61:I63,2,0)</f>
        <v>25</v>
      </c>
      <c r="D63" s="13"/>
      <c r="E63" s="42" t="s">
        <v>45</v>
      </c>
      <c r="F63" s="43">
        <v>80</v>
      </c>
      <c r="G63" s="43">
        <v>175</v>
      </c>
      <c r="H63" s="43">
        <v>125</v>
      </c>
      <c r="I63" s="43">
        <v>225</v>
      </c>
    </row>
    <row r="64" spans="2:9" ht="15" customHeight="1">
      <c r="C64" s="13"/>
      <c r="D64" s="13"/>
      <c r="E64" s="13"/>
      <c r="F64" s="13"/>
      <c r="G64" s="13"/>
      <c r="H64" s="13"/>
      <c r="I64" s="13"/>
    </row>
    <row r="65" spans="2:12" ht="15" customHeight="1">
      <c r="B65" s="18" t="s">
        <v>23</v>
      </c>
      <c r="C65" s="19">
        <f>HLOOKUP(C61,F61:I63,3,FALSE)</f>
        <v>175</v>
      </c>
      <c r="D65" s="13"/>
    </row>
    <row r="66" spans="2:12" ht="15" customHeight="1">
      <c r="B66" s="18"/>
      <c r="C66" s="35"/>
      <c r="D66" s="13"/>
    </row>
    <row r="67" spans="2:12" ht="15" customHeight="1">
      <c r="B67" s="18"/>
      <c r="C67" s="35"/>
    </row>
    <row r="68" spans="2:12" ht="15" customHeight="1">
      <c r="B68" s="14" t="str">
        <f>"¿Qué descuento hay que aplicar con los datos de  "&amp;ADDRESS(ROW(C73),COLUMN(C73))&amp;":"&amp;ADDRESS(ROW(C74),COLUMN(C74))&amp;"?"</f>
        <v>¿Qué descuento hay que aplicar con los datos de  $C$73:$C$74?</v>
      </c>
    </row>
    <row r="69" spans="2:12" ht="21.75" customHeight="1">
      <c r="B69" s="44" t="s">
        <v>46</v>
      </c>
    </row>
    <row r="70" spans="2:12" ht="21.75" customHeight="1">
      <c r="B70" s="44" t="s">
        <v>47</v>
      </c>
    </row>
    <row r="71" spans="2:12" ht="15" customHeight="1">
      <c r="B71" s="15" t="str">
        <f>"Diseñe su fórmula en "&amp;ADDRESS(ROW(C75),COLUMN(C75))&amp;":"</f>
        <v>Diseñe su fórmula en $C$75:</v>
      </c>
      <c r="F71" s="34"/>
    </row>
    <row r="72" spans="2:12" ht="15" customHeight="1">
      <c r="B72" s="21"/>
      <c r="E72" s="125" t="s">
        <v>48</v>
      </c>
      <c r="F72" s="126"/>
      <c r="G72" s="126"/>
      <c r="H72" s="126"/>
      <c r="I72" s="126"/>
      <c r="K72" s="45" t="s">
        <v>49</v>
      </c>
      <c r="L72" s="46" t="s">
        <v>50</v>
      </c>
    </row>
    <row r="73" spans="2:12" ht="15" customHeight="1" thickBot="1">
      <c r="B73" s="16" t="s">
        <v>51</v>
      </c>
      <c r="C73" s="47">
        <v>1570</v>
      </c>
      <c r="E73" s="48" t="s">
        <v>51</v>
      </c>
      <c r="F73" s="49">
        <v>0</v>
      </c>
      <c r="G73" s="50">
        <v>1000</v>
      </c>
      <c r="H73" s="50">
        <v>1500</v>
      </c>
      <c r="I73" s="50">
        <v>2000</v>
      </c>
      <c r="K73" s="41">
        <v>1</v>
      </c>
      <c r="L73" s="51">
        <v>0.02</v>
      </c>
    </row>
    <row r="74" spans="2:12" ht="15" customHeight="1" thickBot="1">
      <c r="B74" s="16" t="s">
        <v>52</v>
      </c>
      <c r="C74" s="1">
        <v>2</v>
      </c>
      <c r="E74" s="52" t="s">
        <v>53</v>
      </c>
      <c r="F74" s="53">
        <v>0.05</v>
      </c>
      <c r="G74" s="53">
        <v>0.1</v>
      </c>
      <c r="H74" s="53">
        <v>0.15</v>
      </c>
      <c r="I74" s="53">
        <v>0.2</v>
      </c>
      <c r="K74" s="41">
        <v>2</v>
      </c>
      <c r="L74" s="51">
        <v>3.5000000000000003E-2</v>
      </c>
    </row>
    <row r="75" spans="2:12" ht="15" customHeight="1" thickBot="1">
      <c r="C75" s="54">
        <f>HLOOKUP(C73,E73:I74,2,-1)+VLOOKUP(C74,K72:L75,2,0)</f>
        <v>0.185</v>
      </c>
      <c r="K75" s="41">
        <v>3</v>
      </c>
      <c r="L75" s="51">
        <v>0.05</v>
      </c>
    </row>
    <row r="76" spans="2:12" ht="15" customHeight="1">
      <c r="C76" s="29"/>
    </row>
    <row r="77" spans="2:12" ht="15" customHeight="1"/>
    <row r="78" spans="2:12" ht="15" customHeight="1">
      <c r="B78" s="18" t="s">
        <v>23</v>
      </c>
      <c r="C78" s="55">
        <f>HLOOKUP(C73,F73:I74,2,TRUE)+VLOOKUP(C74,K73:L75,2,FALSE)</f>
        <v>0.185</v>
      </c>
    </row>
    <row r="79" spans="2:12" ht="15" customHeight="1">
      <c r="B79" s="18"/>
      <c r="C79" s="35"/>
      <c r="G79" s="56"/>
    </row>
    <row r="80" spans="2:12" ht="15" customHeight="1">
      <c r="B80" s="18"/>
      <c r="C80" s="35"/>
      <c r="F80" s="34"/>
    </row>
  </sheetData>
  <sheetProtection password="DA15" sheet="1" objects="1" scenarios="1"/>
  <mergeCells count="10">
    <mergeCell ref="B53:I53"/>
    <mergeCell ref="B54:I55"/>
    <mergeCell ref="B56:I56"/>
    <mergeCell ref="E72:I72"/>
    <mergeCell ref="D2:G2"/>
    <mergeCell ref="H2:I2"/>
    <mergeCell ref="B12:I13"/>
    <mergeCell ref="B15:I15"/>
    <mergeCell ref="B16:I17"/>
    <mergeCell ref="B18:I18"/>
  </mergeCells>
  <conditionalFormatting sqref="C38:C39 G39">
    <cfRule type="expression" dxfId="13" priority="14">
      <formula>$I$30=$AA$1</formula>
    </cfRule>
  </conditionalFormatting>
  <conditionalFormatting sqref="C65:C66">
    <cfRule type="expression" dxfId="12" priority="13">
      <formula>$I$58=$AA$1</formula>
    </cfRule>
  </conditionalFormatting>
  <conditionalFormatting sqref="C78:C80">
    <cfRule type="expression" dxfId="11" priority="12">
      <formula>$I$68=$AA$1</formula>
    </cfRule>
  </conditionalFormatting>
  <conditionalFormatting sqref="C27">
    <cfRule type="expression" dxfId="10" priority="11">
      <formula>$I$20=$AA$1</formula>
    </cfRule>
  </conditionalFormatting>
  <conditionalFormatting sqref="C28">
    <cfRule type="expression" dxfId="9" priority="10">
      <formula>$I$20=$AA$1</formula>
    </cfRule>
  </conditionalFormatting>
  <conditionalFormatting sqref="G28">
    <cfRule type="expression" dxfId="8" priority="9">
      <formula>$I$20=$AA$1</formula>
    </cfRule>
  </conditionalFormatting>
  <conditionalFormatting sqref="F28">
    <cfRule type="expression" dxfId="7" priority="8">
      <formula>$I$20=$AA$1</formula>
    </cfRule>
  </conditionalFormatting>
  <conditionalFormatting sqref="C49">
    <cfRule type="expression" dxfId="6" priority="7">
      <formula>$I$41=$AA$1</formula>
    </cfRule>
  </conditionalFormatting>
  <conditionalFormatting sqref="C50">
    <cfRule type="expression" dxfId="5" priority="6">
      <formula>$I$41=$AA$1</formula>
    </cfRule>
  </conditionalFormatting>
  <conditionalFormatting sqref="G50">
    <cfRule type="expression" dxfId="4" priority="5">
      <formula>$I$41=$AA$1</formula>
    </cfRule>
  </conditionalFormatting>
  <conditionalFormatting sqref="C38">
    <cfRule type="expression" dxfId="3" priority="4">
      <formula>$I$20=$AA$1</formula>
    </cfRule>
  </conditionalFormatting>
  <conditionalFormatting sqref="C49">
    <cfRule type="expression" dxfId="2" priority="3">
      <formula>$I$20=$AA$1</formula>
    </cfRule>
  </conditionalFormatting>
  <conditionalFormatting sqref="F27">
    <cfRule type="expression" dxfId="1" priority="2">
      <formula>$I$20=$AA$1</formula>
    </cfRule>
  </conditionalFormatting>
  <conditionalFormatting sqref="G51">
    <cfRule type="expression" dxfId="0" priority="1">
      <formula>$I$41=$AA$1</formula>
    </cfRule>
  </conditionalFormatting>
  <dataValidations count="2">
    <dataValidation type="list" allowBlank="1" showErrorMessage="1" sqref="I31" xr:uid="{00000000-0002-0000-0000-000000000000}">
      <formula1>$AB$1:$AB$1</formula1>
    </dataValidation>
    <dataValidation type="list" allowBlank="1" showErrorMessage="1" sqref="I69:I70" xr:uid="{00000000-0002-0000-0000-000001000000}">
      <formula1>$AA$1:$AA$2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7" zoomScaleNormal="100" workbookViewId="0">
      <selection activeCell="I17" sqref="I17"/>
    </sheetView>
  </sheetViews>
  <sheetFormatPr baseColWidth="10" defaultRowHeight="15"/>
  <cols>
    <col min="1" max="1" width="8.7109375" bestFit="1" customWidth="1"/>
    <col min="2" max="2" width="25" customWidth="1"/>
    <col min="3" max="5" width="11" bestFit="1" customWidth="1"/>
    <col min="6" max="6" width="3.42578125" customWidth="1"/>
    <col min="8" max="8" width="18.140625" customWidth="1"/>
    <col min="9" max="9" width="21" customWidth="1"/>
  </cols>
  <sheetData>
    <row r="1" spans="1:12">
      <c r="A1" t="s">
        <v>54</v>
      </c>
    </row>
    <row r="2" spans="1:12">
      <c r="A2" s="57" t="s">
        <v>55</v>
      </c>
    </row>
    <row r="3" spans="1:12">
      <c r="A3" s="57" t="s">
        <v>56</v>
      </c>
    </row>
    <row r="4" spans="1:12">
      <c r="A4" s="57" t="s">
        <v>115</v>
      </c>
      <c r="I4" t="s">
        <v>57</v>
      </c>
    </row>
    <row r="5" spans="1:12">
      <c r="A5" s="57" t="s">
        <v>58</v>
      </c>
      <c r="I5" s="58" t="s">
        <v>59</v>
      </c>
    </row>
    <row r="9" spans="1:12" ht="21" thickBot="1">
      <c r="B9" s="59" t="s">
        <v>27</v>
      </c>
    </row>
    <row r="10" spans="1:12" ht="16.5" thickBot="1">
      <c r="C10" s="139" t="s">
        <v>60</v>
      </c>
      <c r="D10" s="140"/>
      <c r="E10" s="141"/>
      <c r="H10" s="58" t="s">
        <v>61</v>
      </c>
    </row>
    <row r="11" spans="1:12" ht="16.5" thickBot="1">
      <c r="A11" s="60" t="s">
        <v>62</v>
      </c>
      <c r="B11" s="61" t="s">
        <v>63</v>
      </c>
      <c r="C11" s="61" t="s">
        <v>64</v>
      </c>
      <c r="D11" s="61" t="s">
        <v>65</v>
      </c>
      <c r="E11" s="62" t="s">
        <v>66</v>
      </c>
      <c r="H11" s="58"/>
    </row>
    <row r="12" spans="1:12">
      <c r="A12" s="63" t="s">
        <v>67</v>
      </c>
      <c r="B12" s="64" t="s">
        <v>68</v>
      </c>
      <c r="C12" s="65">
        <v>3000</v>
      </c>
      <c r="D12" s="65">
        <v>3200</v>
      </c>
      <c r="E12" s="66">
        <v>3500</v>
      </c>
      <c r="H12" s="58" t="s">
        <v>69</v>
      </c>
      <c r="I12" s="67" t="s">
        <v>167</v>
      </c>
    </row>
    <row r="13" spans="1:12" ht="15.75" thickBot="1">
      <c r="A13" s="63" t="s">
        <v>70</v>
      </c>
      <c r="B13" s="68" t="s">
        <v>71</v>
      </c>
      <c r="C13" s="69">
        <v>2063</v>
      </c>
      <c r="D13" s="69">
        <v>2200</v>
      </c>
      <c r="E13" s="70">
        <v>2650</v>
      </c>
      <c r="H13" s="58" t="s">
        <v>72</v>
      </c>
      <c r="I13" s="71" t="str">
        <f>VLOOKUP(I12,A12:B23,2,0)</f>
        <v>CASTILLO, ELVIS</v>
      </c>
    </row>
    <row r="14" spans="1:12" ht="15.75" thickBot="1">
      <c r="A14" s="63" t="s">
        <v>73</v>
      </c>
      <c r="B14" s="72" t="s">
        <v>74</v>
      </c>
      <c r="C14" s="69">
        <v>1300</v>
      </c>
      <c r="D14" s="69">
        <v>1500</v>
      </c>
      <c r="E14" s="70">
        <v>2603</v>
      </c>
      <c r="H14" s="58" t="s">
        <v>75</v>
      </c>
    </row>
    <row r="15" spans="1:12">
      <c r="A15" s="63" t="s">
        <v>76</v>
      </c>
      <c r="B15" s="68" t="s">
        <v>77</v>
      </c>
      <c r="C15" s="69">
        <v>1250</v>
      </c>
      <c r="D15" s="69">
        <v>1300</v>
      </c>
      <c r="E15" s="70">
        <v>2302</v>
      </c>
      <c r="H15" s="73" t="s">
        <v>78</v>
      </c>
      <c r="I15" s="67">
        <f>VLOOKUP(I13,B12:C23,2,0)</f>
        <v>1800</v>
      </c>
      <c r="L15" t="s">
        <v>79</v>
      </c>
    </row>
    <row r="16" spans="1:12">
      <c r="A16" s="63" t="s">
        <v>80</v>
      </c>
      <c r="B16" s="68" t="s">
        <v>81</v>
      </c>
      <c r="C16" s="69">
        <v>1800</v>
      </c>
      <c r="D16" s="69">
        <v>2000</v>
      </c>
      <c r="E16" s="70">
        <v>2400</v>
      </c>
      <c r="H16" s="73" t="s">
        <v>82</v>
      </c>
      <c r="I16" s="74">
        <f>VLOOKUP(I13,B12:D23,3,0)</f>
        <v>2000</v>
      </c>
      <c r="L16" t="s">
        <v>79</v>
      </c>
    </row>
    <row r="17" spans="1:12" ht="15.75" thickBot="1">
      <c r="A17" s="63" t="s">
        <v>83</v>
      </c>
      <c r="B17" s="68" t="s">
        <v>84</v>
      </c>
      <c r="C17" s="69">
        <v>3000</v>
      </c>
      <c r="D17" s="69">
        <v>2500</v>
      </c>
      <c r="E17" s="70">
        <v>2600</v>
      </c>
      <c r="H17" s="73" t="s">
        <v>85</v>
      </c>
      <c r="I17" s="71">
        <f>VLOOKUP(I13,B12:E23,4,0)</f>
        <v>2400</v>
      </c>
      <c r="L17" t="s">
        <v>79</v>
      </c>
    </row>
    <row r="18" spans="1:12" ht="15.75" thickBot="1">
      <c r="A18" s="63" t="s">
        <v>86</v>
      </c>
      <c r="B18" s="68" t="s">
        <v>87</v>
      </c>
      <c r="C18" s="69">
        <v>2060</v>
      </c>
      <c r="D18" s="69">
        <v>2300</v>
      </c>
      <c r="E18" s="70">
        <v>2520</v>
      </c>
    </row>
    <row r="19" spans="1:12" ht="15.75" thickBot="1">
      <c r="A19" s="63" t="s">
        <v>88</v>
      </c>
      <c r="B19" s="75" t="s">
        <v>89</v>
      </c>
      <c r="C19" s="69">
        <v>2500</v>
      </c>
      <c r="D19" s="69">
        <v>2300</v>
      </c>
      <c r="E19" s="70">
        <v>2500</v>
      </c>
      <c r="H19" s="73" t="s">
        <v>90</v>
      </c>
      <c r="I19" s="76">
        <f>SUM(ventas)</f>
        <v>6200</v>
      </c>
      <c r="L19" t="s">
        <v>91</v>
      </c>
    </row>
    <row r="20" spans="1:12">
      <c r="A20" s="63" t="s">
        <v>92</v>
      </c>
      <c r="B20" s="75" t="s">
        <v>93</v>
      </c>
      <c r="C20" s="69">
        <v>4200</v>
      </c>
      <c r="D20" s="69">
        <v>4500</v>
      </c>
      <c r="E20" s="70">
        <v>5200</v>
      </c>
    </row>
    <row r="21" spans="1:12">
      <c r="A21" s="63" t="s">
        <v>94</v>
      </c>
      <c r="B21" s="68" t="s">
        <v>95</v>
      </c>
      <c r="C21" s="69">
        <v>2300</v>
      </c>
      <c r="D21" s="69">
        <v>2500</v>
      </c>
      <c r="E21" s="70">
        <v>2650</v>
      </c>
    </row>
    <row r="22" spans="1:12">
      <c r="A22" s="63" t="s">
        <v>96</v>
      </c>
      <c r="B22" s="68" t="s">
        <v>97</v>
      </c>
      <c r="C22" s="69">
        <v>3510</v>
      </c>
      <c r="D22" s="69">
        <v>3800</v>
      </c>
      <c r="E22" s="70">
        <v>4300</v>
      </c>
    </row>
    <row r="23" spans="1:12" ht="15.75" thickBot="1">
      <c r="A23" s="77" t="s">
        <v>98</v>
      </c>
      <c r="B23" s="78" t="s">
        <v>99</v>
      </c>
      <c r="C23" s="79">
        <v>1500</v>
      </c>
      <c r="D23" s="79">
        <v>2000</v>
      </c>
      <c r="E23" s="80">
        <v>2300</v>
      </c>
    </row>
    <row r="26" spans="1:12" ht="9.75" customHeight="1"/>
  </sheetData>
  <mergeCells count="1">
    <mergeCell ref="C10:E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B4" sqref="B4"/>
    </sheetView>
  </sheetViews>
  <sheetFormatPr baseColWidth="10" defaultRowHeight="12.75"/>
  <cols>
    <col min="1" max="1" width="20.7109375" style="84" customWidth="1"/>
    <col min="2" max="2" width="11.7109375" style="84" customWidth="1"/>
    <col min="3" max="3" width="9" style="84" customWidth="1"/>
    <col min="4" max="4" width="9.42578125" style="84" customWidth="1"/>
    <col min="5" max="5" width="12" style="84" customWidth="1"/>
    <col min="6" max="6" width="11.28515625" style="84" customWidth="1"/>
    <col min="7" max="8" width="9.140625" style="84" customWidth="1"/>
    <col min="9" max="9" width="10.7109375" style="84" customWidth="1"/>
    <col min="10" max="10" width="7.85546875" style="84" customWidth="1"/>
    <col min="11" max="16384" width="11.42578125" style="84"/>
  </cols>
  <sheetData>
    <row r="1" spans="1:11" ht="14.25" thickTop="1" thickBot="1">
      <c r="A1" s="81" t="s">
        <v>100</v>
      </c>
      <c r="B1" s="82" t="s">
        <v>101</v>
      </c>
      <c r="C1" s="83"/>
    </row>
    <row r="2" spans="1:11" ht="12" customHeight="1" thickTop="1">
      <c r="A2" s="85" t="s">
        <v>102</v>
      </c>
      <c r="B2" s="103">
        <f>HLOOKUP(B1,B6:J7,2,0)</f>
        <v>900</v>
      </c>
    </row>
    <row r="3" spans="1:11">
      <c r="A3" s="85" t="s">
        <v>103</v>
      </c>
      <c r="B3" s="104">
        <f>HLOOKUP(B1,B6:J10,5,0)</f>
        <v>180000</v>
      </c>
    </row>
    <row r="5" spans="1:11" ht="13.5" thickBot="1"/>
    <row r="6" spans="1:11" ht="27" thickTop="1" thickBot="1">
      <c r="A6" s="86" t="s">
        <v>104</v>
      </c>
      <c r="B6" s="87" t="s">
        <v>105</v>
      </c>
      <c r="C6" s="87" t="s">
        <v>106</v>
      </c>
      <c r="D6" s="87" t="s">
        <v>107</v>
      </c>
      <c r="E6" s="87" t="s">
        <v>101</v>
      </c>
      <c r="F6" s="87" t="s">
        <v>108</v>
      </c>
      <c r="G6" s="87" t="s">
        <v>109</v>
      </c>
      <c r="H6" s="87" t="s">
        <v>110</v>
      </c>
      <c r="I6" s="87" t="s">
        <v>111</v>
      </c>
      <c r="J6" s="88" t="s">
        <v>112</v>
      </c>
      <c r="K6" s="81"/>
    </row>
    <row r="7" spans="1:11" ht="14.25" customHeight="1" thickTop="1" thickBot="1">
      <c r="A7" s="89" t="s">
        <v>102</v>
      </c>
      <c r="B7" s="90">
        <v>410</v>
      </c>
      <c r="C7" s="90">
        <v>524</v>
      </c>
      <c r="D7" s="90">
        <v>638</v>
      </c>
      <c r="E7" s="90">
        <v>900</v>
      </c>
      <c r="F7" s="90">
        <v>980</v>
      </c>
      <c r="G7" s="91">
        <v>350</v>
      </c>
      <c r="H7" s="90">
        <v>52</v>
      </c>
      <c r="I7" s="90">
        <v>45</v>
      </c>
      <c r="J7" s="92">
        <v>38</v>
      </c>
      <c r="K7" s="81"/>
    </row>
    <row r="8" spans="1:11" ht="15.75" customHeight="1" thickTop="1">
      <c r="A8" s="93" t="s">
        <v>113</v>
      </c>
      <c r="B8" s="94">
        <v>50</v>
      </c>
      <c r="C8" s="94">
        <v>30</v>
      </c>
      <c r="D8" s="94">
        <v>10</v>
      </c>
      <c r="E8" s="94">
        <v>100</v>
      </c>
      <c r="F8" s="94">
        <v>63</v>
      </c>
      <c r="G8" s="95">
        <v>85</v>
      </c>
      <c r="H8" s="94">
        <v>50</v>
      </c>
      <c r="I8" s="94">
        <v>50</v>
      </c>
      <c r="J8" s="96">
        <v>50</v>
      </c>
      <c r="K8" s="81"/>
    </row>
    <row r="9" spans="1:11">
      <c r="A9" s="93" t="s">
        <v>114</v>
      </c>
      <c r="B9" s="97">
        <v>60000</v>
      </c>
      <c r="C9" s="97">
        <v>48000</v>
      </c>
      <c r="D9" s="97">
        <v>36000</v>
      </c>
      <c r="E9" s="97">
        <v>120000</v>
      </c>
      <c r="F9" s="97">
        <v>86500</v>
      </c>
      <c r="G9" s="98">
        <v>75000</v>
      </c>
      <c r="H9" s="97">
        <v>82000</v>
      </c>
      <c r="I9" s="97">
        <v>70000</v>
      </c>
      <c r="J9" s="99">
        <v>58000</v>
      </c>
      <c r="K9" s="81"/>
    </row>
    <row r="10" spans="1:11" ht="13.5" thickBot="1">
      <c r="A10" s="100" t="s">
        <v>103</v>
      </c>
      <c r="B10" s="101">
        <f t="shared" ref="B10:J10" si="0">+B9*1.5</f>
        <v>90000</v>
      </c>
      <c r="C10" s="101">
        <f t="shared" si="0"/>
        <v>72000</v>
      </c>
      <c r="D10" s="101">
        <f t="shared" si="0"/>
        <v>54000</v>
      </c>
      <c r="E10" s="101">
        <f t="shared" si="0"/>
        <v>180000</v>
      </c>
      <c r="F10" s="101">
        <f t="shared" si="0"/>
        <v>129750</v>
      </c>
      <c r="G10" s="101">
        <f t="shared" si="0"/>
        <v>112500</v>
      </c>
      <c r="H10" s="101">
        <f t="shared" si="0"/>
        <v>123000</v>
      </c>
      <c r="I10" s="101">
        <f t="shared" si="0"/>
        <v>105000</v>
      </c>
      <c r="J10" s="102">
        <f t="shared" si="0"/>
        <v>87000</v>
      </c>
      <c r="K10" s="81"/>
    </row>
    <row r="11" spans="1:11" ht="13.5" thickTop="1">
      <c r="A11" s="85"/>
      <c r="B11" s="85"/>
      <c r="C11" s="85"/>
      <c r="D11" s="81"/>
      <c r="E11" s="81"/>
      <c r="F11" s="81"/>
      <c r="G11" s="81"/>
      <c r="H11" s="81"/>
      <c r="I11" s="81"/>
      <c r="J11" s="81"/>
      <c r="K11" s="81"/>
    </row>
    <row r="14" spans="1:11" ht="33" customHeight="1">
      <c r="A14" s="142" t="s">
        <v>116</v>
      </c>
      <c r="B14" s="142"/>
      <c r="C14" s="142"/>
      <c r="D14" s="142"/>
      <c r="E14" s="142"/>
      <c r="F14" s="142"/>
      <c r="G14" s="142"/>
      <c r="H14" s="142"/>
      <c r="I14" s="142"/>
      <c r="J14" s="142"/>
    </row>
  </sheetData>
  <mergeCells count="1">
    <mergeCell ref="A14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30"/>
  <sheetViews>
    <sheetView topLeftCell="A13" workbookViewId="0">
      <selection activeCell="J32" sqref="J32"/>
    </sheetView>
  </sheetViews>
  <sheetFormatPr baseColWidth="10" defaultColWidth="11.42578125" defaultRowHeight="15"/>
  <cols>
    <col min="2" max="2" width="11" bestFit="1" customWidth="1"/>
    <col min="4" max="4" width="19.5703125" customWidth="1"/>
    <col min="5" max="5" width="13.42578125" customWidth="1"/>
    <col min="9" max="9" width="12.85546875" bestFit="1" customWidth="1"/>
    <col min="10" max="10" width="11.140625" bestFit="1" customWidth="1"/>
  </cols>
  <sheetData>
    <row r="1" spans="2:13" ht="23.25">
      <c r="D1" s="105" t="s">
        <v>117</v>
      </c>
    </row>
    <row r="3" spans="2:13">
      <c r="B3" s="106" t="s">
        <v>118</v>
      </c>
      <c r="C3" s="106" t="s">
        <v>119</v>
      </c>
      <c r="D3" s="106" t="s">
        <v>120</v>
      </c>
      <c r="I3" s="106" t="s">
        <v>121</v>
      </c>
      <c r="J3" s="106" t="s">
        <v>122</v>
      </c>
    </row>
    <row r="4" spans="2:13">
      <c r="B4" s="107" t="s">
        <v>123</v>
      </c>
      <c r="C4" s="108">
        <v>200</v>
      </c>
      <c r="D4" s="108" t="s">
        <v>124</v>
      </c>
      <c r="I4" s="108" t="s">
        <v>125</v>
      </c>
      <c r="J4" s="107">
        <v>16</v>
      </c>
    </row>
    <row r="5" spans="2:13">
      <c r="B5" s="107" t="s">
        <v>126</v>
      </c>
      <c r="C5" s="108">
        <v>300</v>
      </c>
      <c r="D5" s="108" t="s">
        <v>127</v>
      </c>
      <c r="I5" s="108" t="s">
        <v>128</v>
      </c>
      <c r="J5" s="107">
        <v>14</v>
      </c>
    </row>
    <row r="6" spans="2:13">
      <c r="B6" s="107" t="s">
        <v>129</v>
      </c>
      <c r="C6" s="108">
        <v>450</v>
      </c>
      <c r="D6" s="108" t="s">
        <v>130</v>
      </c>
      <c r="I6" s="108" t="s">
        <v>131</v>
      </c>
      <c r="J6" s="107">
        <v>18</v>
      </c>
    </row>
    <row r="7" spans="2:13">
      <c r="B7" s="107" t="s">
        <v>132</v>
      </c>
      <c r="C7" s="108">
        <v>500</v>
      </c>
      <c r="D7" s="108" t="s">
        <v>133</v>
      </c>
      <c r="I7" s="108" t="s">
        <v>134</v>
      </c>
      <c r="J7" s="107">
        <v>13</v>
      </c>
    </row>
    <row r="8" spans="2:13">
      <c r="B8" s="107" t="s">
        <v>135</v>
      </c>
      <c r="C8" s="108">
        <v>700</v>
      </c>
      <c r="D8" s="108" t="s">
        <v>136</v>
      </c>
      <c r="I8" s="108" t="s">
        <v>137</v>
      </c>
      <c r="J8" s="107">
        <v>17</v>
      </c>
    </row>
    <row r="9" spans="2:13">
      <c r="B9" s="107" t="s">
        <v>138</v>
      </c>
      <c r="C9" s="108">
        <v>800</v>
      </c>
      <c r="D9" s="108" t="s">
        <v>139</v>
      </c>
      <c r="I9" s="108" t="s">
        <v>140</v>
      </c>
      <c r="J9" s="107">
        <v>15</v>
      </c>
      <c r="M9" s="144">
        <v>0.35416666666666669</v>
      </c>
    </row>
    <row r="10" spans="2:13">
      <c r="B10" s="107" t="s">
        <v>141</v>
      </c>
      <c r="C10" s="108">
        <v>1000</v>
      </c>
      <c r="D10" s="108" t="s">
        <v>142</v>
      </c>
      <c r="M10" s="144">
        <v>0.78472222222222221</v>
      </c>
    </row>
    <row r="11" spans="2:13">
      <c r="B11" s="107" t="s">
        <v>143</v>
      </c>
      <c r="C11" s="108">
        <v>1200</v>
      </c>
      <c r="D11" s="108" t="s">
        <v>144</v>
      </c>
      <c r="I11" s="109" t="s">
        <v>145</v>
      </c>
      <c r="J11" s="110" t="s">
        <v>121</v>
      </c>
    </row>
    <row r="12" spans="2:13">
      <c r="B12" s="107" t="s">
        <v>146</v>
      </c>
      <c r="C12" s="108">
        <v>1500</v>
      </c>
      <c r="D12" s="108" t="s">
        <v>147</v>
      </c>
      <c r="I12" s="108">
        <v>13</v>
      </c>
      <c r="J12" s="107" t="str">
        <f>INDEX(I4:I9,MATCH(I12,J4:J9,0),MATCH(I3,I3,0))</f>
        <v>Matemáticas</v>
      </c>
    </row>
    <row r="14" spans="2:13">
      <c r="C14" s="111" t="s">
        <v>148</v>
      </c>
      <c r="D14" s="112" t="s">
        <v>143</v>
      </c>
      <c r="M14" s="144">
        <f>M10-M9</f>
        <v>0.43055555555555552</v>
      </c>
    </row>
    <row r="15" spans="2:13">
      <c r="C15" s="111" t="s">
        <v>149</v>
      </c>
      <c r="D15" s="112" t="str">
        <f>INDEX(C4:D12,MATCH(D14,B4:B12,0),MATCH(D3,C3:D3,0))</f>
        <v>con aspiradora</v>
      </c>
    </row>
    <row r="16" spans="2:13">
      <c r="C16" s="111"/>
      <c r="D16" s="113"/>
    </row>
    <row r="17" spans="2:13" ht="15.75">
      <c r="B17" s="143" t="s">
        <v>150</v>
      </c>
      <c r="C17" s="143"/>
      <c r="D17" s="143"/>
      <c r="E17" s="143"/>
      <c r="F17" s="143"/>
      <c r="G17" s="143"/>
      <c r="H17" s="143"/>
      <c r="I17" s="143"/>
      <c r="M17" s="144">
        <f>M14*5</f>
        <v>2.1527777777777777</v>
      </c>
    </row>
    <row r="18" spans="2:13">
      <c r="B18" s="114"/>
      <c r="C18" s="115" t="s">
        <v>151</v>
      </c>
      <c r="D18" s="115" t="s">
        <v>152</v>
      </c>
      <c r="E18" s="115" t="s">
        <v>153</v>
      </c>
      <c r="F18" s="115" t="s">
        <v>154</v>
      </c>
      <c r="G18" s="115" t="s">
        <v>155</v>
      </c>
      <c r="H18" s="115" t="s">
        <v>156</v>
      </c>
      <c r="I18" s="115" t="s">
        <v>157</v>
      </c>
    </row>
    <row r="19" spans="2:13">
      <c r="B19" s="106" t="s">
        <v>158</v>
      </c>
      <c r="C19" s="108">
        <v>8.1</v>
      </c>
      <c r="D19" s="108">
        <v>9.8000000000000007</v>
      </c>
      <c r="E19" s="108">
        <v>11.5</v>
      </c>
      <c r="F19" s="108">
        <v>13.2</v>
      </c>
      <c r="G19" s="108">
        <v>14.9</v>
      </c>
      <c r="H19" s="108">
        <v>16.600000000000001</v>
      </c>
      <c r="I19" s="108">
        <v>18.3</v>
      </c>
    </row>
    <row r="20" spans="2:13">
      <c r="B20" s="106" t="s">
        <v>159</v>
      </c>
      <c r="C20" s="108">
        <v>9</v>
      </c>
      <c r="D20" s="108">
        <v>8</v>
      </c>
      <c r="E20" s="108">
        <v>7</v>
      </c>
      <c r="F20" s="108">
        <v>6</v>
      </c>
      <c r="G20" s="108">
        <v>5</v>
      </c>
      <c r="H20" s="108">
        <v>4</v>
      </c>
      <c r="I20" s="108">
        <v>3</v>
      </c>
    </row>
    <row r="21" spans="2:13">
      <c r="B21" s="106" t="s">
        <v>160</v>
      </c>
      <c r="C21" s="108">
        <v>9.56</v>
      </c>
      <c r="D21" s="108">
        <v>8.9</v>
      </c>
      <c r="E21" s="108">
        <v>8.24</v>
      </c>
      <c r="F21" s="108">
        <v>7.58</v>
      </c>
      <c r="G21" s="108">
        <v>6</v>
      </c>
      <c r="H21" s="108">
        <v>6.26</v>
      </c>
      <c r="I21" s="108">
        <v>5.6</v>
      </c>
    </row>
    <row r="22" spans="2:13">
      <c r="B22" s="106" t="s">
        <v>161</v>
      </c>
      <c r="C22" s="108">
        <v>10.35</v>
      </c>
      <c r="D22" s="108">
        <v>8</v>
      </c>
      <c r="E22" s="108">
        <v>5.65</v>
      </c>
      <c r="F22" s="108">
        <v>6.78</v>
      </c>
      <c r="G22" s="108">
        <v>4.8</v>
      </c>
      <c r="H22" s="108">
        <v>5</v>
      </c>
      <c r="I22" s="108">
        <v>14</v>
      </c>
    </row>
    <row r="23" spans="2:13">
      <c r="B23" s="106" t="s">
        <v>162</v>
      </c>
      <c r="C23" s="108">
        <v>11.08</v>
      </c>
      <c r="D23" s="108">
        <v>7.55</v>
      </c>
      <c r="E23" s="108">
        <v>4.0199999999999996</v>
      </c>
      <c r="F23" s="108">
        <v>12</v>
      </c>
      <c r="G23" s="108">
        <v>12.89</v>
      </c>
      <c r="H23" s="108">
        <v>13</v>
      </c>
      <c r="I23" s="108">
        <v>13.5</v>
      </c>
    </row>
    <row r="24" spans="2:13">
      <c r="B24" s="106" t="s">
        <v>163</v>
      </c>
      <c r="C24" s="108">
        <v>11.81</v>
      </c>
      <c r="D24" s="108">
        <v>7.1</v>
      </c>
      <c r="E24" s="108">
        <v>2.39</v>
      </c>
      <c r="F24" s="108">
        <v>5.8</v>
      </c>
      <c r="G24" s="108">
        <v>20.98</v>
      </c>
      <c r="H24" s="108">
        <v>30</v>
      </c>
      <c r="I24" s="108">
        <v>15</v>
      </c>
    </row>
    <row r="27" spans="2:13">
      <c r="C27" s="116"/>
      <c r="D27" s="117" t="s">
        <v>164</v>
      </c>
      <c r="E27" s="118" t="s">
        <v>158</v>
      </c>
    </row>
    <row r="28" spans="2:13">
      <c r="C28" s="116"/>
      <c r="D28" s="117" t="s">
        <v>165</v>
      </c>
      <c r="E28" s="118" t="s">
        <v>168</v>
      </c>
    </row>
    <row r="29" spans="2:13">
      <c r="C29" s="116"/>
    </row>
    <row r="30" spans="2:13">
      <c r="D30" s="108" t="s">
        <v>166</v>
      </c>
      <c r="E30" s="119">
        <f>INDEX($C$19:$I$24,MATCH(E27,B19:B24,0),MATCH(E28,C18:I18,0))</f>
        <v>11.5</v>
      </c>
    </row>
  </sheetData>
  <mergeCells count="1">
    <mergeCell ref="B17:I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Funciones BUSCARH ó V</vt:lpstr>
      <vt:lpstr>Ejercicios</vt:lpstr>
      <vt:lpstr>Ejercicio 2</vt:lpstr>
      <vt:lpstr>Ejercicio 3</vt:lpstr>
      <vt:lpstr>ventas</vt:lpstr>
    </vt:vector>
  </TitlesOfParts>
  <Company> 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n</dc:creator>
  <cp:lastModifiedBy>warez9429</cp:lastModifiedBy>
  <dcterms:created xsi:type="dcterms:W3CDTF">2015-06-11T12:59:00Z</dcterms:created>
  <dcterms:modified xsi:type="dcterms:W3CDTF">2019-09-22T16:36:33Z</dcterms:modified>
</cp:coreProperties>
</file>