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chursina/Desktop/doc/MAI/numerical methods/Lab3/"/>
    </mc:Choice>
  </mc:AlternateContent>
  <xr:revisionPtr revIDLastSave="0" documentId="13_ncr:1_{E58284B2-1A3F-8341-983B-A68CAA692C3C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O53" i="1"/>
  <c r="O43" i="1"/>
  <c r="J44" i="1"/>
  <c r="A51" i="1"/>
  <c r="A50" i="1"/>
  <c r="A49" i="1"/>
  <c r="A48" i="1"/>
  <c r="A47" i="1"/>
  <c r="B32" i="1"/>
  <c r="K36" i="1"/>
  <c r="K35" i="1"/>
  <c r="K34" i="1"/>
  <c r="K33" i="1"/>
  <c r="K32" i="1"/>
  <c r="H36" i="1"/>
  <c r="H35" i="1"/>
  <c r="H34" i="1"/>
  <c r="H33" i="1"/>
  <c r="F36" i="1"/>
  <c r="F35" i="1"/>
  <c r="F34" i="1"/>
  <c r="F33" i="1"/>
  <c r="D36" i="1"/>
  <c r="D35" i="1"/>
  <c r="D34" i="1"/>
  <c r="D33" i="1"/>
  <c r="D32" i="1"/>
  <c r="B33" i="1"/>
  <c r="B36" i="1"/>
  <c r="B35" i="1"/>
  <c r="B34" i="1"/>
  <c r="O23" i="1"/>
  <c r="O26" i="1"/>
  <c r="O34" i="1"/>
  <c r="O33" i="1"/>
  <c r="O32" i="1"/>
  <c r="O31" i="1"/>
  <c r="O30" i="1"/>
  <c r="O29" i="1"/>
  <c r="O28" i="1"/>
  <c r="O27" i="1"/>
  <c r="O25" i="1"/>
  <c r="O24" i="1"/>
  <c r="E18" i="1" l="1"/>
  <c r="E19" i="1" s="1"/>
  <c r="B19" i="1"/>
  <c r="B20" i="1" s="1"/>
  <c r="E20" i="1" s="1"/>
  <c r="L15" i="1" s="1"/>
  <c r="B18" i="1"/>
  <c r="J13" i="1"/>
  <c r="B10" i="1"/>
  <c r="B51" i="1"/>
  <c r="H32" i="1"/>
  <c r="F32" i="1"/>
  <c r="I18" i="1"/>
  <c r="H18" i="1"/>
  <c r="I16" i="1"/>
  <c r="H16" i="1"/>
  <c r="I14" i="1"/>
  <c r="H14" i="1"/>
  <c r="I12" i="1"/>
  <c r="H12" i="1"/>
  <c r="J17" i="1" l="1"/>
  <c r="O9" i="1"/>
  <c r="O10" i="1"/>
  <c r="O3" i="1"/>
  <c r="O8" i="1"/>
  <c r="O14" i="1"/>
  <c r="O12" i="1"/>
  <c r="O5" i="1"/>
  <c r="O7" i="1"/>
  <c r="O11" i="1"/>
  <c r="O4" i="1"/>
  <c r="O13" i="1"/>
  <c r="O6" i="1"/>
  <c r="B22" i="1"/>
  <c r="B48" i="1"/>
  <c r="K14" i="1"/>
  <c r="O47" i="1"/>
  <c r="O44" i="1"/>
  <c r="O49" i="1"/>
  <c r="J15" i="1"/>
  <c r="B49" i="1"/>
  <c r="O50" i="1"/>
  <c r="O45" i="1"/>
  <c r="O51" i="1"/>
  <c r="B50" i="1"/>
  <c r="O52" i="1"/>
  <c r="O48" i="1"/>
  <c r="O46" i="1"/>
  <c r="K16" i="1" l="1"/>
</calcChain>
</file>

<file path=xl/sharedStrings.xml><?xml version="1.0" encoding="utf-8"?>
<sst xmlns="http://schemas.openxmlformats.org/spreadsheetml/2006/main" count="81" uniqueCount="41">
  <si>
    <t xml:space="preserve">x = </t>
  </si>
  <si>
    <t xml:space="preserve">y = </t>
  </si>
  <si>
    <t>Лагранжа</t>
  </si>
  <si>
    <t>x* =</t>
  </si>
  <si>
    <t xml:space="preserve">L3(x) = </t>
  </si>
  <si>
    <t>n</t>
  </si>
  <si>
    <t>x</t>
  </si>
  <si>
    <t>y</t>
  </si>
  <si>
    <t>f1</t>
  </si>
  <si>
    <t>f2</t>
  </si>
  <si>
    <t>f3</t>
  </si>
  <si>
    <t>Ньютона</t>
  </si>
  <si>
    <t>f1(x1, x2)=</t>
  </si>
  <si>
    <t>f1(x2, x3)=</t>
  </si>
  <si>
    <t>f1(x3, x4)=</t>
  </si>
  <si>
    <t>f2(x1,x2,x3)=</t>
  </si>
  <si>
    <t>f2(x2,x3,x4)=</t>
  </si>
  <si>
    <t>f3(x1,x2,x3,x4)=</t>
  </si>
  <si>
    <t xml:space="preserve">N3(x) = </t>
  </si>
  <si>
    <t>Канонический</t>
  </si>
  <si>
    <t>P4(x) = ax^4 + bx^3 + cx^2 + dx + e</t>
  </si>
  <si>
    <t>a</t>
  </si>
  <si>
    <t>b</t>
  </si>
  <si>
    <t>c</t>
  </si>
  <si>
    <t>d</t>
  </si>
  <si>
    <t>e</t>
  </si>
  <si>
    <t>=</t>
  </si>
  <si>
    <t>a=</t>
  </si>
  <si>
    <t>b=</t>
  </si>
  <si>
    <t>с=</t>
  </si>
  <si>
    <t>d=</t>
  </si>
  <si>
    <t>e=</t>
  </si>
  <si>
    <t xml:space="preserve">P4(x*) = </t>
  </si>
  <si>
    <t>P4(x)</t>
  </si>
  <si>
    <t>= y(5,30)</t>
  </si>
  <si>
    <t>X</t>
  </si>
  <si>
    <t>Y</t>
  </si>
  <si>
    <t>График для м. Ньютона</t>
  </si>
  <si>
    <t>График для м. Лагранжа</t>
  </si>
  <si>
    <t>P4 = -0,0006167869295 * x^4 -0,0584190546268343 * x^3 + 1,70609857621058 * x^2 - 13,014236502 * x + 47,540118585</t>
  </si>
  <si>
    <t>График для Канонического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</si>
</sst>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"/>
    <numFmt numFmtId="166" formatCode="0.000000000"/>
  </numFmts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</font>
    <font>
      <sz val="10"/>
      <color theme="1"/>
      <name val="Arial (Body)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59999389629810485"/>
        <bgColor rgb="FF6FA8D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rgb="FF9900FF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8" tint="0.79998168889431442"/>
        <bgColor rgb="FF6FA8D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B6D7A8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2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quotePrefix="1" applyFont="1" applyAlignment="1"/>
    <xf numFmtId="0" fontId="1" fillId="4" borderId="1" xfId="0" applyFont="1" applyFill="1" applyBorder="1" applyAlignment="1"/>
    <xf numFmtId="2" fontId="2" fillId="3" borderId="1" xfId="0" applyNumberFormat="1" applyFont="1" applyFill="1" applyBorder="1" applyAlignment="1"/>
    <xf numFmtId="2" fontId="2" fillId="2" borderId="1" xfId="0" applyNumberFormat="1" applyFont="1" applyFill="1" applyBorder="1" applyAlignment="1"/>
    <xf numFmtId="0" fontId="1" fillId="6" borderId="0" xfId="0" applyFont="1" applyFill="1" applyAlignment="1"/>
    <xf numFmtId="0" fontId="1" fillId="5" borderId="1" xfId="0" applyFont="1" applyFill="1" applyBorder="1" applyAlignment="1"/>
    <xf numFmtId="0" fontId="1" fillId="0" borderId="1" xfId="0" applyFont="1" applyBorder="1" applyAlignment="1"/>
    <xf numFmtId="2" fontId="2" fillId="0" borderId="1" xfId="0" applyNumberFormat="1" applyFont="1" applyBorder="1" applyAlignment="1"/>
    <xf numFmtId="0" fontId="2" fillId="7" borderId="1" xfId="0" applyFont="1" applyFill="1" applyBorder="1" applyAlignment="1"/>
    <xf numFmtId="0" fontId="1" fillId="8" borderId="1" xfId="0" applyFont="1" applyFill="1" applyBorder="1" applyAlignment="1"/>
    <xf numFmtId="0" fontId="0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0" fontId="1" fillId="9" borderId="1" xfId="0" applyFont="1" applyFill="1" applyBorder="1" applyAlignment="1">
      <alignment horizontal="center"/>
    </xf>
    <xf numFmtId="0" fontId="6" fillId="10" borderId="1" xfId="0" applyFont="1" applyFill="1" applyBorder="1"/>
    <xf numFmtId="0" fontId="0" fillId="10" borderId="1" xfId="0" applyFont="1" applyFill="1" applyBorder="1" applyAlignment="1"/>
    <xf numFmtId="0" fontId="6" fillId="11" borderId="1" xfId="0" applyFont="1" applyFill="1" applyBorder="1"/>
    <xf numFmtId="0" fontId="4" fillId="11" borderId="1" xfId="0" applyFont="1" applyFill="1" applyBorder="1" applyAlignment="1"/>
    <xf numFmtId="0" fontId="8" fillId="11" borderId="1" xfId="0" applyFont="1" applyFill="1" applyBorder="1"/>
    <xf numFmtId="0" fontId="8" fillId="11" borderId="1" xfId="0" applyFont="1" applyFill="1" applyBorder="1" applyAlignment="1"/>
    <xf numFmtId="0" fontId="2" fillId="3" borderId="1" xfId="0" applyFont="1" applyFill="1" applyBorder="1"/>
    <xf numFmtId="164" fontId="2" fillId="7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2" fillId="2" borderId="2" xfId="0" applyNumberFormat="1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2" fillId="4" borderId="1" xfId="0" applyFont="1" applyFill="1" applyBorder="1" applyAlignment="1"/>
    <xf numFmtId="166" fontId="4" fillId="2" borderId="1" xfId="0" applyNumberFormat="1" applyFont="1" applyFill="1" applyBorder="1" applyAlignme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2" fillId="10" borderId="1" xfId="0" applyFont="1" applyFill="1" applyBorder="1" applyAlignment="1"/>
    <xf numFmtId="0" fontId="2" fillId="10" borderId="1" xfId="0" applyFont="1" applyFill="1" applyBorder="1"/>
    <xf numFmtId="0" fontId="1" fillId="12" borderId="0" xfId="0" applyFont="1" applyFill="1" applyAlignment="1"/>
    <xf numFmtId="0" fontId="2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Лист1!$A$47:$A$51</c:f>
              <c:numCache>
                <c:formatCode>0.00</c:formatCode>
                <c:ptCount val="5"/>
                <c:pt idx="0">
                  <c:v>3.3</c:v>
                </c:pt>
                <c:pt idx="1">
                  <c:v>4.4000000000000004</c:v>
                </c:pt>
                <c:pt idx="2">
                  <c:v>6.2</c:v>
                </c:pt>
                <c:pt idx="3">
                  <c:v>7.9</c:v>
                </c:pt>
                <c:pt idx="4">
                  <c:v>8.9</c:v>
                </c:pt>
              </c:numCache>
            </c:numRef>
          </c:cat>
          <c:val>
            <c:numRef>
              <c:f>Лист1!$B$47:$B$51</c:f>
              <c:numCache>
                <c:formatCode>General</c:formatCode>
                <c:ptCount val="5"/>
                <c:pt idx="0">
                  <c:v>21.000000000001414</c:v>
                </c:pt>
                <c:pt idx="1">
                  <c:v>18.100000000004652</c:v>
                </c:pt>
                <c:pt idx="2">
                  <c:v>17.600000000018696</c:v>
                </c:pt>
                <c:pt idx="3">
                  <c:v>20.000000000049624</c:v>
                </c:pt>
                <c:pt idx="4">
                  <c:v>21.800000000080104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D-8E49-908C-54101D375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1225597"/>
        <c:axId val="771584944"/>
      </c:lineChart>
      <c:catAx>
        <c:axId val="163122559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1584944"/>
        <c:crosses val="autoZero"/>
        <c:auto val="1"/>
        <c:lblAlgn val="ctr"/>
        <c:lblOffset val="100"/>
        <c:noMultiLvlLbl val="1"/>
      </c:catAx>
      <c:valAx>
        <c:axId val="7715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31225597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zero"/>
    <c:showDLblsOverMax val="1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Метод Ньютона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Лист1!$N$3:$N$14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Лист1!$O$3:$O$14</c:f>
              <c:numCache>
                <c:formatCode>General</c:formatCode>
                <c:ptCount val="12"/>
                <c:pt idx="0">
                  <c:v>64.43119327731084</c:v>
                </c:pt>
                <c:pt idx="1">
                  <c:v>48.723150949268543</c:v>
                </c:pt>
                <c:pt idx="2">
                  <c:v>36.767365079365049</c:v>
                </c:pt>
                <c:pt idx="3">
                  <c:v>28.111921568627437</c:v>
                </c:pt>
                <c:pt idx="4">
                  <c:v>22.304906318082786</c:v>
                </c:pt>
                <c:pt idx="5">
                  <c:v>18.894405228758171</c:v>
                </c:pt>
                <c:pt idx="6">
                  <c:v>17.428504201680674</c:v>
                </c:pt>
                <c:pt idx="7">
                  <c:v>17.455289137877376</c:v>
                </c:pt>
                <c:pt idx="8">
                  <c:v>18.522845938375351</c:v>
                </c:pt>
                <c:pt idx="9">
                  <c:v>20.179260504201679</c:v>
                </c:pt>
                <c:pt idx="10">
                  <c:v>21.972618736383442</c:v>
                </c:pt>
                <c:pt idx="11">
                  <c:v>23.451006535947712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7-214D-80F5-0227B9B4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46752"/>
        <c:axId val="2000450080"/>
      </c:scatterChart>
      <c:valAx>
        <c:axId val="20004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00450080"/>
        <c:crosses val="autoZero"/>
        <c:crossBetween val="midCat"/>
        <c:majorUnit val="1"/>
      </c:valAx>
      <c:valAx>
        <c:axId val="2000450080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004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Лагранжа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9AF-5B4A-A2E7-D9D323D584FE}"/>
              </c:ext>
            </c:extLst>
          </c:dPt>
          <c:xVal>
            <c:numRef>
              <c:f>Лист1!$N$23:$N$34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Лист1!$O$23:$O$34</c:f>
              <c:numCache>
                <c:formatCode>General</c:formatCode>
                <c:ptCount val="12"/>
                <c:pt idx="0">
                  <c:v>63.235996394468827</c:v>
                </c:pt>
                <c:pt idx="1">
                  <c:v>47.978771034650791</c:v>
                </c:pt>
                <c:pt idx="2">
                  <c:v>36.346003881176301</c:v>
                </c:pt>
                <c:pt idx="3">
                  <c:v>27.906504875904297</c:v>
                </c:pt>
                <c:pt idx="4">
                  <c:v>22.229083960693451</c:v>
                </c:pt>
                <c:pt idx="5">
                  <c:v>18.882551077402471</c:v>
                </c:pt>
                <c:pt idx="6">
                  <c:v>17.435716167890082</c:v>
                </c:pt>
                <c:pt idx="7">
                  <c:v>17.457389174014985</c:v>
                </c:pt>
                <c:pt idx="8">
                  <c:v>18.516380037635884</c:v>
                </c:pt>
                <c:pt idx="9">
                  <c:v>20.181498700611495</c:v>
                </c:pt>
                <c:pt idx="10">
                  <c:v>22.021555104800541</c:v>
                </c:pt>
                <c:pt idx="11">
                  <c:v>23.605359192061727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AF-5B4A-A2E7-D9D323D5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46752"/>
        <c:axId val="2000450080"/>
      </c:scatterChart>
      <c:valAx>
        <c:axId val="20004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00450080"/>
        <c:crosses val="autoZero"/>
        <c:crossBetween val="midCat"/>
        <c:majorUnit val="1"/>
      </c:valAx>
      <c:valAx>
        <c:axId val="2000450080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004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Канонический</a:t>
            </a:r>
            <a:r>
              <a:rPr lang="ru-RU" baseline="0"/>
              <a:t> метод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E0-5B48-B245-69446DF08066}"/>
              </c:ext>
            </c:extLst>
          </c:dPt>
          <c:xVal>
            <c:numRef>
              <c:f>Лист1!$N$43:$N$53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Лист1!$O$43:$O$53</c:f>
              <c:numCache>
                <c:formatCode>General</c:formatCode>
                <c:ptCount val="11"/>
                <c:pt idx="0">
                  <c:v>162.18065549757148</c:v>
                </c:pt>
                <c:pt idx="1">
                  <c:v>130.47556385443988</c:v>
                </c:pt>
                <c:pt idx="2">
                  <c:v>103.46507001045045</c:v>
                </c:pt>
                <c:pt idx="3">
                  <c:v>80.850469739920186</c:v>
                </c:pt>
                <c:pt idx="4">
                  <c:v>62.318255930858115</c:v>
                </c:pt>
                <c:pt idx="5">
                  <c:v>47.540118584965199</c:v>
                </c:pt>
                <c:pt idx="6">
                  <c:v>36.172944817634445</c:v>
                </c:pt>
                <c:pt idx="7">
                  <c:v>27.858818857950844</c:v>
                </c:pt>
                <c:pt idx="8">
                  <c:v>22.225022048691393</c:v>
                </c:pt>
                <c:pt idx="9">
                  <c:v>18.884032846325084</c:v>
                </c:pt>
                <c:pt idx="10">
                  <c:v>17.433526821012919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0-5B48-B245-69446DF0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46752"/>
        <c:axId val="2000450080"/>
      </c:scatterChart>
      <c:valAx>
        <c:axId val="20004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00450080"/>
        <c:crosses val="autoZero"/>
        <c:crossBetween val="midCat"/>
        <c:majorUnit val="1"/>
      </c:valAx>
      <c:valAx>
        <c:axId val="2000450080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004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752475</xdr:colOff>
      <xdr:row>44</xdr:row>
      <xdr:rowOff>180975</xdr:rowOff>
    </xdr:from>
    <xdr:ext cx="4029075" cy="249555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546100</xdr:colOff>
      <xdr:row>1</xdr:row>
      <xdr:rowOff>12700</xdr:rowOff>
    </xdr:from>
    <xdr:to>
      <xdr:col>20</xdr:col>
      <xdr:colOff>45571</xdr:colOff>
      <xdr:row>16</xdr:row>
      <xdr:rowOff>177800</xdr:rowOff>
    </xdr:to>
    <xdr:graphicFrame macro="">
      <xdr:nvGraphicFramePr>
        <xdr:cNvPr id="6" name="Диаграмма 2">
          <a:extLst>
            <a:ext uri="{FF2B5EF4-FFF2-40B4-BE49-F238E27FC236}">
              <a16:creationId xmlns:a16="http://schemas.microsoft.com/office/drawing/2014/main" id="{01BC56F3-E21C-2843-97C1-7978C87B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508000</xdr:colOff>
      <xdr:row>19</xdr:row>
      <xdr:rowOff>177800</xdr:rowOff>
    </xdr:from>
    <xdr:to>
      <xdr:col>20</xdr:col>
      <xdr:colOff>7471</xdr:colOff>
      <xdr:row>35</xdr:row>
      <xdr:rowOff>152400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1BC4EC44-6D87-564A-B902-5C21B0F0B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546100</xdr:colOff>
      <xdr:row>39</xdr:row>
      <xdr:rowOff>165100</xdr:rowOff>
    </xdr:from>
    <xdr:to>
      <xdr:col>20</xdr:col>
      <xdr:colOff>45571</xdr:colOff>
      <xdr:row>55</xdr:row>
      <xdr:rowOff>139700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46FCD037-68B7-834E-9466-DB348ED2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3"/>
  <sheetViews>
    <sheetView tabSelected="1" topLeftCell="A10" zoomScale="86" zoomScaleNormal="100" workbookViewId="0">
      <selection activeCell="L26" sqref="L26"/>
    </sheetView>
  </sheetViews>
  <sheetFormatPr baseColWidth="10" defaultColWidth="14.5" defaultRowHeight="15.75" customHeight="1" x14ac:dyDescent="0.15"/>
  <cols>
    <col min="1" max="1" width="14.5" customWidth="1"/>
    <col min="2" max="2" width="15.5" customWidth="1"/>
    <col min="10" max="10" width="27.83203125" bestFit="1" customWidth="1"/>
  </cols>
  <sheetData>
    <row r="1" spans="1:15" ht="15.75" customHeight="1" x14ac:dyDescent="0.15">
      <c r="N1" s="19" t="s">
        <v>37</v>
      </c>
    </row>
    <row r="2" spans="1:15" ht="15.75" customHeight="1" x14ac:dyDescent="0.15">
      <c r="A2" s="10" t="s">
        <v>0</v>
      </c>
      <c r="B2" s="8">
        <v>3.3</v>
      </c>
      <c r="C2" s="8">
        <v>4.4000000000000004</v>
      </c>
      <c r="D2" s="8">
        <v>6.2</v>
      </c>
      <c r="E2" s="8">
        <v>7.9</v>
      </c>
      <c r="F2" s="8">
        <v>8.9</v>
      </c>
      <c r="N2" s="25" t="s">
        <v>35</v>
      </c>
      <c r="O2" s="26" t="s">
        <v>36</v>
      </c>
    </row>
    <row r="3" spans="1:15" ht="15.75" customHeight="1" x14ac:dyDescent="0.15">
      <c r="A3" s="10" t="s">
        <v>1</v>
      </c>
      <c r="B3" s="8">
        <v>21</v>
      </c>
      <c r="C3" s="8">
        <v>18.100000000000001</v>
      </c>
      <c r="D3" s="8">
        <v>17.600000000000001</v>
      </c>
      <c r="E3" s="8">
        <v>20</v>
      </c>
      <c r="F3" s="8">
        <v>21.8</v>
      </c>
      <c r="N3" s="21">
        <v>-1</v>
      </c>
      <c r="O3" s="22">
        <f>B16 + B18*(N3-B15) + E19*(N3-B15)*(N3-C15) + E20*(N3-B15)*(N3-C15)*(N3-D15)</f>
        <v>64.43119327731084</v>
      </c>
    </row>
    <row r="4" spans="1:15" ht="15.75" customHeight="1" x14ac:dyDescent="0.15">
      <c r="N4" s="21">
        <v>0</v>
      </c>
      <c r="O4" s="22">
        <f>B16 + B18*(N4-B15) + E19*(N4-B15)*(N4-C15) + E20*(N4-B15)*(N4-C15)*(N4-D15)</f>
        <v>48.723150949268543</v>
      </c>
    </row>
    <row r="5" spans="1:15" ht="15.75" customHeight="1" x14ac:dyDescent="0.15">
      <c r="A5" s="9" t="s">
        <v>2</v>
      </c>
      <c r="C5" s="11" t="s">
        <v>3</v>
      </c>
      <c r="D5" s="12">
        <v>5.3</v>
      </c>
      <c r="N5" s="21">
        <v>1</v>
      </c>
      <c r="O5" s="22">
        <f>B16 + B18*(N5-B15) + E19*(N5-B15)*(N5-C15) + E20*(N5-B15)*(N5-C15)*(N5-D15)</f>
        <v>36.767365079365049</v>
      </c>
    </row>
    <row r="6" spans="1:15" ht="15.75" customHeight="1" x14ac:dyDescent="0.15">
      <c r="N6" s="21">
        <v>2</v>
      </c>
      <c r="O6" s="22">
        <f>B16 + B18*(N6-B15) + E19*(N6-B15)*(N6-C15) + E20*(N6-B15)*(N6-C15)*(N6-D15)</f>
        <v>28.111921568627437</v>
      </c>
    </row>
    <row r="7" spans="1:15" ht="15.75" customHeight="1" x14ac:dyDescent="0.15">
      <c r="A7" s="6" t="s">
        <v>0</v>
      </c>
      <c r="B7" s="7">
        <v>3.3</v>
      </c>
      <c r="C7" s="8">
        <v>4.4000000000000004</v>
      </c>
      <c r="D7" s="8">
        <v>6.2</v>
      </c>
      <c r="E7" s="8">
        <v>7.9</v>
      </c>
      <c r="G7" s="3"/>
      <c r="H7" s="4"/>
      <c r="N7" s="21">
        <v>3</v>
      </c>
      <c r="O7" s="22">
        <f>B16 + B18*(N7-B15) + E19*(N7-B15)*(N7-C15) + E20*(N7-B15)*(N7-C15)*(N7-D15)</f>
        <v>22.304906318082786</v>
      </c>
    </row>
    <row r="8" spans="1:15" ht="15.75" customHeight="1" x14ac:dyDescent="0.15">
      <c r="A8" s="6" t="s">
        <v>1</v>
      </c>
      <c r="B8" s="8">
        <v>21</v>
      </c>
      <c r="C8" s="8">
        <v>18.100000000000001</v>
      </c>
      <c r="D8" s="8">
        <v>17.600000000000001</v>
      </c>
      <c r="E8" s="8">
        <v>20</v>
      </c>
      <c r="N8" s="21">
        <v>4</v>
      </c>
      <c r="O8" s="22">
        <f>B16 + B18*(N8-B15) + E19*(N8-B15)*(N8-C15) + E20*(N8-B15)*(N8-C15)*(N8-D15)</f>
        <v>18.894405228758171</v>
      </c>
    </row>
    <row r="9" spans="1:15" ht="15.75" customHeight="1" x14ac:dyDescent="0.15">
      <c r="F9" s="15"/>
      <c r="G9" s="15"/>
      <c r="H9" s="15"/>
      <c r="I9" s="15"/>
      <c r="J9" s="15"/>
      <c r="K9" s="15"/>
      <c r="L9" s="15"/>
      <c r="N9" s="21">
        <v>5</v>
      </c>
      <c r="O9" s="22">
        <f>B16 + B18*(N9-B15) + E19*(N9-B15)*(N9-C15) + E20*(N9-B15)*(N9-C15)*(N9-D15)</f>
        <v>17.428504201680674</v>
      </c>
    </row>
    <row r="10" spans="1:15" ht="15.75" customHeight="1" x14ac:dyDescent="0.15">
      <c r="A10" s="14" t="s">
        <v>4</v>
      </c>
      <c r="B10" s="13">
        <f>B8*((1*(D5-C7)*(D5-D7)*(D5-E7))/(1*(B7-C7)*(B7-D7)*(B7-E7))) + C8*(((D5-B7)*1*(D5-D7)*(D5-E7))/((C7-B7)*1*(C7-D7)*(C7-E7))) + D8*(((D5-B7)*(D5-C7)*1*(D5-E7))/((D7-B7)*(D7-C7)*1*(D7-E7))) + E8*(((D5-B7)*(D5-C7)*(D5-D7)*1)/((E7-B7)*(E7-C7)*(E7-D7)*1))</f>
        <v>17.307643886231066</v>
      </c>
      <c r="C10" s="5" t="s">
        <v>34</v>
      </c>
      <c r="F10" s="15"/>
      <c r="G10" s="15"/>
      <c r="H10" s="15"/>
      <c r="I10" s="15"/>
      <c r="J10" s="15"/>
      <c r="K10" s="15"/>
      <c r="L10" s="15"/>
      <c r="N10" s="21">
        <v>6</v>
      </c>
      <c r="O10" s="22">
        <f>B16 + B18*(N10-B15) + E19*(N10-B15)*(N10-C15) + E20*(N10-B15)*(N10-C15)*(N10-D15)</f>
        <v>17.455289137877376</v>
      </c>
    </row>
    <row r="11" spans="1:15" ht="15.75" customHeight="1" x14ac:dyDescent="0.15">
      <c r="F11" s="15"/>
      <c r="G11" s="29" t="s">
        <v>5</v>
      </c>
      <c r="H11" s="29" t="s">
        <v>6</v>
      </c>
      <c r="I11" s="29" t="s">
        <v>7</v>
      </c>
      <c r="J11" s="29" t="s">
        <v>8</v>
      </c>
      <c r="K11" s="29" t="s">
        <v>9</v>
      </c>
      <c r="L11" s="29" t="s">
        <v>10</v>
      </c>
      <c r="N11" s="21">
        <v>7</v>
      </c>
      <c r="O11" s="22">
        <f>B16 + B18*(N11-B15) + E19*(N11-B15)*(N11-C15) + E20*(N11-B15)*(N11-C15)*(N11-D15)</f>
        <v>18.522845938375351</v>
      </c>
    </row>
    <row r="12" spans="1:15" ht="15.75" customHeight="1" x14ac:dyDescent="0.15">
      <c r="A12" s="9" t="s">
        <v>11</v>
      </c>
      <c r="C12" s="1" t="s">
        <v>3</v>
      </c>
      <c r="D12" s="2">
        <v>5.3</v>
      </c>
      <c r="F12" s="15"/>
      <c r="G12" s="30">
        <v>1</v>
      </c>
      <c r="H12" s="16">
        <f>B15</f>
        <v>4.4000000000000004</v>
      </c>
      <c r="I12" s="16">
        <f>B16</f>
        <v>18.100000000000001</v>
      </c>
      <c r="J12" s="31"/>
      <c r="K12" s="31"/>
      <c r="L12" s="31"/>
      <c r="N12" s="21">
        <v>8</v>
      </c>
      <c r="O12" s="22">
        <f>B16 + B18*(N12-B15) + E19*(N12-B15)*(N12-C15) + E20*(N12-B15)*(N12-C15)*(N12-D15)</f>
        <v>20.179260504201679</v>
      </c>
    </row>
    <row r="13" spans="1:15" ht="15.75" customHeight="1" x14ac:dyDescent="0.15">
      <c r="F13" s="15"/>
      <c r="G13" s="31"/>
      <c r="H13" s="31"/>
      <c r="I13" s="31"/>
      <c r="J13" s="30">
        <f>B18</f>
        <v>-0.27777777777777779</v>
      </c>
      <c r="K13" s="31"/>
      <c r="L13" s="31"/>
      <c r="N13" s="21">
        <v>9</v>
      </c>
      <c r="O13" s="22">
        <f>B16 + B18*(N13-B15) + E19*(N13-B15)*(N13-C15) + E20*(N13-B15)*(N13-C15)*(N13-D15)</f>
        <v>21.972618736383442</v>
      </c>
    </row>
    <row r="14" spans="1:15" ht="15.75" customHeight="1" x14ac:dyDescent="0.15">
      <c r="A14" s="17" t="s">
        <v>5</v>
      </c>
      <c r="B14" s="17">
        <v>1</v>
      </c>
      <c r="C14" s="17">
        <v>2</v>
      </c>
      <c r="D14" s="17">
        <v>3</v>
      </c>
      <c r="E14" s="17">
        <v>4</v>
      </c>
      <c r="F14" s="15"/>
      <c r="G14" s="30">
        <v>2</v>
      </c>
      <c r="H14" s="16">
        <f>C15</f>
        <v>6.2</v>
      </c>
      <c r="I14" s="16">
        <f>C16</f>
        <v>17.600000000000001</v>
      </c>
      <c r="J14" s="31"/>
      <c r="K14" s="30">
        <f>E19</f>
        <v>0.48272642390289416</v>
      </c>
      <c r="L14" s="31"/>
      <c r="N14" s="21">
        <v>10</v>
      </c>
      <c r="O14" s="22">
        <f>B16 + B18*(N14-B15) + E19*(N14-B15)*(N14-C15) + E20*(N14-B15)*(N14-C15)*(N14-D15)</f>
        <v>23.451006535947712</v>
      </c>
    </row>
    <row r="15" spans="1:15" ht="15.75" customHeight="1" x14ac:dyDescent="0.15">
      <c r="A15" s="20" t="s">
        <v>0</v>
      </c>
      <c r="B15" s="8">
        <v>4.4000000000000004</v>
      </c>
      <c r="C15" s="8">
        <v>6.2</v>
      </c>
      <c r="D15" s="8">
        <v>7.9</v>
      </c>
      <c r="E15" s="8">
        <v>8.9</v>
      </c>
      <c r="F15" s="15"/>
      <c r="G15" s="31"/>
      <c r="H15" s="31"/>
      <c r="I15" s="31"/>
      <c r="J15" s="30">
        <f>E18</f>
        <v>1.4117647058823519</v>
      </c>
      <c r="K15" s="31"/>
      <c r="L15" s="30">
        <f>E20</f>
        <v>-7.5319016495486862E-2</v>
      </c>
    </row>
    <row r="16" spans="1:15" ht="15.75" customHeight="1" x14ac:dyDescent="0.15">
      <c r="A16" s="20" t="s">
        <v>1</v>
      </c>
      <c r="B16" s="8">
        <v>18.100000000000001</v>
      </c>
      <c r="C16" s="8">
        <v>17.600000000000001</v>
      </c>
      <c r="D16" s="8">
        <v>20</v>
      </c>
      <c r="E16" s="8">
        <v>21.8</v>
      </c>
      <c r="F16" s="15"/>
      <c r="G16" s="30">
        <v>3</v>
      </c>
      <c r="H16" s="16">
        <f>D15</f>
        <v>7.9</v>
      </c>
      <c r="I16" s="16">
        <f>D16</f>
        <v>20</v>
      </c>
      <c r="J16" s="31"/>
      <c r="K16" s="30">
        <f>B20</f>
        <v>0.14379084967320324</v>
      </c>
      <c r="L16" s="31"/>
    </row>
    <row r="17" spans="1:15" ht="15.75" customHeight="1" x14ac:dyDescent="0.15">
      <c r="F17" s="15"/>
      <c r="G17" s="31"/>
      <c r="H17" s="31"/>
      <c r="I17" s="31"/>
      <c r="J17" s="30">
        <f>B19</f>
        <v>1.8000000000000007</v>
      </c>
      <c r="K17" s="31"/>
      <c r="L17" s="31"/>
    </row>
    <row r="18" spans="1:15" ht="15.75" customHeight="1" x14ac:dyDescent="0.15">
      <c r="A18" s="6" t="s">
        <v>12</v>
      </c>
      <c r="B18" s="27">
        <f>(C16-B16)/(C15-B15)</f>
        <v>-0.27777777777777779</v>
      </c>
      <c r="D18" s="6" t="s">
        <v>13</v>
      </c>
      <c r="E18" s="27">
        <f>(D16-C16)/(D15-C15)</f>
        <v>1.4117647058823519</v>
      </c>
      <c r="F18" s="15"/>
      <c r="G18" s="30">
        <v>4</v>
      </c>
      <c r="H18" s="16">
        <f>E15</f>
        <v>8.9</v>
      </c>
      <c r="I18" s="16">
        <f>E16</f>
        <v>21.8</v>
      </c>
      <c r="J18" s="31"/>
      <c r="K18" s="31"/>
      <c r="L18" s="31"/>
    </row>
    <row r="19" spans="1:15" ht="15.75" customHeight="1" x14ac:dyDescent="0.15">
      <c r="A19" s="6" t="s">
        <v>14</v>
      </c>
      <c r="B19" s="27">
        <f>(E16-D16)/(E15-D15)</f>
        <v>1.8000000000000007</v>
      </c>
      <c r="D19" s="6" t="s">
        <v>15</v>
      </c>
      <c r="E19" s="27">
        <f>(E18-B18)/(D15-B15)</f>
        <v>0.48272642390289416</v>
      </c>
      <c r="F19" s="15"/>
      <c r="G19" s="15"/>
      <c r="H19" s="15"/>
      <c r="I19" s="15"/>
      <c r="J19" s="15"/>
      <c r="K19" s="15"/>
      <c r="L19" s="15"/>
      <c r="N19" s="18"/>
    </row>
    <row r="20" spans="1:15" ht="15.75" customHeight="1" x14ac:dyDescent="0.15">
      <c r="A20" s="6" t="s">
        <v>16</v>
      </c>
      <c r="B20" s="27">
        <f>(B19-E18)/(E15-C15)</f>
        <v>0.14379084967320324</v>
      </c>
      <c r="D20" s="6" t="s">
        <v>17</v>
      </c>
      <c r="E20" s="27">
        <f>(B20-E19)/(E15-B15)</f>
        <v>-7.5319016495486862E-2</v>
      </c>
      <c r="F20" s="15"/>
      <c r="G20" s="32"/>
      <c r="H20" s="15"/>
      <c r="I20" s="15"/>
      <c r="J20" s="15"/>
      <c r="K20" s="15"/>
      <c r="L20" s="15"/>
      <c r="N20" s="18"/>
    </row>
    <row r="21" spans="1:15" ht="15.75" customHeight="1" x14ac:dyDescent="0.15">
      <c r="N21" s="19" t="s">
        <v>38</v>
      </c>
    </row>
    <row r="22" spans="1:15" ht="15.75" customHeight="1" x14ac:dyDescent="0.15">
      <c r="A22" s="14" t="s">
        <v>18</v>
      </c>
      <c r="B22" s="28">
        <f>B16 + B18*(D5-B15) + E19*(D5-B15)*(D5-C15) + E20*(D5-B15)*(D5-C15)*(D5-D15)</f>
        <v>17.300369747899161</v>
      </c>
      <c r="N22" s="23" t="s">
        <v>35</v>
      </c>
      <c r="O22" s="24" t="s">
        <v>36</v>
      </c>
    </row>
    <row r="23" spans="1:15" ht="15.75" customHeight="1" x14ac:dyDescent="0.15">
      <c r="J23" s="3"/>
      <c r="K23" s="3"/>
      <c r="N23" s="21">
        <v>-1</v>
      </c>
      <c r="O23" s="22">
        <f>B8*((1*(N23-C7)*(N23-D7)*(N23-E7))/(1*(B7-C7)*(B7-D7)*(B7-E7))) + C8*(((N23-B7)*1*(N23-D7)*(N23-E7))/((C7-B7)*1*(C7-D7)*(C7-E7))) + D8*(((N23-B7)*(N23-C7)*1*(N23-E7))/((D7-B7)*(D7-C7)*1*(D7-E7))) + E8*(((N23-B7)*(N23-C7)*(N23-D7)*1)/((E7-B7)*(E7-C7)*(E7-D7)*1))</f>
        <v>63.235996394468827</v>
      </c>
    </row>
    <row r="24" spans="1:15" ht="15.75" customHeight="1" x14ac:dyDescent="0.15">
      <c r="A24" s="9" t="s">
        <v>19</v>
      </c>
      <c r="C24" s="1" t="s">
        <v>3</v>
      </c>
      <c r="D24" s="2">
        <v>5.3</v>
      </c>
      <c r="J24" s="2"/>
      <c r="K24" s="2"/>
      <c r="N24" s="21">
        <v>0</v>
      </c>
      <c r="O24" s="22">
        <f>B8*((1*(N24-C7)*(N24-D7)*(N24-E7))/(1*(B7-C7)*(B7-D7)*(B7-E7))) + C8*(((N24-B7)*1*(N24-D7)*(N24-E7))/((C7-B7)*1*(C7-D7)*(C7-E7))) + D8*(((N24-B7)*(N24-C7)*1*(N24-E7))/((D7-B7)*(D7-C7)*1*(D7-E7))) + E8*(((N24-B7)*(N24-C7)*(N24-D7)*1)/((E7-B7)*(E7-C7)*(E7-D7)*1))</f>
        <v>47.978771034650791</v>
      </c>
    </row>
    <row r="25" spans="1:15" ht="15.75" customHeight="1" x14ac:dyDescent="0.15">
      <c r="J25" s="2"/>
      <c r="K25" s="2"/>
      <c r="N25" s="21">
        <v>1</v>
      </c>
      <c r="O25" s="22">
        <f>B8*((1*(N25-C7)*(N25-D7)*(N25-E7))/(1*(B7-C7)*(B7-D7)*(B7-E7))) + C8*(((N25-B7)*1*(N25-D7)*(N25-E7))/((C7-B7)*1*(C7-D7)*(C7-E7))) + D8*(((N25-B7)*(N25-C7)*1*(N25-E7))/((D7-B7)*(D7-C7)*1*(D7-E7))) + E8*(((N25-B7)*(N25-C7)*(N25-D7)*1)/((E7-B7)*(E7-C7)*(E7-D7)*1))</f>
        <v>36.346003881176301</v>
      </c>
    </row>
    <row r="26" spans="1:15" ht="15.75" customHeight="1" x14ac:dyDescent="0.15">
      <c r="A26" s="17" t="s">
        <v>5</v>
      </c>
      <c r="B26" s="17">
        <v>1</v>
      </c>
      <c r="C26" s="17">
        <v>2</v>
      </c>
      <c r="D26" s="17">
        <v>3</v>
      </c>
      <c r="E26" s="17">
        <v>4</v>
      </c>
      <c r="F26" s="17">
        <v>5</v>
      </c>
      <c r="J26" s="2"/>
      <c r="K26" s="2"/>
      <c r="N26" s="21">
        <v>2</v>
      </c>
      <c r="O26" s="22">
        <f>B8*((1*(N26-C7)*(N26-D7)*(N26-E7))/(1*(B7-C7)*(B7-D7)*(B7-E7))) + C8*(((N26-B7)*1*(N26-D7)*(N26-E7))/((C7-B7)*1*(C7-D7)*(C7-E7))) + D8*(((N26-B7)*(N26-C7)*1*(N26-E7))/((D7-B7)*(D7-C7)*1*(D7-E7))) + E8*(((N26-B7)*(N26-C7)*(N26-D7)*1)/((E7-B7)*(E7-C7)*(E7-D7)*1))</f>
        <v>27.906504875904297</v>
      </c>
    </row>
    <row r="27" spans="1:15" ht="15.75" customHeight="1" x14ac:dyDescent="0.15">
      <c r="A27" s="20" t="s">
        <v>0</v>
      </c>
      <c r="B27" s="33">
        <v>3.3</v>
      </c>
      <c r="C27" s="8">
        <v>4.4000000000000004</v>
      </c>
      <c r="D27" s="8">
        <v>6.2</v>
      </c>
      <c r="E27" s="8">
        <v>7.9</v>
      </c>
      <c r="F27" s="8">
        <v>8.9</v>
      </c>
      <c r="J27" s="2"/>
      <c r="K27" s="2"/>
      <c r="N27" s="21">
        <v>3</v>
      </c>
      <c r="O27" s="22">
        <f>B8*((1*(N27-C7)*(N27-D7)*(N27-E7))/(1*(B7-C7)*(B7-D7)*(B7-E7))) + C8*(((N27-B7)*1*(N27-D7)*(N27-E7))/((C7-B7)*1*(C7-D7)*(C7-E7))) + D8*(((N27-B7)*(N27-C7)*1*(N27-E7))/((D7-B7)*(D7-C7)*1*(D7-E7))) + E8*(((N27-B7)*(N27-C7)*(N27-D7)*1)/((E7-B7)*(E7-C7)*(E7-D7)*1))</f>
        <v>22.229083960693451</v>
      </c>
    </row>
    <row r="28" spans="1:15" ht="15.75" customHeight="1" x14ac:dyDescent="0.15">
      <c r="A28" s="20" t="s">
        <v>1</v>
      </c>
      <c r="B28" s="33">
        <v>21</v>
      </c>
      <c r="C28" s="8">
        <v>18.100000000000001</v>
      </c>
      <c r="D28" s="8">
        <v>17.600000000000001</v>
      </c>
      <c r="E28" s="8">
        <v>20</v>
      </c>
      <c r="F28" s="8">
        <v>21.8</v>
      </c>
      <c r="J28" s="2"/>
      <c r="K28" s="2"/>
      <c r="N28" s="21">
        <v>4</v>
      </c>
      <c r="O28" s="22">
        <f>B8*((1*(N28-C7)*(N28-D7)*(N28-E7))/(1*(B7-C7)*(B7-D7)*(B7-E7))) + C8*(((N28-B7)*1*(N28-D7)*(N28-E7))/((C7-B7)*1*(C7-D7)*(C7-E7))) + D8*(((N28-B7)*(N28-C7)*1*(N28-E7))/((D7-B7)*(D7-C7)*1*(D7-E7))) + E8*(((N28-B7)*(N28-C7)*(N28-D7)*1)/((E7-B7)*(E7-C7)*(E7-D7)*1))</f>
        <v>18.882551077402471</v>
      </c>
    </row>
    <row r="29" spans="1:15" ht="15.75" customHeight="1" x14ac:dyDescent="0.15">
      <c r="N29" s="21">
        <v>5</v>
      </c>
      <c r="O29" s="22">
        <f>B8*((1*(N29-C7)*(N29-D7)*(N29-E7))/(1*(B7-C7)*(B7-D7)*(B7-E7))) + C8*(((N29-B7)*1*(N29-D7)*(N29-E7))/((C7-B7)*1*(C7-D7)*(C7-E7))) + D8*(((N29-B7)*(N29-C7)*1*(N29-E7))/((D7-B7)*(D7-C7)*1*(D7-E7))) + E8*(((N29-B7)*(N29-C7)*(N29-D7)*1)/((E7-B7)*(E7-C7)*(E7-D7)*1))</f>
        <v>17.435716167890082</v>
      </c>
    </row>
    <row r="30" spans="1:15" ht="15.75" customHeight="1" x14ac:dyDescent="0.15">
      <c r="A30" s="1" t="s">
        <v>20</v>
      </c>
      <c r="N30" s="21">
        <v>6</v>
      </c>
      <c r="O30" s="22">
        <f>B8*((1*(N30-C7)*(N30-D7)*(N30-E7))/(1*(B7-C7)*(B7-D7)*(B7-E7))) + C8*(((N30-B7)*1*(N30-D7)*(N30-E7))/((C7-B7)*1*(C7-D7)*(C7-E7))) + D8*(((N30-B7)*(N30-C7)*1*(N30-E7))/((D7-B7)*(D7-C7)*1*(D7-E7))) + E8*(((N30-B7)*(N30-C7)*(N30-D7)*1)/((E7-B7)*(E7-C7)*(E7-D7)*1))</f>
        <v>17.457389174014985</v>
      </c>
    </row>
    <row r="31" spans="1:15" ht="15.75" customHeight="1" x14ac:dyDescent="0.15">
      <c r="N31" s="21">
        <v>7</v>
      </c>
      <c r="O31" s="22">
        <f>B8*((1*(N31-C7)*(N31-D7)*(N31-E7))/(1*(B7-C7)*(B7-D7)*(B7-E7))) + C8*(((N31-B7)*1*(N31-D7)*(N31-E7))/((C7-B7)*1*(C7-D7)*(C7-E7))) + D8*(((N31-B7)*(N31-C7)*1*(N31-E7))/((D7-B7)*(D7-C7)*1*(D7-E7))) + E8*(((N31-B7)*(N31-C7)*(N31-D7)*1)/((E7-B7)*(E7-C7)*(E7-D7)*1))</f>
        <v>18.516380037635884</v>
      </c>
    </row>
    <row r="32" spans="1:15" ht="15.75" customHeight="1" x14ac:dyDescent="0.15">
      <c r="A32" s="34" t="s">
        <v>21</v>
      </c>
      <c r="B32" s="40">
        <f>B27^4</f>
        <v>118.59209999999997</v>
      </c>
      <c r="C32" s="34" t="s">
        <v>22</v>
      </c>
      <c r="D32" s="40">
        <f>B27^3</f>
        <v>35.936999999999998</v>
      </c>
      <c r="E32" s="34" t="s">
        <v>23</v>
      </c>
      <c r="F32" s="40">
        <f>B27^2</f>
        <v>10.889999999999999</v>
      </c>
      <c r="G32" s="34" t="s">
        <v>24</v>
      </c>
      <c r="H32" s="39">
        <f>B27</f>
        <v>3.3</v>
      </c>
      <c r="I32" s="45" t="s">
        <v>25</v>
      </c>
      <c r="J32" s="48" t="s">
        <v>26</v>
      </c>
      <c r="K32" s="39">
        <f>B28</f>
        <v>21</v>
      </c>
      <c r="N32" s="21">
        <v>8</v>
      </c>
      <c r="O32" s="22">
        <f>B8*((1*(N32-C7)*(N32-D7)*(N32-E7))/(1*(B7-C7)*(B7-D7)*(B7-E7))) + C8*(((N32-B7)*1*(N32-D7)*(N32-E7))/((C7-B7)*1*(C7-D7)*(C7-E7))) + D8*(((N32-B7)*(N32-C7)*1*(N32-E7))/((D7-B7)*(D7-C7)*1*(D7-E7))) + E8*(((N32-B7)*(N32-C7)*(N32-D7)*1)/((E7-B7)*(E7-C7)*(E7-D7)*1))</f>
        <v>20.181498700611495</v>
      </c>
    </row>
    <row r="33" spans="1:15" ht="15.75" customHeight="1" x14ac:dyDescent="0.15">
      <c r="A33" s="35" t="s">
        <v>21</v>
      </c>
      <c r="B33" s="41">
        <f>C27^4</f>
        <v>374.8096000000001</v>
      </c>
      <c r="C33" s="35" t="s">
        <v>22</v>
      </c>
      <c r="D33" s="41">
        <f>C27^3</f>
        <v>85.184000000000026</v>
      </c>
      <c r="E33" s="35" t="s">
        <v>23</v>
      </c>
      <c r="F33" s="41">
        <f>C27^2</f>
        <v>19.360000000000003</v>
      </c>
      <c r="G33" s="35" t="s">
        <v>24</v>
      </c>
      <c r="H33" s="36">
        <f>C27</f>
        <v>4.4000000000000004</v>
      </c>
      <c r="I33" s="46" t="s">
        <v>25</v>
      </c>
      <c r="J33" s="49" t="s">
        <v>26</v>
      </c>
      <c r="K33" s="36">
        <f>C28</f>
        <v>18.100000000000001</v>
      </c>
      <c r="N33" s="21">
        <v>9</v>
      </c>
      <c r="O33" s="22">
        <f>B8*((1*(N33-C7)*(N33-D7)*(N33-E7))/(1*(B7-C7)*(B7-D7)*(B7-E7))) + C8*(((N33-B7)*1*(N33-D7)*(N33-E7))/((C7-B7)*1*(C7-D7)*(C7-E7))) + D8*(((N33-B7)*(N33-C7)*1*(N33-E7))/((D7-B7)*(D7-C7)*1*(D7-E7))) + E8*(((N33-B7)*(N33-C7)*(N33-D7)*1)/((E7-B7)*(E7-C7)*(E7-D7)*1))</f>
        <v>22.021555104800541</v>
      </c>
    </row>
    <row r="34" spans="1:15" ht="15.75" customHeight="1" x14ac:dyDescent="0.15">
      <c r="A34" s="35" t="s">
        <v>21</v>
      </c>
      <c r="B34" s="41">
        <f>D27^4</f>
        <v>1477.6336000000003</v>
      </c>
      <c r="C34" s="35" t="s">
        <v>22</v>
      </c>
      <c r="D34" s="41">
        <f>D27^3</f>
        <v>238.32800000000003</v>
      </c>
      <c r="E34" s="35" t="s">
        <v>23</v>
      </c>
      <c r="F34" s="41">
        <f>D27^2</f>
        <v>38.440000000000005</v>
      </c>
      <c r="G34" s="35" t="s">
        <v>24</v>
      </c>
      <c r="H34" s="36">
        <f>D27</f>
        <v>6.2</v>
      </c>
      <c r="I34" s="46" t="s">
        <v>25</v>
      </c>
      <c r="J34" s="49" t="s">
        <v>26</v>
      </c>
      <c r="K34" s="36">
        <f>D28</f>
        <v>17.600000000000001</v>
      </c>
      <c r="N34" s="21">
        <v>10</v>
      </c>
      <c r="O34" s="22">
        <f>B8*((1*(N34-C7)*(N34-D7)*(N34-E7))/(1*(B7-C7)*(B7-D7)*(B7-E7))) + C8*(((N34-B7)*1*(N34-D7)*(N34-E7))/((C7-B7)*1*(C7-D7)*(C7-E7))) + D8*(((N34-B7)*(N34-C7)*1*(N34-E7))/((D7-B7)*(D7-C7)*1*(D7-E7))) + E8*(((N34-B7)*(N34-C7)*(N34-D7)*1)/((E7-B7)*(E7-C7)*(E7-D7)*1))</f>
        <v>23.605359192061727</v>
      </c>
    </row>
    <row r="35" spans="1:15" ht="15.75" customHeight="1" x14ac:dyDescent="0.15">
      <c r="A35" s="35" t="s">
        <v>21</v>
      </c>
      <c r="B35" s="41">
        <f>E27^4</f>
        <v>3895.0081000000005</v>
      </c>
      <c r="C35" s="35" t="s">
        <v>22</v>
      </c>
      <c r="D35" s="41">
        <f>E27^3</f>
        <v>493.03900000000004</v>
      </c>
      <c r="E35" s="35" t="s">
        <v>23</v>
      </c>
      <c r="F35" s="41">
        <f>E27^2</f>
        <v>62.410000000000004</v>
      </c>
      <c r="G35" s="35" t="s">
        <v>24</v>
      </c>
      <c r="H35" s="36">
        <f>E27</f>
        <v>7.9</v>
      </c>
      <c r="I35" s="46" t="s">
        <v>25</v>
      </c>
      <c r="J35" s="49" t="s">
        <v>26</v>
      </c>
      <c r="K35" s="36">
        <f>E28</f>
        <v>20</v>
      </c>
    </row>
    <row r="36" spans="1:15" ht="15.75" customHeight="1" x14ac:dyDescent="0.15">
      <c r="A36" s="37" t="s">
        <v>21</v>
      </c>
      <c r="B36" s="42">
        <f>F27^4</f>
        <v>6274.2241000000013</v>
      </c>
      <c r="C36" s="37" t="s">
        <v>22</v>
      </c>
      <c r="D36" s="42">
        <f>F27^3</f>
        <v>704.96900000000005</v>
      </c>
      <c r="E36" s="37" t="s">
        <v>23</v>
      </c>
      <c r="F36" s="42">
        <f>F27^2</f>
        <v>79.210000000000008</v>
      </c>
      <c r="G36" s="37" t="s">
        <v>24</v>
      </c>
      <c r="H36" s="38">
        <f>F27</f>
        <v>8.9</v>
      </c>
      <c r="I36" s="47" t="s">
        <v>25</v>
      </c>
      <c r="J36" s="50" t="s">
        <v>26</v>
      </c>
      <c r="K36" s="38">
        <f>F28</f>
        <v>21.8</v>
      </c>
    </row>
    <row r="38" spans="1:15" ht="15.75" customHeight="1" x14ac:dyDescent="0.15">
      <c r="A38" s="43" t="s">
        <v>27</v>
      </c>
      <c r="B38" s="44">
        <v>-6.167869295E-4</v>
      </c>
    </row>
    <row r="39" spans="1:15" ht="15.75" customHeight="1" x14ac:dyDescent="0.15">
      <c r="A39" s="43" t="s">
        <v>28</v>
      </c>
      <c r="B39" s="44">
        <v>-5.8419054626834298E-2</v>
      </c>
    </row>
    <row r="40" spans="1:15" ht="15.75" customHeight="1" x14ac:dyDescent="0.15">
      <c r="A40" s="43" t="s">
        <v>29</v>
      </c>
      <c r="B40" s="44">
        <v>1.70609857621058</v>
      </c>
      <c r="N40" s="18"/>
    </row>
    <row r="41" spans="1:15" ht="15.75" customHeight="1" x14ac:dyDescent="0.15">
      <c r="A41" s="43" t="s">
        <v>30</v>
      </c>
      <c r="B41" s="44">
        <v>-13.014236501985</v>
      </c>
      <c r="N41" s="19" t="s">
        <v>40</v>
      </c>
    </row>
    <row r="42" spans="1:15" ht="15.75" customHeight="1" x14ac:dyDescent="0.15">
      <c r="A42" s="43" t="s">
        <v>31</v>
      </c>
      <c r="B42" s="44">
        <v>47.540118584965199</v>
      </c>
      <c r="I42" s="1" t="s">
        <v>3</v>
      </c>
      <c r="J42" s="2">
        <v>5.3</v>
      </c>
      <c r="N42" s="23" t="s">
        <v>35</v>
      </c>
      <c r="O42" s="24" t="s">
        <v>33</v>
      </c>
    </row>
    <row r="43" spans="1:15" ht="15.75" customHeight="1" x14ac:dyDescent="0.15">
      <c r="N43" s="51">
        <v>-5</v>
      </c>
      <c r="O43" s="52">
        <f>$B$38*N43^4 + $B$39*N43^3 + $B$40*N43^2 + $B$41*N43 + $B$42</f>
        <v>162.18065549757148</v>
      </c>
    </row>
    <row r="44" spans="1:15" ht="15.75" customHeight="1" x14ac:dyDescent="0.15">
      <c r="A44" s="53" t="s">
        <v>39</v>
      </c>
      <c r="B44" s="54"/>
      <c r="C44" s="54"/>
      <c r="D44" s="54"/>
      <c r="E44" s="54"/>
      <c r="F44" s="54"/>
      <c r="G44" s="54"/>
      <c r="I44" s="29" t="s">
        <v>32</v>
      </c>
      <c r="J44" s="30">
        <f>(B38*J42^4) + (B39*J42^3) + (B40*J42^2) + (B41*J42) + B42</f>
        <v>17.305045979693872</v>
      </c>
      <c r="N44" s="51">
        <v>-4</v>
      </c>
      <c r="O44" s="52">
        <f t="shared" ref="O44:O52" si="0">$B$38*N44^4 + $B$39*N44^3 + $B$40*N44^2 + $B$41*N44 + $B$42</f>
        <v>130.47556385443988</v>
      </c>
    </row>
    <row r="45" spans="1:15" ht="15.75" customHeight="1" x14ac:dyDescent="0.15">
      <c r="N45" s="51">
        <v>-3</v>
      </c>
      <c r="O45" s="52">
        <f t="shared" si="0"/>
        <v>103.46507001045045</v>
      </c>
    </row>
    <row r="46" spans="1:15" ht="15.75" customHeight="1" x14ac:dyDescent="0.15">
      <c r="A46" s="29" t="s">
        <v>6</v>
      </c>
      <c r="B46" s="29" t="s">
        <v>33</v>
      </c>
      <c r="I46" s="3"/>
      <c r="J46" s="3"/>
      <c r="N46" s="51">
        <v>-2</v>
      </c>
      <c r="O46" s="52">
        <f t="shared" si="0"/>
        <v>80.850469739920186</v>
      </c>
    </row>
    <row r="47" spans="1:15" ht="15.75" customHeight="1" x14ac:dyDescent="0.15">
      <c r="A47" s="16">
        <f>B27</f>
        <v>3.3</v>
      </c>
      <c r="B47" s="30">
        <f>$B$38*A47^4 + $B$39*A47^3 + $B$40*A47^2 + $B$41*A47 + $B$42</f>
        <v>21.000000000001414</v>
      </c>
      <c r="N47" s="51">
        <v>-1</v>
      </c>
      <c r="O47" s="52">
        <f t="shared" si="0"/>
        <v>62.318255930858115</v>
      </c>
    </row>
    <row r="48" spans="1:15" ht="15.75" customHeight="1" x14ac:dyDescent="0.15">
      <c r="A48" s="16">
        <f>C27</f>
        <v>4.4000000000000004</v>
      </c>
      <c r="B48" s="30">
        <f t="shared" ref="B48:B51" si="1">$B$38*A48^4 + $B$39*A48^3 + $B$40*A48^2 + $B$41*A48 + $B$42</f>
        <v>18.100000000004652</v>
      </c>
      <c r="N48" s="51">
        <v>0</v>
      </c>
      <c r="O48" s="52">
        <f t="shared" si="0"/>
        <v>47.540118584965199</v>
      </c>
    </row>
    <row r="49" spans="1:15" ht="15.75" customHeight="1" x14ac:dyDescent="0.15">
      <c r="A49" s="16">
        <f>D27</f>
        <v>6.2</v>
      </c>
      <c r="B49" s="30">
        <f t="shared" si="1"/>
        <v>17.600000000018696</v>
      </c>
      <c r="N49" s="51">
        <v>1</v>
      </c>
      <c r="O49" s="52">
        <f t="shared" si="0"/>
        <v>36.172944817634445</v>
      </c>
    </row>
    <row r="50" spans="1:15" ht="15.75" customHeight="1" x14ac:dyDescent="0.15">
      <c r="A50" s="16">
        <f>E27</f>
        <v>7.9</v>
      </c>
      <c r="B50" s="30">
        <f t="shared" si="1"/>
        <v>20.000000000049624</v>
      </c>
      <c r="N50" s="51">
        <v>2</v>
      </c>
      <c r="O50" s="52">
        <f t="shared" si="0"/>
        <v>27.858818857950844</v>
      </c>
    </row>
    <row r="51" spans="1:15" ht="15.75" customHeight="1" x14ac:dyDescent="0.15">
      <c r="A51" s="16">
        <f>F27</f>
        <v>8.9</v>
      </c>
      <c r="B51" s="30">
        <f t="shared" si="1"/>
        <v>21.800000000080104</v>
      </c>
      <c r="N51" s="51">
        <v>3</v>
      </c>
      <c r="O51" s="52">
        <f t="shared" si="0"/>
        <v>22.225022048691393</v>
      </c>
    </row>
    <row r="52" spans="1:15" ht="15.75" customHeight="1" x14ac:dyDescent="0.15">
      <c r="N52" s="51">
        <v>4</v>
      </c>
      <c r="O52" s="52">
        <f t="shared" si="0"/>
        <v>18.884032846325084</v>
      </c>
    </row>
    <row r="53" spans="1:15" ht="15.75" customHeight="1" x14ac:dyDescent="0.15">
      <c r="N53" s="51">
        <v>5</v>
      </c>
      <c r="O53" s="52">
        <f>$B$38*N53^4 + $B$39*N53^3 + $B$40*N53^2 + $B$41*N53 + $B$42</f>
        <v>17.433526821012919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2021-05-28T23:35:09Z</dcterms:modified>
</cp:coreProperties>
</file>