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nchursina/Desktop/doc/MAI/numerical methods/Lab5/"/>
    </mc:Choice>
  </mc:AlternateContent>
  <xr:revisionPtr revIDLastSave="0" documentId="13_ncr:1_{61C06AF6-6400-1D47-8B6C-354678F0A52E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ОДУ1 - Эйлер" sheetId="1" r:id="rId1"/>
    <sheet name="ОДУ1 - РК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" l="1"/>
  <c r="N21" i="2"/>
  <c r="E38" i="1" l="1"/>
  <c r="H11" i="1"/>
  <c r="D7" i="2"/>
  <c r="E7" i="2" s="1"/>
  <c r="F7" i="2" s="1"/>
  <c r="G7" i="2" s="1"/>
  <c r="L7" i="2"/>
  <c r="M7" i="2" s="1"/>
  <c r="N7" i="2" s="1"/>
  <c r="O7" i="2" s="1"/>
  <c r="J8" i="2"/>
  <c r="J9" i="2" s="1"/>
  <c r="J10" i="2" s="1"/>
  <c r="J11" i="2" s="1"/>
  <c r="J12" i="2" s="1"/>
  <c r="J13" i="2" s="1"/>
  <c r="J14" i="2" s="1"/>
  <c r="J15" i="2" s="1"/>
  <c r="B8" i="2"/>
  <c r="B9" i="2" s="1"/>
  <c r="B10" i="2" s="1"/>
  <c r="B11" i="2" s="1"/>
  <c r="G35" i="1"/>
  <c r="D46" i="1"/>
  <c r="D44" i="1"/>
  <c r="C33" i="1"/>
  <c r="C31" i="1"/>
  <c r="K8" i="2" l="1"/>
  <c r="L8" i="2" l="1"/>
  <c r="M8" i="2" s="1"/>
  <c r="N8" i="2" s="1"/>
  <c r="O8" i="2" s="1"/>
  <c r="C8" i="2"/>
  <c r="D8" i="2" s="1"/>
  <c r="E8" i="2" l="1"/>
  <c r="K9" i="2"/>
  <c r="L9" i="2" l="1"/>
  <c r="M9" i="2" s="1"/>
  <c r="N9" i="2" s="1"/>
  <c r="O9" i="2" s="1"/>
  <c r="F8" i="2"/>
  <c r="G8" i="2" s="1"/>
  <c r="C9" i="2" l="1"/>
  <c r="D9" i="2" s="1"/>
  <c r="E9" i="2" l="1"/>
  <c r="K10" i="2"/>
  <c r="F9" i="2"/>
  <c r="G9" i="2" s="1"/>
  <c r="L10" i="2" l="1"/>
  <c r="M10" i="2" s="1"/>
  <c r="N10" i="2" s="1"/>
  <c r="O10" i="2" s="1"/>
  <c r="C10" i="2"/>
  <c r="D10" i="2" l="1"/>
  <c r="E10" i="2"/>
  <c r="F10" i="2" s="1"/>
  <c r="G10" i="2" s="1"/>
  <c r="C11" i="2" l="1"/>
  <c r="K11" i="2"/>
  <c r="D11" i="2" l="1"/>
  <c r="L11" i="2"/>
  <c r="M11" i="2" s="1"/>
  <c r="N11" i="2" s="1"/>
  <c r="O11" i="2" s="1"/>
  <c r="E11" i="2" l="1"/>
  <c r="F11" i="2" s="1"/>
  <c r="G11" i="2" s="1"/>
  <c r="K12" i="2" l="1"/>
  <c r="L12" i="2" l="1"/>
  <c r="M12" i="2" l="1"/>
  <c r="N12" i="2" l="1"/>
  <c r="O12" i="2" l="1"/>
  <c r="K13" i="2" s="1"/>
  <c r="L13" i="2" l="1"/>
  <c r="M13" i="2" s="1"/>
  <c r="N13" i="2" l="1"/>
  <c r="O13" i="2" s="1"/>
  <c r="K14" i="2"/>
  <c r="L14" i="2" s="1"/>
  <c r="M14" i="2" s="1"/>
  <c r="N14" i="2" s="1"/>
  <c r="O14" i="2" s="1"/>
  <c r="K15" i="2" l="1"/>
  <c r="F17" i="2" s="1"/>
  <c r="L15" i="2" l="1"/>
  <c r="M15" i="2" s="1"/>
  <c r="N15" i="2" s="1"/>
  <c r="O15" i="2" s="1"/>
  <c r="C39" i="1" l="1"/>
  <c r="L11" i="1"/>
  <c r="L12" i="1" s="1"/>
  <c r="L13" i="1" s="1"/>
  <c r="L14" i="1" s="1"/>
  <c r="L15" i="1" s="1"/>
  <c r="L16" i="1" s="1"/>
  <c r="L17" i="1" s="1"/>
  <c r="L18" i="1" s="1"/>
  <c r="L19" i="1" s="1"/>
  <c r="L20" i="1" s="1"/>
  <c r="H12" i="1"/>
  <c r="C14" i="1"/>
  <c r="D14" i="1"/>
  <c r="D13" i="1"/>
  <c r="D12" i="1"/>
  <c r="D11" i="1"/>
  <c r="C11" i="1"/>
  <c r="D32" i="1"/>
  <c r="C10" i="1"/>
  <c r="D10" i="1"/>
  <c r="E36" i="1"/>
  <c r="D36" i="1"/>
  <c r="E35" i="1"/>
  <c r="D35" i="1"/>
  <c r="E34" i="1"/>
  <c r="D34" i="1"/>
  <c r="E33" i="1"/>
  <c r="D33" i="1"/>
  <c r="E32" i="1"/>
  <c r="E31" i="1"/>
  <c r="D31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G11" i="1"/>
  <c r="G12" i="1" s="1"/>
  <c r="G13" i="1" s="1"/>
  <c r="G14" i="1" s="1"/>
  <c r="G15" i="1" s="1"/>
  <c r="G16" i="1" s="1"/>
  <c r="G17" i="1" s="1"/>
  <c r="G18" i="1" s="1"/>
  <c r="H13" i="1" l="1"/>
  <c r="H14" i="1" s="1"/>
  <c r="H15" i="1" s="1"/>
  <c r="H16" i="1" s="1"/>
  <c r="H17" i="1" s="1"/>
  <c r="H18" i="1" s="1"/>
  <c r="C12" i="1"/>
  <c r="C13" i="1" s="1"/>
  <c r="C32" i="1" l="1"/>
  <c r="C38" i="1" s="1"/>
  <c r="D45" i="1"/>
  <c r="G32" i="1" l="1"/>
</calcChain>
</file>

<file path=xl/sharedStrings.xml><?xml version="1.0" encoding="utf-8"?>
<sst xmlns="http://schemas.openxmlformats.org/spreadsheetml/2006/main" count="43" uniqueCount="25">
  <si>
    <t>i</t>
  </si>
  <si>
    <t>x</t>
  </si>
  <si>
    <t>y</t>
  </si>
  <si>
    <t>Уточнение</t>
  </si>
  <si>
    <t>Zp=</t>
  </si>
  <si>
    <t>=</t>
  </si>
  <si>
    <t>y'= y - x*x + 4</t>
  </si>
  <si>
    <t>y(-2) = -6</t>
  </si>
  <si>
    <t>h=</t>
  </si>
  <si>
    <t xml:space="preserve">y0 </t>
  </si>
  <si>
    <t xml:space="preserve">x0 </t>
  </si>
  <si>
    <t>n</t>
  </si>
  <si>
    <t>h</t>
  </si>
  <si>
    <t>z</t>
  </si>
  <si>
    <t>D1</t>
  </si>
  <si>
    <t>D2</t>
  </si>
  <si>
    <t>шаг1       x</t>
  </si>
  <si>
    <t>k1</t>
  </si>
  <si>
    <t>k2</t>
  </si>
  <si>
    <t>k3</t>
  </si>
  <si>
    <t>k4</t>
  </si>
  <si>
    <t>шаг0,5    x</t>
  </si>
  <si>
    <t>zpp=</t>
  </si>
  <si>
    <t>y' = y - xx + 4</t>
  </si>
  <si>
    <t>y(-2)= 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</si>
</sst>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"/>
  </numFmts>
  <fonts count="9" x14ac:knownFonts="1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rgb="FF9FC5E8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8" tint="0.59999389629810485"/>
        <bgColor rgb="FFA4C2F4"/>
      </patternFill>
    </fill>
    <fill>
      <patternFill patternType="solid">
        <fgColor theme="8" tint="0.79998168889431442"/>
        <bgColor rgb="FFC9DAF8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rgb="FF6FA8DC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8" tint="0.59999389629810485"/>
        <bgColor rgb="FF6FA8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/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2" fillId="0" borderId="1" xfId="0" applyFont="1" applyBorder="1"/>
    <xf numFmtId="0" fontId="2" fillId="3" borderId="1" xfId="0" applyFont="1" applyFill="1" applyBorder="1"/>
    <xf numFmtId="0" fontId="2" fillId="0" borderId="0" xfId="0" applyFont="1" applyBorder="1"/>
    <xf numFmtId="0" fontId="2" fillId="2" borderId="1" xfId="0" applyFont="1" applyFill="1" applyBorder="1"/>
    <xf numFmtId="0" fontId="2" fillId="11" borderId="1" xfId="0" applyFont="1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7" fillId="11" borderId="1" xfId="0" applyFont="1" applyFill="1" applyBorder="1" applyAlignment="1">
      <alignment horizontal="right"/>
    </xf>
    <xf numFmtId="164" fontId="2" fillId="11" borderId="1" xfId="0" applyNumberFormat="1" applyFont="1" applyFill="1" applyBorder="1" applyAlignment="1">
      <alignment horizontal="right"/>
    </xf>
    <xf numFmtId="0" fontId="7" fillId="13" borderId="1" xfId="0" applyFont="1" applyFill="1" applyBorder="1"/>
    <xf numFmtId="0" fontId="2" fillId="13" borderId="1" xfId="0" applyFont="1" applyFill="1" applyBorder="1" applyAlignment="1">
      <alignment horizontal="right"/>
    </xf>
    <xf numFmtId="0" fontId="6" fillId="12" borderId="1" xfId="0" applyFont="1" applyFill="1" applyBorder="1" applyAlignment="1">
      <alignment horizontal="right"/>
    </xf>
    <xf numFmtId="164" fontId="6" fillId="11" borderId="1" xfId="0" applyNumberFormat="1" applyFont="1" applyFill="1" applyBorder="1" applyAlignment="1">
      <alignment horizontal="right"/>
    </xf>
    <xf numFmtId="0" fontId="7" fillId="13" borderId="1" xfId="0" applyFont="1" applyFill="1" applyBorder="1" applyAlignment="1">
      <alignment horizontal="right"/>
    </xf>
    <xf numFmtId="164" fontId="6" fillId="5" borderId="1" xfId="0" applyNumberFormat="1" applyFont="1" applyFill="1" applyBorder="1" applyAlignment="1">
      <alignment horizontal="right"/>
    </xf>
    <xf numFmtId="0" fontId="8" fillId="6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Calibri" panose="020F0502020204030204" pitchFamily="34" charset="0"/>
                <a:cs typeface="Calibri" panose="020F0502020204030204" pitchFamily="34" charset="0"/>
              </a:rPr>
              <a:t>h =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'ОДУ1 - Эйлер'!$C$10:$C$14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'ОДУ1 - Эйлер'!$D$10:$D$14</c:f>
              <c:numCache>
                <c:formatCode>General</c:formatCode>
                <c:ptCount val="5"/>
                <c:pt idx="0">
                  <c:v>-6</c:v>
                </c:pt>
                <c:pt idx="1">
                  <c:v>-12</c:v>
                </c:pt>
                <c:pt idx="2">
                  <c:v>-21</c:v>
                </c:pt>
                <c:pt idx="3">
                  <c:v>-38</c:v>
                </c:pt>
                <c:pt idx="4">
                  <c:v>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8-194A-BDFE-4BE112542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133200"/>
        <c:axId val="1597430032"/>
      </c:lineChart>
      <c:catAx>
        <c:axId val="164413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7430032"/>
        <c:crosses val="autoZero"/>
        <c:auto val="1"/>
        <c:lblAlgn val="ctr"/>
        <c:lblOffset val="100"/>
        <c:noMultiLvlLbl val="0"/>
      </c:catAx>
      <c:valAx>
        <c:axId val="159743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133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>
                <a:latin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000" b="1" i="0" baseline="0">
                <a:effectLst/>
                <a:latin typeface="Calibri" panose="020F0502020204030204" pitchFamily="34" charset="0"/>
                <a:cs typeface="Calibri" panose="020F0502020204030204" pitchFamily="34" charset="0"/>
              </a:rPr>
              <a:t>h = 0,5</a:t>
            </a:r>
            <a:endParaRPr lang="en-RU" sz="1000">
              <a:effectLst/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'ОДУ1 - Эйлер'!$G$10:$G$18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'ОДУ1 - Эйлер'!$H$10:$H$18</c:f>
              <c:numCache>
                <c:formatCode>General</c:formatCode>
                <c:ptCount val="9"/>
                <c:pt idx="0">
                  <c:v>-6</c:v>
                </c:pt>
                <c:pt idx="1">
                  <c:v>-9</c:v>
                </c:pt>
                <c:pt idx="2">
                  <c:v>-12.625</c:v>
                </c:pt>
                <c:pt idx="3">
                  <c:v>-17.4375</c:v>
                </c:pt>
                <c:pt idx="4">
                  <c:v>-24.28125</c:v>
                </c:pt>
                <c:pt idx="5">
                  <c:v>-34.421875</c:v>
                </c:pt>
                <c:pt idx="6">
                  <c:v>-49.7578125</c:v>
                </c:pt>
                <c:pt idx="7">
                  <c:v>-73.13671875</c:v>
                </c:pt>
                <c:pt idx="8">
                  <c:v>-108.830078125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4-7047-9CF3-4830F2A0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098144"/>
        <c:axId val="1236529456"/>
      </c:lineChart>
      <c:catAx>
        <c:axId val="12390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RU"/>
          </a:p>
        </c:txPr>
        <c:crossAx val="1236529456"/>
        <c:crosses val="autoZero"/>
        <c:auto val="1"/>
        <c:lblAlgn val="ctr"/>
        <c:lblOffset val="100"/>
        <c:noMultiLvlLbl val="0"/>
      </c:catAx>
      <c:valAx>
        <c:axId val="123652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0981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>
                <a:latin typeface="Calibri" panose="020F0502020204030204" pitchFamily="34" charset="0"/>
                <a:cs typeface="Calibri" panose="020F0502020204030204" pitchFamily="34" charset="0"/>
              </a:rPr>
              <a:t>h =</a:t>
            </a:r>
            <a:r>
              <a:rPr lang="en-US" sz="1000" baseline="0">
                <a:latin typeface="Calibri" panose="020F0502020204030204" pitchFamily="34" charset="0"/>
                <a:cs typeface="Calibri" panose="020F0502020204030204" pitchFamily="34" charset="0"/>
              </a:rPr>
              <a:t> 0,4</a:t>
            </a:r>
            <a:endParaRPr lang="en-US" sz="1000"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'ОДУ1 - Эйлер'!$K$10:$K$20</c:f>
              <c:numCache>
                <c:formatCode>General</c:formatCode>
                <c:ptCount val="11"/>
                <c:pt idx="0">
                  <c:v>-2</c:v>
                </c:pt>
                <c:pt idx="1">
                  <c:v>-1.6</c:v>
                </c:pt>
                <c:pt idx="2">
                  <c:v>-1.2000000000000002</c:v>
                </c:pt>
                <c:pt idx="3">
                  <c:v>-0.80000000000000016</c:v>
                </c:pt>
                <c:pt idx="4">
                  <c:v>-0.40000000000000013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1.2000000000000002</c:v>
                </c:pt>
                <c:pt idx="9">
                  <c:v>1.6</c:v>
                </c:pt>
                <c:pt idx="10">
                  <c:v>2</c:v>
                </c:pt>
              </c:numCache>
            </c:numRef>
          </c:cat>
          <c:val>
            <c:numRef>
              <c:f>'ОДУ1 - Эйлер'!$L$10:$L$20</c:f>
              <c:numCache>
                <c:formatCode>General</c:formatCode>
                <c:ptCount val="11"/>
                <c:pt idx="0">
                  <c:v>-6</c:v>
                </c:pt>
                <c:pt idx="1">
                  <c:v>-8.4</c:v>
                </c:pt>
                <c:pt idx="2">
                  <c:v>-11.184000000000001</c:v>
                </c:pt>
                <c:pt idx="3">
                  <c:v>-14.633600000000001</c:v>
                </c:pt>
                <c:pt idx="4">
                  <c:v>-19.143040000000003</c:v>
                </c:pt>
                <c:pt idx="5">
                  <c:v>-25.264256000000003</c:v>
                </c:pt>
                <c:pt idx="6">
                  <c:v>-33.769958400000007</c:v>
                </c:pt>
                <c:pt idx="7">
                  <c:v>-45.74194176000001</c:v>
                </c:pt>
                <c:pt idx="8">
                  <c:v>-62.694718464000019</c:v>
                </c:pt>
                <c:pt idx="9">
                  <c:v>-86.748605849600025</c:v>
                </c:pt>
                <c:pt idx="10">
                  <c:v>-120.87204818944004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3D4B-9F88-A0E8A808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018000"/>
        <c:axId val="1235047824"/>
      </c:lineChart>
      <c:catAx>
        <c:axId val="162401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RU"/>
          </a:p>
        </c:txPr>
        <c:crossAx val="1235047824"/>
        <c:crosses val="autoZero"/>
        <c:auto val="1"/>
        <c:lblAlgn val="ctr"/>
        <c:lblOffset val="100"/>
        <c:noMultiLvlLbl val="0"/>
      </c:catAx>
      <c:valAx>
        <c:axId val="123504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40180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050" b="0" i="0" u="none" strike="noStrike" kern="1200" cap="none" spc="0" normalizeH="0" baseline="0" noProof="0">
                <a:ln>
                  <a:noFill/>
                </a:ln>
                <a:solidFill>
                  <a:schemeClr val="tx2"/>
                </a:solidFill>
                <a:effectLst/>
                <a:uLnTx/>
                <a:uFillTx/>
                <a:latin typeface="Arial"/>
                <a:cs typeface="Arial"/>
              </a:rPr>
              <a:t>h =1</a:t>
            </a:r>
            <a:endParaRPr lang="ru" sz="1050" b="0">
              <a:solidFill>
                <a:schemeClr val="tx2"/>
              </a:solidFill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51940129105484"/>
          <c:y val="0.12850072780203783"/>
          <c:w val="0.84584095906930556"/>
          <c:h val="0.80745269286754007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'ОДУ1 - РК'!$B$7:$B$11</c:f>
              <c:numCache>
                <c:formatCode>General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cat>
          <c:val>
            <c:numRef>
              <c:f>'ОДУ1 - РК'!$C$7:$C$11</c:f>
              <c:numCache>
                <c:formatCode>General</c:formatCode>
                <c:ptCount val="5"/>
                <c:pt idx="0">
                  <c:v>-6</c:v>
                </c:pt>
                <c:pt idx="1">
                  <c:v>-13.854166666666666</c:v>
                </c:pt>
                <c:pt idx="2">
                  <c:v>-31.417534722222221</c:v>
                </c:pt>
                <c:pt idx="3">
                  <c:v>-78.693323206018505</c:v>
                </c:pt>
                <c:pt idx="4">
                  <c:v>-209.85691701630012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F-7949-BA62-2366E095E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016288"/>
        <c:axId val="1213844240"/>
      </c:lineChart>
      <c:catAx>
        <c:axId val="12140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3844240"/>
        <c:crosses val="autoZero"/>
        <c:auto val="1"/>
        <c:lblAlgn val="ctr"/>
        <c:lblOffset val="100"/>
        <c:noMultiLvlLbl val="0"/>
      </c:catAx>
      <c:valAx>
        <c:axId val="121384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4016288"/>
        <c:crosses val="autoZero"/>
        <c:crossBetween val="between"/>
      </c:val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kumimoji="0" lang="en-US" sz="1000" b="0" i="0" u="none" strike="noStrike" kern="1200" cap="none" spc="0" normalizeH="0" baseline="0" noProof="0">
                <a:ln>
                  <a:noFill/>
                </a:ln>
                <a:solidFill>
                  <a:schemeClr val="tx2"/>
                </a:solidFill>
                <a:effectLst/>
                <a:uLnTx/>
                <a:uFillTx/>
                <a:latin typeface="Arial"/>
                <a:cs typeface="Arial"/>
              </a:rPr>
              <a:t>h= 0,5</a:t>
            </a:r>
            <a:endParaRPr kumimoji="0" lang="ru" sz="1000" b="0" i="0" u="none" strike="noStrike" kern="1200" cap="none" spc="0" normalizeH="0" baseline="0" noProof="0">
              <a:ln>
                <a:noFill/>
              </a:ln>
              <a:solidFill>
                <a:schemeClr val="tx2"/>
              </a:solidFill>
              <a:effectLst/>
              <a:uLnTx/>
              <a:uFillTx/>
              <a:latin typeface="Arial"/>
              <a:cs typeface="Arial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51940129105484"/>
          <c:y val="0.13676855895196507"/>
          <c:w val="0.84584095906930556"/>
          <c:h val="0.79918486171761272"/>
        </c:manualLayout>
      </c:layout>
      <c:lineChart>
        <c:grouping val="standard"/>
        <c:varyColors val="0"/>
        <c:ser>
          <c:idx val="0"/>
          <c:order val="0"/>
          <c:spPr>
            <a:ln w="22225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'ОДУ1 - РК'!$J$7:$J$15</c:f>
              <c:numCache>
                <c:formatCode>General</c:formatCode>
                <c:ptCount val="9"/>
                <c:pt idx="0">
                  <c:v>-2</c:v>
                </c:pt>
                <c:pt idx="1">
                  <c:v>-1.5</c:v>
                </c:pt>
                <c:pt idx="2">
                  <c:v>-1</c:v>
                </c:pt>
                <c:pt idx="3">
                  <c:v>-0.5</c:v>
                </c:pt>
                <c:pt idx="4">
                  <c:v>0</c:v>
                </c:pt>
                <c:pt idx="5">
                  <c:v>0.5</c:v>
                </c:pt>
                <c:pt idx="6">
                  <c:v>1</c:v>
                </c:pt>
                <c:pt idx="7">
                  <c:v>1.5</c:v>
                </c:pt>
                <c:pt idx="8">
                  <c:v>2</c:v>
                </c:pt>
              </c:numCache>
            </c:numRef>
          </c:cat>
          <c:val>
            <c:numRef>
              <c:f>'ОДУ1 - РК'!$K$7:$K$15</c:f>
              <c:numCache>
                <c:formatCode>0.00000000</c:formatCode>
                <c:ptCount val="9"/>
                <c:pt idx="0" formatCode="General">
                  <c:v>-6</c:v>
                </c:pt>
                <c:pt idx="1">
                  <c:v>-9.3444010416666661</c:v>
                </c:pt>
                <c:pt idx="2">
                  <c:v>-13.871109008789061</c:v>
                </c:pt>
                <c:pt idx="3">
                  <c:v>-20.670994798342385</c:v>
                </c:pt>
                <c:pt idx="4">
                  <c:v>-31.542290904559188</c:v>
                </c:pt>
                <c:pt idx="5">
                  <c:v>-49.449271204650955</c:v>
                </c:pt>
                <c:pt idx="6">
                  <c:v>-79.278355918083463</c:v>
                </c:pt>
                <c:pt idx="7">
                  <c:v>-129.08450337538238</c:v>
                </c:pt>
                <c:pt idx="8">
                  <c:v>-212.14580894952354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6-AF43-856B-A5AE1C8D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763952"/>
        <c:axId val="1195328592"/>
      </c:lineChart>
      <c:catAx>
        <c:axId val="120676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5328592"/>
        <c:crosses val="autoZero"/>
        <c:auto val="1"/>
        <c:lblAlgn val="ctr"/>
        <c:lblOffset val="100"/>
        <c:noMultiLvlLbl val="0"/>
      </c:catAx>
      <c:valAx>
        <c:axId val="119532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676395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744855</xdr:colOff>
      <xdr:row>15</xdr:row>
      <xdr:rowOff>62865</xdr:rowOff>
    </xdr:from>
    <xdr:ext cx="3381375" cy="20859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719455</xdr:colOff>
      <xdr:row>18</xdr:row>
      <xdr:rowOff>135255</xdr:rowOff>
    </xdr:from>
    <xdr:ext cx="3286125" cy="2038350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657225</xdr:colOff>
      <xdr:row>20</xdr:row>
      <xdr:rowOff>76200</xdr:rowOff>
    </xdr:from>
    <xdr:ext cx="3772535" cy="2352040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404053</xdr:colOff>
      <xdr:row>18</xdr:row>
      <xdr:rowOff>161254</xdr:rowOff>
    </xdr:from>
    <xdr:ext cx="3524250" cy="218122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F8C87F70-B5A0-C749-879D-43A8356F1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84833</xdr:colOff>
      <xdr:row>18</xdr:row>
      <xdr:rowOff>130773</xdr:rowOff>
    </xdr:from>
    <xdr:ext cx="3524250" cy="218122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5272CD55-105F-1F4F-9AFD-D9D71538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47"/>
  <sheetViews>
    <sheetView tabSelected="1" topLeftCell="A8" zoomScale="125" workbookViewId="0">
      <selection activeCell="K40" sqref="K40"/>
    </sheetView>
  </sheetViews>
  <sheetFormatPr baseColWidth="10" defaultColWidth="14.5" defaultRowHeight="15.75" customHeight="1" x14ac:dyDescent="0.15"/>
  <cols>
    <col min="1" max="1" width="13.6640625" customWidth="1"/>
    <col min="2" max="2" width="9" customWidth="1"/>
    <col min="3" max="5" width="14.5" customWidth="1"/>
    <col min="6" max="6" width="5" customWidth="1"/>
    <col min="10" max="10" width="5.1640625" customWidth="1"/>
  </cols>
  <sheetData>
    <row r="2" spans="1:14" ht="15.75" customHeight="1" x14ac:dyDescent="0.15">
      <c r="A2" s="4" t="s">
        <v>6</v>
      </c>
      <c r="C2" s="4" t="s">
        <v>7</v>
      </c>
    </row>
    <row r="3" spans="1:14" ht="15" x14ac:dyDescent="0.2">
      <c r="A3" s="2" t="s">
        <v>8</v>
      </c>
      <c r="B3" s="3">
        <v>1</v>
      </c>
      <c r="C3" s="3">
        <v>0.5</v>
      </c>
      <c r="D3" s="3">
        <v>0.4</v>
      </c>
    </row>
    <row r="4" spans="1:14" ht="15.75" customHeight="1" x14ac:dyDescent="0.15">
      <c r="A4" s="1"/>
    </row>
    <row r="5" spans="1:14" ht="15.75" customHeight="1" x14ac:dyDescent="0.1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ht="15.75" customHeight="1" x14ac:dyDescent="0.15">
      <c r="B6" s="5" t="s">
        <v>10</v>
      </c>
      <c r="C6" s="5" t="s">
        <v>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15.75" customHeight="1" x14ac:dyDescent="0.15">
      <c r="B7" s="6">
        <v>-2</v>
      </c>
      <c r="C7" s="6">
        <v>-6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ht="15.75" customHeight="1" x14ac:dyDescent="0.1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ht="15.75" customHeight="1" x14ac:dyDescent="0.15">
      <c r="B9" s="8" t="s">
        <v>0</v>
      </c>
      <c r="C9" s="8" t="s">
        <v>1</v>
      </c>
      <c r="D9" s="8" t="s">
        <v>2</v>
      </c>
      <c r="E9" s="7"/>
      <c r="F9" s="8" t="s">
        <v>0</v>
      </c>
      <c r="G9" s="8" t="s">
        <v>1</v>
      </c>
      <c r="H9" s="8" t="s">
        <v>2</v>
      </c>
      <c r="I9" s="7"/>
      <c r="J9" s="9" t="s">
        <v>0</v>
      </c>
      <c r="K9" s="9" t="s">
        <v>1</v>
      </c>
      <c r="L9" s="9" t="s">
        <v>2</v>
      </c>
      <c r="M9" s="7"/>
      <c r="N9" s="7"/>
    </row>
    <row r="10" spans="1:14" ht="15.75" customHeight="1" x14ac:dyDescent="0.15">
      <c r="B10" s="8">
        <v>0</v>
      </c>
      <c r="C10" s="10">
        <f>B7</f>
        <v>-2</v>
      </c>
      <c r="D10" s="10">
        <f>C7</f>
        <v>-6</v>
      </c>
      <c r="E10" s="7"/>
      <c r="F10" s="8">
        <v>0</v>
      </c>
      <c r="G10" s="10">
        <v>-2</v>
      </c>
      <c r="H10" s="10">
        <v>-6</v>
      </c>
      <c r="I10" s="7"/>
      <c r="J10" s="9">
        <v>0</v>
      </c>
      <c r="K10" s="11">
        <v>-2</v>
      </c>
      <c r="L10" s="11">
        <v>-6</v>
      </c>
      <c r="M10" s="7"/>
      <c r="N10" s="7"/>
    </row>
    <row r="11" spans="1:14" ht="15.75" customHeight="1" x14ac:dyDescent="0.15">
      <c r="B11" s="8">
        <v>1</v>
      </c>
      <c r="C11" s="10">
        <f>C10+$B$3</f>
        <v>-1</v>
      </c>
      <c r="D11" s="10">
        <f>D10 + $B$3*(D10 - C10*C10 + 4)</f>
        <v>-12</v>
      </c>
      <c r="E11" s="7"/>
      <c r="F11" s="8">
        <v>1</v>
      </c>
      <c r="G11" s="10">
        <f t="shared" ref="G11:G18" si="0">G10+0.5</f>
        <v>-1.5</v>
      </c>
      <c r="H11" s="10">
        <f>H10 + $C$3*(H10 - G10*G10 + 4)</f>
        <v>-9</v>
      </c>
      <c r="I11" s="7"/>
      <c r="J11" s="9">
        <v>1</v>
      </c>
      <c r="K11" s="11">
        <f t="shared" ref="K11:K20" si="1">K10+0.4</f>
        <v>-1.6</v>
      </c>
      <c r="L11" s="11">
        <f t="shared" ref="L11:L20" si="2">L10 + $D$3*(L10 - K10*K10 + 4)</f>
        <v>-8.4</v>
      </c>
      <c r="M11" s="7"/>
      <c r="N11" s="7"/>
    </row>
    <row r="12" spans="1:14" ht="15.75" customHeight="1" x14ac:dyDescent="0.15">
      <c r="B12" s="8">
        <v>2</v>
      </c>
      <c r="C12" s="10">
        <f t="shared" ref="C12:C13" si="3">C11+$B$3</f>
        <v>0</v>
      </c>
      <c r="D12" s="10">
        <f>D11 + $B$3*(D11 - C11*C11 + 4)</f>
        <v>-21</v>
      </c>
      <c r="E12" s="7"/>
      <c r="F12" s="8">
        <v>2</v>
      </c>
      <c r="G12" s="10">
        <f t="shared" si="0"/>
        <v>-1</v>
      </c>
      <c r="H12" s="10">
        <f t="shared" ref="H12:H18" si="4">H11 + $C$3*(H11 - G11*G11 + 4)</f>
        <v>-12.625</v>
      </c>
      <c r="I12" s="7"/>
      <c r="J12" s="9">
        <v>2</v>
      </c>
      <c r="K12" s="11">
        <f t="shared" si="1"/>
        <v>-1.2000000000000002</v>
      </c>
      <c r="L12" s="11">
        <f t="shared" si="2"/>
        <v>-11.184000000000001</v>
      </c>
      <c r="M12" s="7"/>
      <c r="N12" s="7"/>
    </row>
    <row r="13" spans="1:14" ht="15.75" customHeight="1" x14ac:dyDescent="0.15">
      <c r="B13" s="8">
        <v>3</v>
      </c>
      <c r="C13" s="10">
        <f t="shared" si="3"/>
        <v>1</v>
      </c>
      <c r="D13" s="10">
        <f>D12 + $B$3*(D12 - C12*C12 + 4)</f>
        <v>-38</v>
      </c>
      <c r="E13" s="7"/>
      <c r="F13" s="8">
        <v>3</v>
      </c>
      <c r="G13" s="10">
        <f t="shared" si="0"/>
        <v>-0.5</v>
      </c>
      <c r="H13" s="10">
        <f t="shared" si="4"/>
        <v>-17.4375</v>
      </c>
      <c r="I13" s="7"/>
      <c r="J13" s="9">
        <v>3</v>
      </c>
      <c r="K13" s="11">
        <f t="shared" si="1"/>
        <v>-0.80000000000000016</v>
      </c>
      <c r="L13" s="11">
        <f t="shared" si="2"/>
        <v>-14.633600000000001</v>
      </c>
      <c r="M13" s="7"/>
      <c r="N13" s="7"/>
    </row>
    <row r="14" spans="1:14" ht="15.75" customHeight="1" x14ac:dyDescent="0.15">
      <c r="B14" s="8">
        <v>4</v>
      </c>
      <c r="C14" s="10">
        <f>C13+$B$3</f>
        <v>2</v>
      </c>
      <c r="D14" s="43">
        <f>D13 + $B$3*(D13 - C13*C13 + 4)</f>
        <v>-73</v>
      </c>
      <c r="E14" s="7"/>
      <c r="F14" s="8">
        <v>4</v>
      </c>
      <c r="G14" s="10">
        <f t="shared" si="0"/>
        <v>0</v>
      </c>
      <c r="H14" s="10">
        <f t="shared" si="4"/>
        <v>-24.28125</v>
      </c>
      <c r="I14" s="7"/>
      <c r="J14" s="9">
        <v>4</v>
      </c>
      <c r="K14" s="11">
        <f t="shared" si="1"/>
        <v>-0.40000000000000013</v>
      </c>
      <c r="L14" s="11">
        <f t="shared" si="2"/>
        <v>-19.143040000000003</v>
      </c>
      <c r="M14" s="7"/>
      <c r="N14" s="7"/>
    </row>
    <row r="15" spans="1:14" ht="15.75" customHeight="1" x14ac:dyDescent="0.15">
      <c r="B15" s="12"/>
      <c r="C15" s="7"/>
      <c r="D15" s="7"/>
      <c r="E15" s="7"/>
      <c r="F15" s="8">
        <v>5</v>
      </c>
      <c r="G15" s="10">
        <f t="shared" si="0"/>
        <v>0.5</v>
      </c>
      <c r="H15" s="10">
        <f t="shared" si="4"/>
        <v>-34.421875</v>
      </c>
      <c r="I15" s="7"/>
      <c r="J15" s="9">
        <v>5</v>
      </c>
      <c r="K15" s="11">
        <f t="shared" si="1"/>
        <v>0</v>
      </c>
      <c r="L15" s="11">
        <f t="shared" si="2"/>
        <v>-25.264256000000003</v>
      </c>
      <c r="M15" s="7"/>
      <c r="N15" s="7"/>
    </row>
    <row r="16" spans="1:14" ht="15.75" customHeight="1" x14ac:dyDescent="0.15">
      <c r="B16" s="7"/>
      <c r="C16" s="7"/>
      <c r="D16" s="7"/>
      <c r="E16" s="7"/>
      <c r="F16" s="8">
        <v>6</v>
      </c>
      <c r="G16" s="10">
        <f t="shared" si="0"/>
        <v>1</v>
      </c>
      <c r="H16" s="10">
        <f t="shared" si="4"/>
        <v>-49.7578125</v>
      </c>
      <c r="I16" s="7"/>
      <c r="J16" s="9">
        <v>6</v>
      </c>
      <c r="K16" s="11">
        <f t="shared" si="1"/>
        <v>0.4</v>
      </c>
      <c r="L16" s="11">
        <f t="shared" si="2"/>
        <v>-33.769958400000007</v>
      </c>
      <c r="M16" s="7"/>
      <c r="N16" s="7"/>
    </row>
    <row r="17" spans="2:14" ht="15.75" customHeight="1" x14ac:dyDescent="0.15">
      <c r="B17" s="7"/>
      <c r="C17" s="7"/>
      <c r="D17" s="7"/>
      <c r="E17" s="7"/>
      <c r="F17" s="8">
        <v>7</v>
      </c>
      <c r="G17" s="10">
        <f t="shared" si="0"/>
        <v>1.5</v>
      </c>
      <c r="H17" s="10">
        <f t="shared" si="4"/>
        <v>-73.13671875</v>
      </c>
      <c r="I17" s="7"/>
      <c r="J17" s="9">
        <v>7</v>
      </c>
      <c r="K17" s="11">
        <f t="shared" si="1"/>
        <v>0.8</v>
      </c>
      <c r="L17" s="11">
        <f t="shared" si="2"/>
        <v>-45.74194176000001</v>
      </c>
      <c r="M17" s="7"/>
      <c r="N17" s="7"/>
    </row>
    <row r="18" spans="2:14" ht="15.75" customHeight="1" x14ac:dyDescent="0.15">
      <c r="B18" s="7"/>
      <c r="C18" s="7"/>
      <c r="D18" s="7"/>
      <c r="E18" s="7"/>
      <c r="F18" s="8">
        <v>8</v>
      </c>
      <c r="G18" s="10">
        <f t="shared" si="0"/>
        <v>2</v>
      </c>
      <c r="H18" s="43">
        <f t="shared" si="4"/>
        <v>-108.830078125</v>
      </c>
      <c r="I18" s="7"/>
      <c r="J18" s="9">
        <v>8</v>
      </c>
      <c r="K18" s="11">
        <f t="shared" si="1"/>
        <v>1.2000000000000002</v>
      </c>
      <c r="L18" s="11">
        <f t="shared" si="2"/>
        <v>-62.694718464000019</v>
      </c>
      <c r="M18" s="7"/>
      <c r="N18" s="7"/>
    </row>
    <row r="19" spans="2:14" ht="15.75" customHeight="1" x14ac:dyDescent="0.15">
      <c r="B19" s="7"/>
      <c r="C19" s="7"/>
      <c r="D19" s="7"/>
      <c r="E19" s="7"/>
      <c r="F19" s="7"/>
      <c r="G19" s="7"/>
      <c r="H19" s="7"/>
      <c r="I19" s="7"/>
      <c r="J19" s="9">
        <v>9</v>
      </c>
      <c r="K19" s="11">
        <f t="shared" si="1"/>
        <v>1.6</v>
      </c>
      <c r="L19" s="11">
        <f t="shared" si="2"/>
        <v>-86.748605849600025</v>
      </c>
      <c r="M19" s="7"/>
      <c r="N19" s="7"/>
    </row>
    <row r="20" spans="2:14" ht="15.75" customHeight="1" x14ac:dyDescent="0.15">
      <c r="B20" s="7"/>
      <c r="C20" s="7"/>
      <c r="D20" s="7"/>
      <c r="E20" s="7"/>
      <c r="F20" s="7"/>
      <c r="G20" s="7"/>
      <c r="H20" s="7"/>
      <c r="I20" s="7"/>
      <c r="J20" s="9">
        <v>10</v>
      </c>
      <c r="K20" s="11">
        <f t="shared" si="1"/>
        <v>2</v>
      </c>
      <c r="L20" s="44">
        <f t="shared" si="2"/>
        <v>-120.87204818944004</v>
      </c>
      <c r="M20" s="7"/>
      <c r="N20" s="7"/>
    </row>
    <row r="21" spans="2:14" ht="15.75" customHeight="1" x14ac:dyDescent="0.1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2:14" ht="15.75" customHeight="1" x14ac:dyDescent="0.1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2:14" ht="15.75" customHeight="1" x14ac:dyDescent="0.1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2:14" ht="15.75" customHeight="1" x14ac:dyDescent="0.1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2:14" ht="15.75" customHeight="1" x14ac:dyDescent="0.1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2:14" ht="15.75" customHeight="1" x14ac:dyDescent="0.1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2:14" ht="15.75" customHeight="1" x14ac:dyDescent="0.1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2:14" ht="15.75" customHeight="1" x14ac:dyDescent="0.1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4" ht="15.75" customHeight="1" x14ac:dyDescent="0.1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2:14" ht="15.75" customHeight="1" x14ac:dyDescent="0.1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2:14" ht="15" x14ac:dyDescent="0.2">
      <c r="B31" s="13" t="s">
        <v>14</v>
      </c>
      <c r="C31" s="14">
        <f>D14</f>
        <v>-73</v>
      </c>
      <c r="D31" s="14">
        <f>1^1</f>
        <v>1</v>
      </c>
      <c r="E31" s="14">
        <f>1^2</f>
        <v>1</v>
      </c>
      <c r="F31" s="7"/>
      <c r="G31" s="7"/>
      <c r="H31" s="7"/>
      <c r="I31" s="7"/>
      <c r="J31" s="7"/>
      <c r="K31" s="7"/>
      <c r="L31" s="7"/>
      <c r="M31" s="7"/>
      <c r="N31" s="7"/>
    </row>
    <row r="32" spans="2:14" ht="15" x14ac:dyDescent="0.2">
      <c r="B32" s="13"/>
      <c r="C32" s="14">
        <f>H18</f>
        <v>-108.830078125</v>
      </c>
      <c r="D32" s="14">
        <f>0.5^1</f>
        <v>0.5</v>
      </c>
      <c r="E32" s="14">
        <f>0.5^2</f>
        <v>0.25</v>
      </c>
      <c r="F32" s="15" t="s">
        <v>5</v>
      </c>
      <c r="G32" s="16">
        <f>C38</f>
        <v>5.5587932973600118</v>
      </c>
      <c r="H32" s="7"/>
      <c r="I32" s="7"/>
      <c r="J32" s="7"/>
      <c r="K32" s="7"/>
      <c r="L32" s="7"/>
      <c r="M32" s="7"/>
      <c r="N32" s="7"/>
    </row>
    <row r="33" spans="1:14" ht="15" x14ac:dyDescent="0.2">
      <c r="B33" s="13"/>
      <c r="C33" s="17">
        <f>L20</f>
        <v>-120.87204818944004</v>
      </c>
      <c r="D33" s="14">
        <f>0.4^1</f>
        <v>0.4</v>
      </c>
      <c r="E33" s="14">
        <f>0.4^2</f>
        <v>0.16000000000000003</v>
      </c>
      <c r="F33" s="7"/>
      <c r="G33" s="7"/>
      <c r="H33" s="7"/>
      <c r="I33" s="7"/>
      <c r="J33" s="7"/>
      <c r="K33" s="7"/>
      <c r="L33" s="7"/>
      <c r="M33" s="7"/>
      <c r="N33" s="7"/>
    </row>
    <row r="34" spans="1:14" ht="15" x14ac:dyDescent="0.2">
      <c r="B34" s="13" t="s">
        <v>15</v>
      </c>
      <c r="C34" s="14">
        <v>1</v>
      </c>
      <c r="D34" s="14">
        <f t="shared" ref="D34:E34" si="5">1^2</f>
        <v>1</v>
      </c>
      <c r="E34" s="14">
        <f t="shared" si="5"/>
        <v>1</v>
      </c>
      <c r="F34" s="7"/>
      <c r="G34" s="7"/>
      <c r="H34" s="7"/>
      <c r="I34" s="7"/>
      <c r="J34" s="7"/>
      <c r="K34" s="7"/>
      <c r="L34" s="7"/>
      <c r="M34" s="7"/>
      <c r="N34" s="7"/>
    </row>
    <row r="35" spans="1:14" ht="15" x14ac:dyDescent="0.2">
      <c r="B35" s="13"/>
      <c r="C35" s="14">
        <v>1</v>
      </c>
      <c r="D35" s="14">
        <f>0.5^1</f>
        <v>0.5</v>
      </c>
      <c r="E35" s="14">
        <f>0.5^2</f>
        <v>0.25</v>
      </c>
      <c r="F35" s="15" t="s">
        <v>5</v>
      </c>
      <c r="G35" s="18">
        <f>C39</f>
        <v>-3.0000000000000054E-2</v>
      </c>
      <c r="H35" s="7"/>
      <c r="I35" s="7"/>
      <c r="J35" s="7"/>
      <c r="K35" s="7"/>
      <c r="L35" s="7"/>
      <c r="M35" s="7"/>
      <c r="N35" s="7"/>
    </row>
    <row r="36" spans="1:14" ht="15" x14ac:dyDescent="0.2">
      <c r="B36" s="13"/>
      <c r="C36" s="14">
        <v>1</v>
      </c>
      <c r="D36" s="14">
        <f>0.4^1</f>
        <v>0.4</v>
      </c>
      <c r="E36" s="14">
        <f>0.4^2</f>
        <v>0.16000000000000003</v>
      </c>
      <c r="F36" s="7"/>
      <c r="G36" s="7"/>
      <c r="H36" s="7"/>
      <c r="I36" s="7"/>
      <c r="J36" s="7"/>
      <c r="K36" s="7"/>
      <c r="L36" s="7"/>
      <c r="M36" s="7"/>
      <c r="N36" s="7"/>
    </row>
    <row r="37" spans="1:14" ht="15" x14ac:dyDescent="0.2">
      <c r="B37" s="13"/>
      <c r="C37" s="13"/>
      <c r="D37" s="13"/>
      <c r="E37" s="13"/>
      <c r="F37" s="7"/>
      <c r="G37" s="7"/>
      <c r="H37" s="7"/>
      <c r="I37" s="7"/>
      <c r="J37" s="7"/>
      <c r="K37" s="7"/>
      <c r="L37" s="7"/>
      <c r="M37" s="7"/>
      <c r="N37" s="7"/>
    </row>
    <row r="38" spans="1:14" ht="15" x14ac:dyDescent="0.2">
      <c r="A38" s="1" t="s">
        <v>3</v>
      </c>
      <c r="B38" s="13" t="s">
        <v>4</v>
      </c>
      <c r="C38" s="19">
        <f>C31*D32*E33+D31*E32*C33+E31*C32*D33-E31*D32*C33-C32*D31*E33-E32*D33*C31</f>
        <v>5.5587932973600118</v>
      </c>
      <c r="D38" s="13" t="s">
        <v>5</v>
      </c>
      <c r="E38" s="20">
        <f>C38/C39</f>
        <v>-185.29310991200006</v>
      </c>
      <c r="F38" s="7"/>
      <c r="G38" s="7"/>
      <c r="H38" s="7"/>
      <c r="I38" s="7"/>
      <c r="J38" s="7"/>
      <c r="K38" s="7"/>
      <c r="L38" s="7"/>
      <c r="M38" s="7"/>
      <c r="N38" s="7"/>
    </row>
    <row r="39" spans="1:14" ht="15" x14ac:dyDescent="0.2">
      <c r="B39" s="13"/>
      <c r="C39" s="13">
        <f>C34*D35*E36+D34*E35*C36+E34*C35*D36-E34*D35*C36-D34*C35*E36-C34*E35*D36</f>
        <v>-3.0000000000000054E-2</v>
      </c>
      <c r="D39" s="13"/>
      <c r="E39" s="13"/>
      <c r="F39" s="7"/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1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15.75" customHeight="1" x14ac:dyDescent="0.2">
      <c r="B41" s="21"/>
      <c r="C41" s="21"/>
      <c r="D41" s="21"/>
      <c r="E41" s="21"/>
      <c r="F41" s="7"/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B42" s="21"/>
      <c r="C42" s="21"/>
      <c r="D42" s="21"/>
      <c r="E42" s="21"/>
      <c r="F42" s="7"/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B43" s="22" t="s">
        <v>11</v>
      </c>
      <c r="C43" s="22" t="s">
        <v>12</v>
      </c>
      <c r="D43" s="22" t="s">
        <v>13</v>
      </c>
      <c r="E43" s="21"/>
      <c r="F43" s="7"/>
      <c r="G43" s="21"/>
      <c r="H43" s="21"/>
      <c r="I43" s="21"/>
      <c r="J43" s="7"/>
      <c r="K43" s="7"/>
      <c r="L43" s="7"/>
      <c r="M43" s="7"/>
      <c r="N43" s="7"/>
    </row>
    <row r="44" spans="1:14" ht="15.75" customHeight="1" x14ac:dyDescent="0.2">
      <c r="B44" s="23">
        <v>1</v>
      </c>
      <c r="C44" s="23">
        <v>1</v>
      </c>
      <c r="D44" s="24">
        <f>D14</f>
        <v>-73</v>
      </c>
      <c r="E44" s="21"/>
      <c r="F44" s="7"/>
      <c r="G44" s="21"/>
      <c r="H44" s="21"/>
      <c r="I44" s="21"/>
      <c r="J44" s="7"/>
      <c r="K44" s="7"/>
      <c r="L44" s="7"/>
      <c r="M44" s="7"/>
      <c r="N44" s="7"/>
    </row>
    <row r="45" spans="1:14" ht="15.75" customHeight="1" x14ac:dyDescent="0.2">
      <c r="B45" s="23">
        <v>2</v>
      </c>
      <c r="C45" s="23">
        <v>0.5</v>
      </c>
      <c r="D45" s="24">
        <f>H18</f>
        <v>-108.830078125</v>
      </c>
      <c r="E45" s="21"/>
      <c r="F45" s="7"/>
      <c r="G45" s="25"/>
      <c r="H45" s="21"/>
      <c r="I45" s="21"/>
      <c r="J45" s="7"/>
      <c r="K45" s="7"/>
      <c r="L45" s="7"/>
      <c r="M45" s="7"/>
      <c r="N45" s="7"/>
    </row>
    <row r="46" spans="1:14" ht="15.75" customHeight="1" x14ac:dyDescent="0.2">
      <c r="B46" s="23">
        <v>3</v>
      </c>
      <c r="C46" s="23">
        <v>0.4</v>
      </c>
      <c r="D46" s="24">
        <f>L20</f>
        <v>-120.87204818944004</v>
      </c>
      <c r="E46" s="21"/>
      <c r="F46" s="7"/>
      <c r="G46" s="7"/>
      <c r="H46" s="7"/>
      <c r="I46" s="7"/>
      <c r="J46" s="7"/>
      <c r="K46" s="7"/>
      <c r="L46" s="7"/>
      <c r="M46" s="7"/>
      <c r="N46" s="7"/>
    </row>
    <row r="47" spans="1:14" ht="15.75" customHeight="1" x14ac:dyDescent="0.1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FD22-EB77-5B42-A39D-FACB96CB6B6E}">
  <dimension ref="A1:O31"/>
  <sheetViews>
    <sheetView zoomScaleNormal="100" workbookViewId="0">
      <selection activeCell="K40" sqref="K40"/>
    </sheetView>
  </sheetViews>
  <sheetFormatPr baseColWidth="10" defaultRowHeight="13" x14ac:dyDescent="0.15"/>
  <cols>
    <col min="1" max="1" width="12" customWidth="1"/>
    <col min="2" max="5" width="11" bestFit="1" customWidth="1"/>
    <col min="6" max="6" width="13.1640625" customWidth="1"/>
    <col min="7" max="7" width="11" bestFit="1" customWidth="1"/>
    <col min="10" max="10" width="11" bestFit="1" customWidth="1"/>
    <col min="11" max="12" width="13.1640625" bestFit="1" customWidth="1"/>
    <col min="13" max="15" width="13.33203125" bestFit="1" customWidth="1"/>
  </cols>
  <sheetData>
    <row r="1" spans="1:15" ht="15" x14ac:dyDescent="0.2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ht="15" x14ac:dyDescent="0.2">
      <c r="A2" s="28" t="s">
        <v>23</v>
      </c>
      <c r="B2" s="26"/>
      <c r="C2" s="28" t="s">
        <v>24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1:15" ht="15" x14ac:dyDescent="0.2">
      <c r="A3" s="31" t="s">
        <v>8</v>
      </c>
      <c r="B3" s="3">
        <v>1</v>
      </c>
      <c r="C3" s="3">
        <v>0.5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 spans="1:15" ht="15" x14ac:dyDescent="0.2">
      <c r="A4" s="30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15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 spans="1:15" ht="15" x14ac:dyDescent="0.2">
      <c r="A6" s="26"/>
      <c r="B6" s="37" t="s">
        <v>16</v>
      </c>
      <c r="C6" s="37" t="s">
        <v>2</v>
      </c>
      <c r="D6" s="37" t="s">
        <v>17</v>
      </c>
      <c r="E6" s="37" t="s">
        <v>18</v>
      </c>
      <c r="F6" s="37" t="s">
        <v>19</v>
      </c>
      <c r="G6" s="37" t="s">
        <v>20</v>
      </c>
      <c r="H6" s="26"/>
      <c r="I6" s="26"/>
      <c r="J6" s="37" t="s">
        <v>21</v>
      </c>
      <c r="K6" s="37" t="s">
        <v>2</v>
      </c>
      <c r="L6" s="37" t="s">
        <v>17</v>
      </c>
      <c r="M6" s="37" t="s">
        <v>18</v>
      </c>
      <c r="N6" s="37" t="s">
        <v>19</v>
      </c>
      <c r="O6" s="37" t="s">
        <v>20</v>
      </c>
    </row>
    <row r="7" spans="1:15" ht="15" x14ac:dyDescent="0.2">
      <c r="A7" s="26"/>
      <c r="B7" s="38">
        <v>-2</v>
      </c>
      <c r="C7" s="33">
        <v>-6</v>
      </c>
      <c r="D7" s="34">
        <f>C7-B7*B7+4</f>
        <v>-6</v>
      </c>
      <c r="E7" s="34">
        <f>(C7+1/2*D7)-(B7+1/2)^2+4</f>
        <v>-7.25</v>
      </c>
      <c r="F7" s="34">
        <f>(C7+1/2*E7)-((B7+1/2)^2)+4</f>
        <v>-7.875</v>
      </c>
      <c r="G7" s="34">
        <f>(C7+1*F7)-((B7+1)^2)+4</f>
        <v>-10.875</v>
      </c>
      <c r="H7" s="26"/>
      <c r="I7" s="26"/>
      <c r="J7" s="41">
        <v>-2</v>
      </c>
      <c r="K7" s="35">
        <v>-6</v>
      </c>
      <c r="L7" s="32">
        <f t="shared" ref="L7:L15" si="0">K7-J7*J7+4</f>
        <v>-6</v>
      </c>
      <c r="M7" s="32">
        <f t="shared" ref="M7:M15" si="1">(K7+0.5/2*L7)-(J7+0.5/2)^2+4</f>
        <v>-6.5625</v>
      </c>
      <c r="N7" s="32">
        <f t="shared" ref="N7:N15" si="2">(K7+0.5/2*M7)-(J7+0.5/2)^2+4</f>
        <v>-6.703125</v>
      </c>
      <c r="O7" s="36">
        <f t="shared" ref="O7:O15" si="3">(K7+0.5*N7)-(J7+0.5)^2+4</f>
        <v>-7.6015625</v>
      </c>
    </row>
    <row r="8" spans="1:15" ht="15" x14ac:dyDescent="0.2">
      <c r="A8" s="26"/>
      <c r="B8" s="38">
        <f t="shared" ref="B8:B11" si="4">B7+1</f>
        <v>-1</v>
      </c>
      <c r="C8" s="34">
        <f>C7+1/6*(D7+2*E7+2*F7+G7)</f>
        <v>-13.854166666666666</v>
      </c>
      <c r="D8" s="34">
        <f>C8-B8*B8+4</f>
        <v>-10.854166666666666</v>
      </c>
      <c r="E8" s="34">
        <f>(C8+1/2*D8)-(B8+1/2)^2+4</f>
        <v>-15.53125</v>
      </c>
      <c r="F8" s="34">
        <f>(C8+1/2*E8)-((B8+1/2)^2)+4</f>
        <v>-17.869791666666664</v>
      </c>
      <c r="G8" s="34">
        <f>(C8+1*F8)-((B8+1)^2)+4</f>
        <v>-27.723958333333329</v>
      </c>
      <c r="H8" s="26"/>
      <c r="I8" s="26"/>
      <c r="J8" s="38">
        <f t="shared" ref="J8:J15" si="5">J7+0.5</f>
        <v>-1.5</v>
      </c>
      <c r="K8" s="36">
        <f t="shared" ref="K8:K14" si="6">K7+0.5/6*(L7+2*M7+2*N7+O7)</f>
        <v>-9.3444010416666661</v>
      </c>
      <c r="L8" s="36">
        <f t="shared" si="0"/>
        <v>-7.5944010416666661</v>
      </c>
      <c r="M8" s="36">
        <f t="shared" si="1"/>
        <v>-8.8055013020833321</v>
      </c>
      <c r="N8" s="36">
        <f t="shared" si="2"/>
        <v>-9.1082763671875</v>
      </c>
      <c r="O8" s="36">
        <f t="shared" si="3"/>
        <v>-10.898539225260416</v>
      </c>
    </row>
    <row r="9" spans="1:15" ht="15" x14ac:dyDescent="0.2">
      <c r="A9" s="26"/>
      <c r="B9" s="38">
        <f t="shared" si="4"/>
        <v>0</v>
      </c>
      <c r="C9" s="34">
        <f t="shared" ref="C9:C10" si="7">C8+1/6*(D8+2*E8+2*F8+G8)</f>
        <v>-31.417534722222221</v>
      </c>
      <c r="D9" s="34">
        <f>C9-B9*B9+4</f>
        <v>-27.417534722222221</v>
      </c>
      <c r="E9" s="34">
        <f>(C9+1/2*D9)-(B9+1/2)^2+4</f>
        <v>-41.376302083333329</v>
      </c>
      <c r="F9" s="34">
        <f>(C9+1/2*E9)-((B9+1/2)^2)+4</f>
        <v>-48.355685763888886</v>
      </c>
      <c r="G9" s="34">
        <f>(C9+1*F9)-((B9+1)^2)+4</f>
        <v>-76.773220486111114</v>
      </c>
      <c r="H9" s="26"/>
      <c r="I9" s="26"/>
      <c r="J9" s="38">
        <f t="shared" si="5"/>
        <v>-1</v>
      </c>
      <c r="K9" s="36">
        <f t="shared" si="6"/>
        <v>-13.871109008789061</v>
      </c>
      <c r="L9" s="36">
        <f t="shared" si="0"/>
        <v>-10.871109008789061</v>
      </c>
      <c r="M9" s="36">
        <f t="shared" si="1"/>
        <v>-13.151386260986325</v>
      </c>
      <c r="N9" s="36">
        <f t="shared" si="2"/>
        <v>-13.721455574035641</v>
      </c>
      <c r="O9" s="36">
        <f t="shared" si="3"/>
        <v>-16.981836795806881</v>
      </c>
    </row>
    <row r="10" spans="1:15" ht="15" x14ac:dyDescent="0.2">
      <c r="A10" s="26"/>
      <c r="B10" s="38">
        <f t="shared" si="4"/>
        <v>1</v>
      </c>
      <c r="C10" s="34">
        <f t="shared" si="7"/>
        <v>-78.693323206018505</v>
      </c>
      <c r="D10" s="34">
        <f>C10-B10*B10+4</f>
        <v>-75.693323206018505</v>
      </c>
      <c r="E10" s="34">
        <f>(C10+1/2*D10)-(B10+1/2)^2+4</f>
        <v>-114.78998480902776</v>
      </c>
      <c r="F10" s="34">
        <f>(C10+1/2*E10)-((B10+1/2)^2)+4</f>
        <v>-134.33831561053239</v>
      </c>
      <c r="G10" s="34">
        <f>(C10+1*F10)-((B10+1)^2)+4</f>
        <v>-213.0316388165509</v>
      </c>
      <c r="H10" s="26"/>
      <c r="I10" s="26"/>
      <c r="J10" s="38">
        <f t="shared" si="5"/>
        <v>-0.5</v>
      </c>
      <c r="K10" s="36">
        <f t="shared" si="6"/>
        <v>-20.670994798342385</v>
      </c>
      <c r="L10" s="36">
        <f t="shared" si="0"/>
        <v>-16.920994798342385</v>
      </c>
      <c r="M10" s="36">
        <f t="shared" si="1"/>
        <v>-20.963743497927979</v>
      </c>
      <c r="N10" s="36">
        <f t="shared" si="2"/>
        <v>-21.974430672824379</v>
      </c>
      <c r="O10" s="36">
        <f t="shared" si="3"/>
        <v>-27.658210134754576</v>
      </c>
    </row>
    <row r="11" spans="1:15" ht="15" x14ac:dyDescent="0.2">
      <c r="A11" s="26"/>
      <c r="B11" s="38">
        <f t="shared" si="4"/>
        <v>2</v>
      </c>
      <c r="C11" s="39">
        <f>C10+1/6*(D10+2*E10+2*F10+G10)</f>
        <v>-209.85691701630012</v>
      </c>
      <c r="D11" s="34">
        <f>C11-B11*B11+4</f>
        <v>-209.85691701630012</v>
      </c>
      <c r="E11" s="34">
        <f>(C11+1/2*D11)-(B11+1/2)^2+4</f>
        <v>-317.03537552445016</v>
      </c>
      <c r="F11" s="34">
        <f>(C11+1/2*E11)-((B11+1/2)^2)+4</f>
        <v>-370.62460477852517</v>
      </c>
      <c r="G11" s="34">
        <f>(C11+1*F11)-((B11+1)^2)+4</f>
        <v>-585.48152179482531</v>
      </c>
      <c r="H11" s="26"/>
      <c r="I11" s="26"/>
      <c r="J11" s="38">
        <f t="shared" si="5"/>
        <v>0</v>
      </c>
      <c r="K11" s="36">
        <f t="shared" si="6"/>
        <v>-31.542290904559188</v>
      </c>
      <c r="L11" s="36">
        <f t="shared" si="0"/>
        <v>-27.542290904559188</v>
      </c>
      <c r="M11" s="36">
        <f t="shared" si="1"/>
        <v>-34.490363630698987</v>
      </c>
      <c r="N11" s="36">
        <f t="shared" si="2"/>
        <v>-36.227381812233936</v>
      </c>
      <c r="O11" s="36">
        <f t="shared" si="3"/>
        <v>-45.905981810676153</v>
      </c>
    </row>
    <row r="12" spans="1:15" ht="15" x14ac:dyDescent="0.2">
      <c r="A12" s="26"/>
      <c r="B12" s="26"/>
      <c r="C12" s="26"/>
      <c r="D12" s="26"/>
      <c r="E12" s="26"/>
      <c r="F12" s="26"/>
      <c r="G12" s="26"/>
      <c r="H12" s="26"/>
      <c r="I12" s="26"/>
      <c r="J12" s="38">
        <f t="shared" si="5"/>
        <v>0.5</v>
      </c>
      <c r="K12" s="36">
        <f>K11+0.5/6*(L11+2*M11+2*N11+O11)</f>
        <v>-49.449271204650955</v>
      </c>
      <c r="L12" s="36">
        <f t="shared" si="0"/>
        <v>-45.699271204650955</v>
      </c>
      <c r="M12" s="36">
        <f t="shared" si="1"/>
        <v>-57.436589005813694</v>
      </c>
      <c r="N12" s="36">
        <f t="shared" si="2"/>
        <v>-60.370918456104377</v>
      </c>
      <c r="O12" s="36">
        <f t="shared" si="3"/>
        <v>-76.634730432703151</v>
      </c>
    </row>
    <row r="13" spans="1:15" ht="15" x14ac:dyDescent="0.2">
      <c r="A13" s="26"/>
      <c r="B13" s="26"/>
      <c r="C13" s="26"/>
      <c r="D13" s="26"/>
      <c r="E13" s="26"/>
      <c r="F13" s="26"/>
      <c r="G13" s="26"/>
      <c r="H13" s="26"/>
      <c r="I13" s="26"/>
      <c r="J13" s="38">
        <f t="shared" si="5"/>
        <v>1</v>
      </c>
      <c r="K13" s="36">
        <f t="shared" si="6"/>
        <v>-79.278355918083463</v>
      </c>
      <c r="L13" s="36">
        <f t="shared" si="0"/>
        <v>-76.278355918083463</v>
      </c>
      <c r="M13" s="36">
        <f t="shared" si="1"/>
        <v>-95.910444897604322</v>
      </c>
      <c r="N13" s="36">
        <f t="shared" si="2"/>
        <v>-100.81846714248454</v>
      </c>
      <c r="O13" s="36">
        <f t="shared" si="3"/>
        <v>-127.93758948932572</v>
      </c>
    </row>
    <row r="14" spans="1:15" ht="15" x14ac:dyDescent="0.2">
      <c r="A14" s="26"/>
      <c r="B14" s="26"/>
      <c r="C14" s="26"/>
      <c r="D14" s="26"/>
      <c r="E14" s="26"/>
      <c r="F14" s="26"/>
      <c r="G14" s="26"/>
      <c r="H14" s="26"/>
      <c r="I14" s="26"/>
      <c r="J14" s="38">
        <f t="shared" si="5"/>
        <v>1.5</v>
      </c>
      <c r="K14" s="36">
        <f t="shared" si="6"/>
        <v>-129.08450337538238</v>
      </c>
      <c r="L14" s="36">
        <f t="shared" si="0"/>
        <v>-127.33450337538238</v>
      </c>
      <c r="M14" s="36">
        <f t="shared" si="1"/>
        <v>-159.98062921922798</v>
      </c>
      <c r="N14" s="36">
        <f t="shared" si="2"/>
        <v>-168.14216068018936</v>
      </c>
      <c r="O14" s="36">
        <f t="shared" si="3"/>
        <v>-213.15558371547706</v>
      </c>
    </row>
    <row r="15" spans="1:15" ht="15" x14ac:dyDescent="0.2">
      <c r="A15" s="26"/>
      <c r="B15" s="26"/>
      <c r="C15" s="26"/>
      <c r="D15" s="26"/>
      <c r="E15" s="26"/>
      <c r="F15" s="26"/>
      <c r="G15" s="26"/>
      <c r="H15" s="26"/>
      <c r="I15" s="26"/>
      <c r="J15" s="38">
        <f t="shared" si="5"/>
        <v>2</v>
      </c>
      <c r="K15" s="40">
        <f>K14+0.5/6*(L14+2*M14+2*N14+O14)</f>
        <v>-212.14580894952354</v>
      </c>
      <c r="L15" s="36">
        <f t="shared" si="0"/>
        <v>-212.14580894952354</v>
      </c>
      <c r="M15" s="36">
        <f t="shared" si="1"/>
        <v>-266.24476118690444</v>
      </c>
      <c r="N15" s="36">
        <f t="shared" si="2"/>
        <v>-279.76949924624967</v>
      </c>
      <c r="O15" s="36">
        <f t="shared" si="3"/>
        <v>-354.28055857264837</v>
      </c>
    </row>
    <row r="16" spans="1:15" ht="15" x14ac:dyDescent="0.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 spans="1:15" ht="15" x14ac:dyDescent="0.2">
      <c r="A17" s="26"/>
      <c r="B17" s="26"/>
      <c r="C17" s="26"/>
      <c r="D17" s="26"/>
      <c r="E17" s="29" t="s">
        <v>22</v>
      </c>
      <c r="F17" s="42">
        <f>C11+(C11-K15)/(0.5^4-1)</f>
        <v>-212.29840174507177</v>
      </c>
      <c r="G17" s="26"/>
      <c r="H17" s="26"/>
      <c r="I17" s="26"/>
      <c r="J17" s="26"/>
      <c r="K17" s="26"/>
      <c r="L17" s="26"/>
      <c r="M17" s="26"/>
      <c r="N17" s="26"/>
      <c r="O17" s="26"/>
    </row>
    <row r="18" spans="1:15" ht="15" x14ac:dyDescent="0.2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 spans="1:15" x14ac:dyDescent="0.1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15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2" t="s">
        <v>11</v>
      </c>
      <c r="M20" s="22" t="s">
        <v>12</v>
      </c>
      <c r="N20" s="22" t="s">
        <v>13</v>
      </c>
      <c r="O20" s="27"/>
    </row>
    <row r="21" spans="1:15" ht="15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3">
        <v>1</v>
      </c>
      <c r="M21" s="23">
        <v>1</v>
      </c>
      <c r="N21" s="24">
        <f>C11</f>
        <v>-209.85691701630012</v>
      </c>
      <c r="O21" s="27"/>
    </row>
    <row r="22" spans="1:15" ht="15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3">
        <v>2</v>
      </c>
      <c r="M22" s="23">
        <v>0.5</v>
      </c>
      <c r="N22" s="24">
        <f>K15</f>
        <v>-212.14580894952354</v>
      </c>
      <c r="O22" s="27"/>
    </row>
    <row r="23" spans="1:15" x14ac:dyDescent="0.15">
      <c r="A23" s="27"/>
      <c r="B23" s="27"/>
      <c r="C23" s="27"/>
      <c r="D23" s="27"/>
      <c r="E23" s="27"/>
      <c r="F23" s="27"/>
      <c r="H23" s="27"/>
      <c r="I23" s="27"/>
      <c r="J23" s="27"/>
      <c r="K23" s="27"/>
      <c r="L23" s="27"/>
      <c r="M23" s="27"/>
      <c r="N23" s="27"/>
      <c r="O23" s="27"/>
    </row>
    <row r="24" spans="1:15" x14ac:dyDescent="0.1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x14ac:dyDescent="0.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x14ac:dyDescent="0.15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x14ac:dyDescent="0.15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x14ac:dyDescent="0.1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x14ac:dyDescent="0.1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x14ac:dyDescent="0.1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x14ac:dyDescent="0.1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ОДУ1 - Эйлер</vt:lpstr>
      <vt:lpstr>ОДУ1 - РК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2021-05-29T16:09:37Z</dcterms:created>
  <dcterms:modified xsi:type="dcterms:W3CDTF">2021-05-30T13:39:45Z</dcterms:modified>
</cp:coreProperties>
</file>