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AEB\PayDashboard\datasets\"/>
    </mc:Choice>
  </mc:AlternateContent>
  <bookViews>
    <workbookView xWindow="0" yWindow="0" windowWidth="25200" windowHeight="13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O19" i="1"/>
  <c r="P19" i="1"/>
  <c r="Q1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N2" i="1"/>
  <c r="Q18" i="1" l="1"/>
  <c r="P18" i="1"/>
  <c r="O18" i="1"/>
  <c r="G18" i="1"/>
  <c r="N18" i="1"/>
  <c r="Q17" i="1"/>
  <c r="P17" i="1"/>
  <c r="O17" i="1"/>
  <c r="N17" i="1"/>
  <c r="G17" i="1"/>
  <c r="Q16" i="1"/>
  <c r="P16" i="1"/>
  <c r="O16" i="1"/>
  <c r="G16" i="1"/>
  <c r="N16" i="1"/>
  <c r="Q15" i="1"/>
  <c r="P15" i="1"/>
  <c r="O15" i="1"/>
  <c r="N15" i="1"/>
  <c r="G15" i="1"/>
  <c r="Q14" i="1"/>
  <c r="P14" i="1"/>
  <c r="O14" i="1"/>
  <c r="G14" i="1"/>
  <c r="N14" i="1"/>
  <c r="Q13" i="1"/>
  <c r="P13" i="1"/>
  <c r="O13" i="1"/>
  <c r="N13" i="1"/>
  <c r="G13" i="1"/>
  <c r="Q12" i="1"/>
  <c r="P12" i="1"/>
  <c r="O12" i="1"/>
  <c r="G12" i="1"/>
  <c r="N12" i="1"/>
  <c r="Q11" i="1"/>
  <c r="P11" i="1"/>
  <c r="O11" i="1"/>
  <c r="N11" i="1"/>
  <c r="G11" i="1"/>
  <c r="Q10" i="1"/>
  <c r="P10" i="1"/>
  <c r="O10" i="1"/>
  <c r="G10" i="1"/>
  <c r="N10" i="1"/>
  <c r="Q9" i="1"/>
  <c r="P9" i="1"/>
  <c r="O9" i="1"/>
  <c r="N9" i="1"/>
  <c r="G9" i="1"/>
  <c r="Q8" i="1"/>
  <c r="P8" i="1"/>
  <c r="O8" i="1"/>
  <c r="G8" i="1"/>
  <c r="N8" i="1"/>
  <c r="Q7" i="1"/>
  <c r="P7" i="1"/>
  <c r="O7" i="1"/>
  <c r="N7" i="1"/>
  <c r="G7" i="1"/>
  <c r="Q6" i="1"/>
  <c r="P6" i="1"/>
  <c r="O6" i="1"/>
  <c r="G6" i="1"/>
  <c r="N6" i="1"/>
  <c r="Q5" i="1"/>
  <c r="P5" i="1"/>
  <c r="O5" i="1"/>
  <c r="N5" i="1"/>
  <c r="G5" i="1"/>
  <c r="Q4" i="1"/>
  <c r="P4" i="1"/>
  <c r="O4" i="1"/>
  <c r="G4" i="1"/>
  <c r="N4" i="1"/>
  <c r="Q3" i="1"/>
  <c r="P3" i="1"/>
  <c r="O3" i="1"/>
  <c r="N3" i="1"/>
  <c r="G3" i="1"/>
  <c r="Q2" i="1"/>
  <c r="P2" i="1"/>
  <c r="O2" i="1"/>
  <c r="G2" i="1"/>
</calcChain>
</file>

<file path=xl/sharedStrings.xml><?xml version="1.0" encoding="utf-8"?>
<sst xmlns="http://schemas.openxmlformats.org/spreadsheetml/2006/main" count="39" uniqueCount="39">
  <si>
    <t>Collective agreement transactions manually processed</t>
  </si>
  <si>
    <t>Collective agreement transactions automatically processed</t>
  </si>
  <si>
    <t>Additional compensation advisors</t>
  </si>
  <si>
    <t>Existing unprocessed</t>
  </si>
  <si>
    <t>Existing processed</t>
  </si>
  <si>
    <t>New unprocessed</t>
  </si>
  <si>
    <t>New processed</t>
  </si>
  <si>
    <t>Discovered</t>
  </si>
  <si>
    <t>May
2017</t>
  </si>
  <si>
    <t>June
2017</t>
  </si>
  <si>
    <t>July
2017</t>
  </si>
  <si>
    <t>August
2017</t>
  </si>
  <si>
    <t>September
2017</t>
  </si>
  <si>
    <t>October
2017</t>
  </si>
  <si>
    <t>November
2017</t>
  </si>
  <si>
    <t>December
2017</t>
  </si>
  <si>
    <t>January
2018</t>
  </si>
  <si>
    <t>February
2018</t>
  </si>
  <si>
    <t>March
2018</t>
  </si>
  <si>
    <t>April
2018</t>
  </si>
  <si>
    <t>May
2018</t>
  </si>
  <si>
    <t>June
2018</t>
  </si>
  <si>
    <t>July
2018</t>
  </si>
  <si>
    <t>August
2018</t>
  </si>
  <si>
    <t>September
2018</t>
  </si>
  <si>
    <t>Financial transactions beyond normal workload</t>
  </si>
  <si>
    <t>backlog</t>
  </si>
  <si>
    <t>received</t>
  </si>
  <si>
    <t>processed</t>
  </si>
  <si>
    <t>timely</t>
  </si>
  <si>
    <t>month</t>
  </si>
  <si>
    <t>backlog_fin</t>
  </si>
  <si>
    <t>staff</t>
  </si>
  <si>
    <t>normal</t>
  </si>
  <si>
    <t>backlog_nonfin</t>
  </si>
  <si>
    <t>backlog_ca</t>
  </si>
  <si>
    <t>backlog_closed</t>
  </si>
  <si>
    <t>staff_imp</t>
  </si>
  <si>
    <t>October
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</si>
</sst>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wrapText="1"/>
    </xf>
    <xf numFmtId="2" fontId="0" fillId="0" borderId="0" xfId="0" applyNumberFormat="1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10" fontId="1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0" borderId="0" xfId="0" applyNumberFormat="1" applyFont="1" applyFill="1" applyBorder="1" applyAlignment="1" applyProtection="1"/>
    <xf numFmtId="3" fontId="3" fillId="0" borderId="0" xfId="0" applyNumberFormat="1" applyFont="1" applyFill="1" applyBorder="1" applyAlignment="1" applyProtection="1"/>
    <xf numFmtId="9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G10" workbookViewId="0">
      <selection activeCell="T21" sqref="T21"/>
    </sheetView>
  </sheetViews>
  <sheetFormatPr defaultRowHeight="15" x14ac:dyDescent="0.25"/>
  <sheetData>
    <row r="1" spans="1:21" ht="150" x14ac:dyDescent="0.25">
      <c r="A1" s="10" t="s">
        <v>30</v>
      </c>
      <c r="B1" s="1" t="s">
        <v>25</v>
      </c>
      <c r="C1" s="7" t="s">
        <v>31</v>
      </c>
      <c r="D1" s="1" t="s">
        <v>34</v>
      </c>
      <c r="E1" s="1" t="s">
        <v>35</v>
      </c>
      <c r="F1" s="1" t="s">
        <v>36</v>
      </c>
      <c r="G1" s="7" t="s">
        <v>26</v>
      </c>
      <c r="H1" s="8" t="s">
        <v>27</v>
      </c>
      <c r="I1" s="8" t="s">
        <v>28</v>
      </c>
      <c r="J1" s="1" t="s">
        <v>0</v>
      </c>
      <c r="K1" s="1" t="s">
        <v>1</v>
      </c>
      <c r="L1" s="9" t="s">
        <v>29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8" t="s">
        <v>37</v>
      </c>
      <c r="T1" s="8" t="s">
        <v>32</v>
      </c>
      <c r="U1" s="8" t="s">
        <v>33</v>
      </c>
    </row>
    <row r="2" spans="1:21" ht="30" x14ac:dyDescent="0.25">
      <c r="A2" s="2" t="s">
        <v>8</v>
      </c>
      <c r="B2" s="3">
        <v>265000</v>
      </c>
      <c r="C2" s="3">
        <f>B2+U2</f>
        <v>345000</v>
      </c>
      <c r="D2" s="3"/>
      <c r="E2" s="3"/>
      <c r="F2" s="3"/>
      <c r="G2" s="3">
        <f>B2+D2+E2+F2+$B$20</f>
        <v>265000</v>
      </c>
      <c r="H2" s="3"/>
      <c r="I2" s="3"/>
      <c r="J2" s="3">
        <v>0</v>
      </c>
      <c r="K2" s="3"/>
      <c r="L2" s="4">
        <v>0.4</v>
      </c>
      <c r="N2" s="3">
        <f t="shared" ref="N2:N7" si="0">IF(H2&gt;I2,C2-(H2-I2),C2)*-1-R2</f>
        <v>-345000</v>
      </c>
      <c r="O2" s="3">
        <f>IF(I2&gt;H2,I2-H2,0)</f>
        <v>0</v>
      </c>
      <c r="P2" s="3">
        <f>IF(H2&gt;I2,H2-I2,0)*-1</f>
        <v>0</v>
      </c>
      <c r="Q2" s="3">
        <f t="shared" ref="Q2:Q18" si="1">IF(H2&gt;I2,I2,H2)</f>
        <v>0</v>
      </c>
      <c r="R2" s="3"/>
      <c r="S2" s="6">
        <v>790</v>
      </c>
      <c r="T2" s="6">
        <v>790</v>
      </c>
      <c r="U2" s="3">
        <v>80000</v>
      </c>
    </row>
    <row r="3" spans="1:21" ht="30" x14ac:dyDescent="0.25">
      <c r="A3" s="2" t="s">
        <v>9</v>
      </c>
      <c r="B3" s="3">
        <v>246000</v>
      </c>
      <c r="C3" s="3">
        <f t="shared" ref="C3:C18" si="2">B3+U3</f>
        <v>326000</v>
      </c>
      <c r="D3" s="3"/>
      <c r="E3" s="3"/>
      <c r="F3" s="3"/>
      <c r="G3" s="3">
        <f t="shared" ref="G3:G18" si="3">B3+D3+E3+F3+$B$20</f>
        <v>246000</v>
      </c>
      <c r="H3" s="3">
        <v>89000</v>
      </c>
      <c r="I3" s="3">
        <v>108000</v>
      </c>
      <c r="J3" s="3">
        <v>0</v>
      </c>
      <c r="K3" s="3"/>
      <c r="L3" s="4">
        <v>0.36</v>
      </c>
      <c r="N3" s="3">
        <f t="shared" si="0"/>
        <v>-326000</v>
      </c>
      <c r="O3" s="3">
        <f t="shared" ref="O3:O18" si="4">IF(I3&gt;H3,I3-H3,0)</f>
        <v>19000</v>
      </c>
      <c r="P3" s="3">
        <f t="shared" ref="P3:P18" si="5">IF(H3&gt;I3,H3-I3,0)*-1</f>
        <v>0</v>
      </c>
      <c r="Q3" s="3">
        <f t="shared" si="1"/>
        <v>89000</v>
      </c>
      <c r="R3" s="3"/>
      <c r="S3" s="6">
        <v>859.5</v>
      </c>
      <c r="T3" s="6"/>
      <c r="U3" s="3">
        <v>80000</v>
      </c>
    </row>
    <row r="4" spans="1:21" ht="30" x14ac:dyDescent="0.25">
      <c r="A4" s="2" t="s">
        <v>10</v>
      </c>
      <c r="B4" s="3">
        <v>228000</v>
      </c>
      <c r="C4" s="3">
        <f t="shared" si="2"/>
        <v>308000</v>
      </c>
      <c r="D4" s="3"/>
      <c r="E4" s="3"/>
      <c r="F4" s="3"/>
      <c r="G4" s="3">
        <f t="shared" si="3"/>
        <v>228000</v>
      </c>
      <c r="H4" s="3">
        <v>71000</v>
      </c>
      <c r="I4" s="3">
        <v>89000</v>
      </c>
      <c r="J4" s="3">
        <v>0</v>
      </c>
      <c r="K4" s="3"/>
      <c r="L4" s="4">
        <v>0.35</v>
      </c>
      <c r="M4" s="3">
        <v>150</v>
      </c>
      <c r="N4" s="3">
        <f t="shared" si="0"/>
        <v>-308000</v>
      </c>
      <c r="O4" s="3">
        <f t="shared" si="4"/>
        <v>18000</v>
      </c>
      <c r="P4" s="3">
        <f t="shared" si="5"/>
        <v>0</v>
      </c>
      <c r="Q4" s="3">
        <f t="shared" si="1"/>
        <v>71000</v>
      </c>
      <c r="R4" s="3"/>
      <c r="S4" s="6">
        <v>929</v>
      </c>
      <c r="T4" s="6">
        <v>929</v>
      </c>
      <c r="U4" s="3">
        <v>80000</v>
      </c>
    </row>
    <row r="5" spans="1:21" ht="30" x14ac:dyDescent="0.25">
      <c r="A5" s="2" t="s">
        <v>11</v>
      </c>
      <c r="B5" s="3">
        <v>237000</v>
      </c>
      <c r="C5" s="3">
        <f t="shared" si="2"/>
        <v>317000</v>
      </c>
      <c r="D5" s="3"/>
      <c r="E5" s="3"/>
      <c r="F5" s="3"/>
      <c r="G5" s="3">
        <f t="shared" si="3"/>
        <v>237000</v>
      </c>
      <c r="H5" s="3">
        <v>80000</v>
      </c>
      <c r="I5" s="3">
        <v>71000</v>
      </c>
      <c r="J5" s="3">
        <v>0</v>
      </c>
      <c r="K5" s="3"/>
      <c r="L5" s="4">
        <v>0.49</v>
      </c>
      <c r="N5" s="3">
        <f t="shared" si="0"/>
        <v>-308000</v>
      </c>
      <c r="O5" s="3">
        <f t="shared" si="4"/>
        <v>0</v>
      </c>
      <c r="P5" s="3">
        <f t="shared" si="5"/>
        <v>-9000</v>
      </c>
      <c r="Q5" s="3">
        <f t="shared" si="1"/>
        <v>71000</v>
      </c>
      <c r="R5" s="3"/>
      <c r="S5" s="6">
        <v>952.5</v>
      </c>
      <c r="T5" s="6"/>
      <c r="U5" s="3">
        <v>80000</v>
      </c>
    </row>
    <row r="6" spans="1:21" ht="45" x14ac:dyDescent="0.25">
      <c r="A6" s="2" t="s">
        <v>12</v>
      </c>
      <c r="B6" s="3">
        <v>257000</v>
      </c>
      <c r="C6" s="3">
        <f t="shared" si="2"/>
        <v>337000</v>
      </c>
      <c r="D6" s="3"/>
      <c r="E6" s="3"/>
      <c r="F6" s="3"/>
      <c r="G6" s="3">
        <f t="shared" si="3"/>
        <v>257000</v>
      </c>
      <c r="H6" s="3">
        <v>88000</v>
      </c>
      <c r="I6" s="3">
        <v>68000</v>
      </c>
      <c r="J6" s="3">
        <v>11088</v>
      </c>
      <c r="K6" s="3">
        <v>114000</v>
      </c>
      <c r="L6" s="4">
        <v>0.62</v>
      </c>
      <c r="N6" s="3">
        <f t="shared" si="0"/>
        <v>-317000</v>
      </c>
      <c r="O6" s="3">
        <f t="shared" si="4"/>
        <v>0</v>
      </c>
      <c r="P6" s="3">
        <f t="shared" si="5"/>
        <v>-20000</v>
      </c>
      <c r="Q6" s="3">
        <f t="shared" si="1"/>
        <v>68000</v>
      </c>
      <c r="R6" s="3"/>
      <c r="S6" s="6">
        <v>976</v>
      </c>
      <c r="T6" s="6">
        <v>976</v>
      </c>
      <c r="U6" s="3">
        <v>80000</v>
      </c>
    </row>
    <row r="7" spans="1:21" ht="30" x14ac:dyDescent="0.25">
      <c r="A7" s="2" t="s">
        <v>13</v>
      </c>
      <c r="B7" s="3">
        <v>265000</v>
      </c>
      <c r="C7" s="3">
        <f t="shared" si="2"/>
        <v>345000</v>
      </c>
      <c r="D7" s="3"/>
      <c r="E7" s="3"/>
      <c r="F7" s="3"/>
      <c r="G7" s="3">
        <f t="shared" si="3"/>
        <v>265000</v>
      </c>
      <c r="H7" s="3">
        <v>79000</v>
      </c>
      <c r="I7" s="3">
        <v>71000</v>
      </c>
      <c r="J7" s="3">
        <v>27000</v>
      </c>
      <c r="K7" s="3">
        <v>21000</v>
      </c>
      <c r="L7" s="4">
        <v>0.6</v>
      </c>
      <c r="N7" s="3">
        <f t="shared" si="0"/>
        <v>-337000</v>
      </c>
      <c r="O7" s="3">
        <f t="shared" si="4"/>
        <v>0</v>
      </c>
      <c r="P7" s="3">
        <f t="shared" si="5"/>
        <v>-8000</v>
      </c>
      <c r="Q7" s="3">
        <f t="shared" si="1"/>
        <v>71000</v>
      </c>
      <c r="R7" s="3"/>
      <c r="S7" s="6">
        <v>1073</v>
      </c>
      <c r="T7" s="6"/>
      <c r="U7" s="3">
        <v>80000</v>
      </c>
    </row>
    <row r="8" spans="1:21" ht="45" x14ac:dyDescent="0.25">
      <c r="A8" s="2" t="s">
        <v>14</v>
      </c>
      <c r="B8" s="3">
        <v>335000</v>
      </c>
      <c r="C8" s="3">
        <f t="shared" si="2"/>
        <v>415000</v>
      </c>
      <c r="D8" s="3">
        <v>90000</v>
      </c>
      <c r="E8" s="3">
        <v>54000</v>
      </c>
      <c r="F8" s="3">
        <v>30000</v>
      </c>
      <c r="G8" s="3">
        <f t="shared" si="3"/>
        <v>509000</v>
      </c>
      <c r="H8" s="3">
        <v>132000</v>
      </c>
      <c r="I8" s="3">
        <v>106000</v>
      </c>
      <c r="J8" s="3">
        <v>21000</v>
      </c>
      <c r="K8" s="3"/>
      <c r="L8" s="4">
        <v>0.41</v>
      </c>
      <c r="N8" s="3">
        <f>IF(H8&gt;I8,C8-(H8-I8),C8)*-1-R8</f>
        <v>-345000</v>
      </c>
      <c r="O8" s="3">
        <f t="shared" si="4"/>
        <v>0</v>
      </c>
      <c r="P8" s="3">
        <f t="shared" si="5"/>
        <v>-26000</v>
      </c>
      <c r="Q8" s="3">
        <f t="shared" si="1"/>
        <v>106000</v>
      </c>
      <c r="R8" s="3">
        <v>-44000</v>
      </c>
      <c r="S8" s="6">
        <v>1170</v>
      </c>
      <c r="T8" s="6">
        <v>1170</v>
      </c>
      <c r="U8" s="3">
        <v>80000</v>
      </c>
    </row>
    <row r="9" spans="1:21" ht="45" x14ac:dyDescent="0.25">
      <c r="A9" s="5" t="s">
        <v>15</v>
      </c>
      <c r="B9" s="3">
        <v>367000</v>
      </c>
      <c r="C9" s="3">
        <f t="shared" si="2"/>
        <v>447000</v>
      </c>
      <c r="D9" s="3">
        <v>94000</v>
      </c>
      <c r="E9" s="3">
        <v>47500</v>
      </c>
      <c r="F9" s="3">
        <v>27500</v>
      </c>
      <c r="G9" s="3">
        <f t="shared" si="3"/>
        <v>536000</v>
      </c>
      <c r="H9" s="3">
        <v>85000</v>
      </c>
      <c r="I9" s="3">
        <v>53000</v>
      </c>
      <c r="J9" s="3">
        <v>6000</v>
      </c>
      <c r="K9" s="3"/>
      <c r="L9" s="4">
        <v>0.57999999999999996</v>
      </c>
      <c r="N9" s="3">
        <f>IF(H9&gt;I9,C9-(H9-I9),C9)*-1-R9</f>
        <v>-415000</v>
      </c>
      <c r="O9" s="3">
        <f t="shared" si="4"/>
        <v>0</v>
      </c>
      <c r="P9" s="3">
        <f t="shared" si="5"/>
        <v>-32000</v>
      </c>
      <c r="Q9" s="3">
        <f t="shared" si="1"/>
        <v>53000</v>
      </c>
      <c r="R9" s="3"/>
      <c r="S9" s="6">
        <v>1285</v>
      </c>
      <c r="T9" s="6"/>
      <c r="U9" s="3">
        <v>80000</v>
      </c>
    </row>
    <row r="10" spans="1:21" ht="30" x14ac:dyDescent="0.25">
      <c r="A10" s="5" t="s">
        <v>16</v>
      </c>
      <c r="B10" s="3">
        <v>384000</v>
      </c>
      <c r="C10" s="3">
        <f t="shared" si="2"/>
        <v>464000</v>
      </c>
      <c r="D10" s="3">
        <v>94000</v>
      </c>
      <c r="E10" s="3">
        <v>45000</v>
      </c>
      <c r="F10" s="3">
        <v>30000</v>
      </c>
      <c r="G10" s="3">
        <f t="shared" si="3"/>
        <v>553000</v>
      </c>
      <c r="H10" s="3">
        <v>80000</v>
      </c>
      <c r="I10" s="3">
        <v>63000</v>
      </c>
      <c r="J10" s="3">
        <v>2000</v>
      </c>
      <c r="K10" s="3"/>
      <c r="L10" s="4">
        <v>0.54</v>
      </c>
      <c r="N10" s="3">
        <f>IF(H10&gt;I10,C10-(H10-I10),C10)*-1-R10</f>
        <v>-447000</v>
      </c>
      <c r="O10" s="3">
        <f t="shared" si="4"/>
        <v>0</v>
      </c>
      <c r="P10" s="3">
        <f t="shared" si="5"/>
        <v>-17000</v>
      </c>
      <c r="Q10" s="3">
        <f t="shared" si="1"/>
        <v>63000</v>
      </c>
      <c r="R10" s="3"/>
      <c r="S10" s="6">
        <v>1400</v>
      </c>
      <c r="T10" s="6">
        <v>1400</v>
      </c>
      <c r="U10" s="3">
        <v>80000</v>
      </c>
    </row>
    <row r="11" spans="1:21" ht="30" x14ac:dyDescent="0.25">
      <c r="A11" s="5" t="s">
        <v>17</v>
      </c>
      <c r="B11" s="3">
        <v>380000</v>
      </c>
      <c r="C11" s="3">
        <f t="shared" si="2"/>
        <v>460000</v>
      </c>
      <c r="D11" s="3">
        <v>91000</v>
      </c>
      <c r="E11" s="3">
        <v>41000</v>
      </c>
      <c r="F11" s="3">
        <v>34000</v>
      </c>
      <c r="G11" s="3">
        <f t="shared" si="3"/>
        <v>546000</v>
      </c>
      <c r="H11" s="3">
        <v>73000</v>
      </c>
      <c r="I11" s="3">
        <v>77000</v>
      </c>
      <c r="J11" s="3">
        <v>5000</v>
      </c>
      <c r="K11" s="3"/>
      <c r="L11" s="4">
        <v>0.51</v>
      </c>
      <c r="N11" s="3">
        <f t="shared" ref="N11:N18" si="6">IF(H11&gt;I11,C11-(H11-I11),C11)*-1-R11</f>
        <v>-460000</v>
      </c>
      <c r="O11" s="3">
        <f t="shared" si="4"/>
        <v>4000</v>
      </c>
      <c r="P11" s="3">
        <f t="shared" si="5"/>
        <v>0</v>
      </c>
      <c r="Q11" s="3">
        <f t="shared" si="1"/>
        <v>73000</v>
      </c>
      <c r="R11" s="3"/>
      <c r="S11" s="6">
        <v>1433.3</v>
      </c>
      <c r="T11" s="6"/>
      <c r="U11" s="3">
        <v>80000</v>
      </c>
    </row>
    <row r="12" spans="1:21" ht="30" x14ac:dyDescent="0.25">
      <c r="A12" s="5" t="s">
        <v>18</v>
      </c>
      <c r="B12" s="3">
        <v>377000</v>
      </c>
      <c r="C12" s="3">
        <f t="shared" si="2"/>
        <v>457000</v>
      </c>
      <c r="D12" s="3">
        <v>93000</v>
      </c>
      <c r="E12" s="3">
        <v>38000</v>
      </c>
      <c r="F12" s="3">
        <v>37000</v>
      </c>
      <c r="G12" s="3">
        <f t="shared" si="3"/>
        <v>545000</v>
      </c>
      <c r="H12" s="3">
        <v>70000</v>
      </c>
      <c r="I12" s="3">
        <v>73000</v>
      </c>
      <c r="J12" s="3">
        <v>6000</v>
      </c>
      <c r="K12" s="3"/>
      <c r="L12" s="4">
        <v>0.59</v>
      </c>
      <c r="N12" s="3">
        <f t="shared" si="6"/>
        <v>-457000</v>
      </c>
      <c r="O12" s="3">
        <f t="shared" si="4"/>
        <v>3000</v>
      </c>
      <c r="P12" s="3">
        <f t="shared" si="5"/>
        <v>0</v>
      </c>
      <c r="Q12" s="3">
        <f t="shared" si="1"/>
        <v>70000</v>
      </c>
      <c r="R12" s="3"/>
      <c r="S12" s="6">
        <v>1466.7</v>
      </c>
      <c r="T12" s="6"/>
      <c r="U12" s="3">
        <v>80000</v>
      </c>
    </row>
    <row r="13" spans="1:21" ht="30" x14ac:dyDescent="0.25">
      <c r="A13" s="5" t="s">
        <v>19</v>
      </c>
      <c r="B13" s="3">
        <v>372000</v>
      </c>
      <c r="C13" s="3">
        <f t="shared" si="2"/>
        <v>452000</v>
      </c>
      <c r="D13" s="3">
        <v>101000</v>
      </c>
      <c r="E13" s="3">
        <v>14000</v>
      </c>
      <c r="F13" s="3">
        <v>40000</v>
      </c>
      <c r="G13" s="3">
        <f t="shared" si="3"/>
        <v>527000</v>
      </c>
      <c r="H13" s="3">
        <v>131000</v>
      </c>
      <c r="I13" s="3">
        <v>136000</v>
      </c>
      <c r="J13" s="3">
        <v>3000</v>
      </c>
      <c r="K13" s="3"/>
      <c r="L13" s="4">
        <v>0.52</v>
      </c>
      <c r="N13" s="3">
        <f t="shared" si="6"/>
        <v>-452000</v>
      </c>
      <c r="O13" s="3">
        <f t="shared" si="4"/>
        <v>5000</v>
      </c>
      <c r="P13" s="3">
        <f t="shared" si="5"/>
        <v>0</v>
      </c>
      <c r="Q13" s="3">
        <f t="shared" si="1"/>
        <v>131000</v>
      </c>
      <c r="R13" s="3"/>
      <c r="S13" s="6">
        <v>1500</v>
      </c>
      <c r="T13" s="6">
        <v>1500</v>
      </c>
      <c r="U13" s="3">
        <v>80000</v>
      </c>
    </row>
    <row r="14" spans="1:21" ht="30" x14ac:dyDescent="0.25">
      <c r="A14" s="5" t="s">
        <v>20</v>
      </c>
      <c r="B14" s="3">
        <v>347000</v>
      </c>
      <c r="C14" s="3">
        <f t="shared" si="2"/>
        <v>427000</v>
      </c>
      <c r="D14" s="3">
        <v>105000</v>
      </c>
      <c r="E14" s="3">
        <v>12500</v>
      </c>
      <c r="F14" s="3">
        <v>51000</v>
      </c>
      <c r="G14" s="3">
        <f t="shared" si="3"/>
        <v>515500</v>
      </c>
      <c r="H14" s="3">
        <v>72000</v>
      </c>
      <c r="I14" s="3">
        <v>97000</v>
      </c>
      <c r="J14" s="3">
        <v>7000</v>
      </c>
      <c r="K14" s="3"/>
      <c r="L14" s="4">
        <v>0.6</v>
      </c>
      <c r="N14" s="3">
        <f t="shared" si="6"/>
        <v>-427000</v>
      </c>
      <c r="O14" s="3">
        <f t="shared" si="4"/>
        <v>25000</v>
      </c>
      <c r="P14" s="3">
        <f t="shared" si="5"/>
        <v>0</v>
      </c>
      <c r="Q14" s="3">
        <f t="shared" si="1"/>
        <v>72000</v>
      </c>
      <c r="R14" s="3"/>
      <c r="S14" s="6">
        <v>1525.36</v>
      </c>
      <c r="T14" s="6"/>
      <c r="U14" s="3">
        <v>80000</v>
      </c>
    </row>
    <row r="15" spans="1:21" ht="30" x14ac:dyDescent="0.25">
      <c r="A15" s="5" t="s">
        <v>21</v>
      </c>
      <c r="B15" s="3">
        <v>334000</v>
      </c>
      <c r="C15" s="3">
        <f t="shared" si="2"/>
        <v>414000</v>
      </c>
      <c r="D15" s="3">
        <v>108000</v>
      </c>
      <c r="E15" s="3">
        <v>12000</v>
      </c>
      <c r="F15" s="3">
        <v>43000</v>
      </c>
      <c r="G15" s="3">
        <f t="shared" si="3"/>
        <v>497000</v>
      </c>
      <c r="H15" s="3">
        <v>72000</v>
      </c>
      <c r="I15" s="3">
        <v>85000</v>
      </c>
      <c r="J15" s="3">
        <v>4000</v>
      </c>
      <c r="K15" s="3"/>
      <c r="L15" s="4">
        <v>0.5</v>
      </c>
      <c r="N15" s="3">
        <f t="shared" si="6"/>
        <v>-414000</v>
      </c>
      <c r="O15" s="3">
        <f t="shared" si="4"/>
        <v>13000</v>
      </c>
      <c r="P15" s="3">
        <f t="shared" si="5"/>
        <v>0</v>
      </c>
      <c r="Q15" s="3">
        <f t="shared" si="1"/>
        <v>72000</v>
      </c>
      <c r="R15" s="3"/>
      <c r="S15" s="6">
        <v>1550.7199999999998</v>
      </c>
      <c r="T15" s="6"/>
      <c r="U15" s="3">
        <v>80000</v>
      </c>
    </row>
    <row r="16" spans="1:21" ht="30" x14ac:dyDescent="0.25">
      <c r="A16" s="5" t="s">
        <v>22</v>
      </c>
      <c r="B16" s="3">
        <v>316000</v>
      </c>
      <c r="C16" s="3">
        <f t="shared" si="2"/>
        <v>396000</v>
      </c>
      <c r="D16" s="3">
        <v>110500</v>
      </c>
      <c r="E16" s="3">
        <v>12500</v>
      </c>
      <c r="F16" s="3">
        <v>41000</v>
      </c>
      <c r="G16" s="3">
        <f t="shared" si="3"/>
        <v>480000</v>
      </c>
      <c r="H16" s="3">
        <v>64000</v>
      </c>
      <c r="I16" s="3">
        <v>82000</v>
      </c>
      <c r="J16" s="3">
        <v>6000</v>
      </c>
      <c r="K16" s="3"/>
      <c r="L16" s="4">
        <v>0.5</v>
      </c>
      <c r="N16" s="3">
        <f t="shared" si="6"/>
        <v>-396000</v>
      </c>
      <c r="O16" s="3">
        <f t="shared" si="4"/>
        <v>18000</v>
      </c>
      <c r="P16" s="3">
        <f t="shared" si="5"/>
        <v>0</v>
      </c>
      <c r="Q16" s="3">
        <f t="shared" si="1"/>
        <v>64000</v>
      </c>
      <c r="R16" s="3"/>
      <c r="S16" s="6">
        <v>1576.0799999999997</v>
      </c>
      <c r="T16" s="6"/>
      <c r="U16" s="3">
        <v>80000</v>
      </c>
    </row>
    <row r="17" spans="1:21" ht="30" x14ac:dyDescent="0.25">
      <c r="A17" s="5" t="s">
        <v>23</v>
      </c>
      <c r="B17" s="3">
        <v>313000</v>
      </c>
      <c r="C17" s="3">
        <f t="shared" si="2"/>
        <v>393000</v>
      </c>
      <c r="D17" s="3">
        <v>110000</v>
      </c>
      <c r="E17" s="3">
        <v>12000</v>
      </c>
      <c r="F17" s="3">
        <v>31000</v>
      </c>
      <c r="G17" s="3">
        <f t="shared" si="3"/>
        <v>466000</v>
      </c>
      <c r="H17" s="3">
        <v>65000</v>
      </c>
      <c r="I17" s="3">
        <v>68000</v>
      </c>
      <c r="J17" s="3">
        <v>7000</v>
      </c>
      <c r="K17" s="3"/>
      <c r="L17" s="4">
        <v>0.54</v>
      </c>
      <c r="N17" s="3">
        <f t="shared" si="6"/>
        <v>-393000</v>
      </c>
      <c r="O17" s="3">
        <f t="shared" si="4"/>
        <v>3000</v>
      </c>
      <c r="P17" s="3">
        <f t="shared" si="5"/>
        <v>0</v>
      </c>
      <c r="Q17" s="3">
        <f t="shared" si="1"/>
        <v>65000</v>
      </c>
      <c r="R17" s="3"/>
      <c r="S17" s="6">
        <v>1601.4399999999996</v>
      </c>
      <c r="T17" s="6"/>
      <c r="U17" s="3">
        <v>80000</v>
      </c>
    </row>
    <row r="18" spans="1:21" ht="45" x14ac:dyDescent="0.25">
      <c r="A18" s="5" t="s">
        <v>24</v>
      </c>
      <c r="B18" s="3">
        <v>311000</v>
      </c>
      <c r="C18" s="3">
        <f t="shared" si="2"/>
        <v>391000</v>
      </c>
      <c r="D18" s="3">
        <v>91000</v>
      </c>
      <c r="E18" s="3">
        <v>15000</v>
      </c>
      <c r="F18" s="3">
        <v>33000</v>
      </c>
      <c r="G18" s="3">
        <f t="shared" si="3"/>
        <v>450000</v>
      </c>
      <c r="H18" s="3">
        <v>84500</v>
      </c>
      <c r="I18" s="3">
        <v>86500</v>
      </c>
      <c r="J18" s="3">
        <v>7000</v>
      </c>
      <c r="K18" s="3"/>
      <c r="L18" s="4">
        <v>0.48</v>
      </c>
      <c r="N18" s="3">
        <f t="shared" si="6"/>
        <v>-391000</v>
      </c>
      <c r="O18" s="3">
        <f t="shared" si="4"/>
        <v>2000</v>
      </c>
      <c r="P18" s="3">
        <f t="shared" si="5"/>
        <v>0</v>
      </c>
      <c r="Q18" s="3">
        <f t="shared" si="1"/>
        <v>84500</v>
      </c>
      <c r="R18" s="3"/>
      <c r="S18" s="6">
        <v>1626.8</v>
      </c>
      <c r="T18" s="6">
        <v>1626.8</v>
      </c>
      <c r="U18" s="3">
        <v>80000</v>
      </c>
    </row>
    <row r="19" spans="1:21" ht="30" x14ac:dyDescent="0.25">
      <c r="A19" s="5" t="s">
        <v>38</v>
      </c>
      <c r="B19" s="12">
        <v>303000</v>
      </c>
      <c r="C19" s="12">
        <v>383000</v>
      </c>
      <c r="D19" s="12">
        <v>91500</v>
      </c>
      <c r="E19" s="12">
        <v>11500</v>
      </c>
      <c r="F19" s="12">
        <v>33000</v>
      </c>
      <c r="G19" s="12">
        <v>519000</v>
      </c>
      <c r="H19" s="12">
        <v>110000</v>
      </c>
      <c r="I19" s="12">
        <v>118000</v>
      </c>
      <c r="J19" s="12">
        <v>3000</v>
      </c>
      <c r="K19" s="12"/>
      <c r="L19" s="13">
        <v>0.59</v>
      </c>
      <c r="M19" s="11"/>
      <c r="N19" s="12">
        <f>IF(H19&gt;I19,C19-(H19-I19),C19)*-1-R19</f>
        <v>-383000</v>
      </c>
      <c r="O19" s="12">
        <f>IF(I19&gt;H19,I19-H19,0)</f>
        <v>8000</v>
      </c>
      <c r="P19" s="12">
        <f>IF(H19&gt;I19,H19-I19,0)*-1</f>
        <v>0</v>
      </c>
      <c r="Q19" s="12">
        <f>IF(H19&gt;I19,I19,H19)</f>
        <v>110000</v>
      </c>
      <c r="R19" s="12"/>
      <c r="S19" s="6">
        <v>1626.8</v>
      </c>
      <c r="T19" s="6"/>
      <c r="U19" s="3"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TBS-SCT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O'Byrne, Byron</dc:creator>
  <cp:lastModifiedBy>Byron O'Byrne</cp:lastModifiedBy>
  <dcterms:created xsi:type="dcterms:W3CDTF">2018-10-29T20:20:58Z</dcterms:created>
  <dcterms:modified xsi:type="dcterms:W3CDTF">2018-11-14T13:51:58Z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3ad6be9c-ff9e-4409-ba92-9539d818f992</vt:lpwstr>
  </property>
</Properties>
</file>