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[meus documentos]\documentos [programacao]\[github]\Projetos\Alocação de Vacinas de COVID-19 por p-Medianas\1. Obtenção de coordenadas geográficas\"/>
    </mc:Choice>
  </mc:AlternateContent>
  <xr:revisionPtr revIDLastSave="0" documentId="13_ncr:1_{F72A815F-2367-480B-8976-488EDBFC52DB}" xr6:coauthVersionLast="47" xr6:coauthVersionMax="47" xr10:uidLastSave="{00000000-0000-0000-0000-000000000000}"/>
  <bookViews>
    <workbookView xWindow="-120" yWindow="-120" windowWidth="29040" windowHeight="15720" xr2:uid="{22C6DDD3-CFA9-45CA-8C63-F3ACBE2744EE}"/>
  </bookViews>
  <sheets>
    <sheet name="Planilha1" sheetId="2" r:id="rId1"/>
  </sheets>
  <definedNames>
    <definedName name="_xlnm._FilterDatabase" localSheetId="0" hidden="1">Planilha1!$A$1:$G$132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4" i="2" l="1"/>
  <c r="E37" i="2"/>
  <c r="E98" i="2"/>
  <c r="E42" i="2"/>
  <c r="E54" i="2"/>
  <c r="E51" i="2"/>
  <c r="E75" i="2"/>
  <c r="E128" i="2"/>
  <c r="E73" i="2"/>
  <c r="E45" i="2"/>
  <c r="E83" i="2"/>
  <c r="E47" i="2"/>
  <c r="E70" i="2"/>
  <c r="E129" i="2"/>
  <c r="E123" i="2"/>
  <c r="E120" i="2"/>
  <c r="E119" i="2"/>
  <c r="E118" i="2"/>
  <c r="E117" i="2"/>
  <c r="E111" i="2"/>
  <c r="E110" i="2"/>
  <c r="E108" i="2"/>
  <c r="E104" i="2"/>
  <c r="E103" i="2"/>
  <c r="E102" i="2"/>
  <c r="E97" i="2"/>
  <c r="E86" i="2"/>
  <c r="E85" i="2"/>
  <c r="E84" i="2"/>
  <c r="E82" i="2"/>
  <c r="E79" i="2"/>
  <c r="E76" i="2"/>
  <c r="E74" i="2"/>
  <c r="E72" i="2"/>
  <c r="E71" i="2"/>
  <c r="E68" i="2"/>
  <c r="E64" i="2"/>
  <c r="E63" i="2"/>
  <c r="E61" i="2"/>
  <c r="E59" i="2"/>
  <c r="E58" i="2"/>
  <c r="E55" i="2"/>
  <c r="E53" i="2"/>
  <c r="E52" i="2"/>
  <c r="E50" i="2"/>
  <c r="E46" i="2"/>
  <c r="E44" i="2"/>
  <c r="E43" i="2"/>
  <c r="E39" i="2"/>
  <c r="E38" i="2"/>
  <c r="E35" i="2"/>
  <c r="E34" i="2"/>
  <c r="E33" i="2"/>
  <c r="E32" i="2"/>
  <c r="E31" i="2"/>
  <c r="E30" i="2"/>
  <c r="E29" i="2"/>
  <c r="E27" i="2"/>
  <c r="E26" i="2"/>
  <c r="E24" i="2"/>
  <c r="E21" i="2"/>
  <c r="E23" i="2"/>
  <c r="E3" i="2"/>
  <c r="E17" i="2"/>
  <c r="E22" i="2"/>
  <c r="E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C80D92-3D0A-4296-98A5-A9AE70D1CA0D}" keepAlive="1" name="Consulta - Lista Final com coordenadas" description="Conexão com a consulta 'Lista Final com coordenadas' na pasta de trabalho." type="5" refreshedVersion="0" background="1">
    <dbPr connection="Provider=Microsoft.Mashup.OleDb.1;Data Source=$Workbook$;Location=&quot;Lista Final com coordenadas&quot;;Extended Properties=&quot;&quot;" command="SELECT * FROM [Lista Final com coordenadas]"/>
  </connection>
</connections>
</file>

<file path=xl/sharedStrings.xml><?xml version="1.0" encoding="utf-8"?>
<sst xmlns="http://schemas.openxmlformats.org/spreadsheetml/2006/main" count="727" uniqueCount="468">
  <si>
    <t>UBS 1 ASA SUL</t>
  </si>
  <si>
    <t>UBS 1 ASA SUL (CSB08), SGAS QUADRA 612 LOTES S/N, ASA SUL, Brasília-DF, 70200-720</t>
  </si>
  <si>
    <t>Região Central</t>
  </si>
  <si>
    <t>UBS 1 CRUZEIRO</t>
  </si>
  <si>
    <t>UBS 1 LAGO NORTE</t>
  </si>
  <si>
    <t>UBS 1 ASA NORTE</t>
  </si>
  <si>
    <t>UBS 1 ASA NORTE (CSB11), SGAN 905, ASA NORTE, Brasília-DF, 70790-054</t>
  </si>
  <si>
    <t>UBS 2 ASA NORTE</t>
  </si>
  <si>
    <t>UBS 2 ASA NORTE (CSB13), Eqn 208 408, 208 - Asa Norte, Brasília - DF, 70853-450</t>
  </si>
  <si>
    <t>UBS 3 ASA NORTE</t>
  </si>
  <si>
    <t>UBS 5 ASA NORTE</t>
  </si>
  <si>
    <t>UBS 2 CRUZEIRO</t>
  </si>
  <si>
    <t>UBS 1 VARJÃO</t>
  </si>
  <si>
    <t>UBS 1 VARJÃO (CSB16), VILA VARJAO QUADRA 5 05, VILA VARJAO DO TORTO, Brasília-DF, 71555-133</t>
  </si>
  <si>
    <t>UBS 1 CANDANGOLÂNDIA</t>
  </si>
  <si>
    <t>Região Centro - Sul</t>
  </si>
  <si>
    <t>UBS 1 ESTRUTURAL</t>
  </si>
  <si>
    <t>UBS 1 - ESTRUTURA, AREA ESPECIAL 02 AVENIDA CENTRAL CENTRO DE SAUDE 02, ESTRUTURAL, Brasília-DF, 71020-010</t>
  </si>
  <si>
    <t>UBS 1 GUARÁ</t>
  </si>
  <si>
    <t>UBS 1 NÚCLEO BANDEIRANTE</t>
  </si>
  <si>
    <t>UBS 1 NÚCLEO BANDEIRANTE (CSNB02), 3 AVENIDA AREA ESPECIAL N 3 3, NUCLEO BANDEIRANTE, Brasília-DF, 71720-585</t>
  </si>
  <si>
    <t>UBS 1 RIACHO FUNDO I</t>
  </si>
  <si>
    <t>UBS 1 RIACHO FUNDO I (CSRF03), QN 07 AREA ESPECIAL 09 RIACHO FUNDO I 9, RIACHO FUNDO, Brasília-DF, 71805-811</t>
  </si>
  <si>
    <t>UBS 1 RIACHO FUNDO II</t>
  </si>
  <si>
    <t>UBS 2 GUARÁ</t>
  </si>
  <si>
    <t>UBS 3 GUARÁ</t>
  </si>
  <si>
    <t>UBS 4 GUARÁ</t>
  </si>
  <si>
    <t>UBS 1 SÃO SEBASTIÃO</t>
  </si>
  <si>
    <t>UBS 1 SÃO SEBASTIÃO (CSSS01), CENTRO DE MULTIPLAS ATIVIDADES CONJ 10, CENTRO, Brasília-DF, 71691-047</t>
  </si>
  <si>
    <t>Região Leste</t>
  </si>
  <si>
    <t>UBS 2 SÃO SEBASTIÃO</t>
  </si>
  <si>
    <t>UBS 2 SÃO SEBASTIÃO, DF 140 KM 7,5 - AO LADO DA EMATER - SSB, Brasília - DF, 71691101</t>
  </si>
  <si>
    <t>UBS 3 SÃO SEBASTIÃO</t>
  </si>
  <si>
    <t>UBS 3 SÃO SEBASTIÃO, VILA OLÍMPICA (MORRO AZUL) DE SÃO SEBASTIÃO, Brasília - DF, 71692725</t>
  </si>
  <si>
    <t>UBS 5 SÃO SEBASTIÃO</t>
  </si>
  <si>
    <t>UBS 5 SÃO SEBASTIÃO, QD 301 CONJ 6 LOTE 1 - SÃO SEBASTIÃO, Brasília -DF, 71691047</t>
  </si>
  <si>
    <t>UBS 6 SÃO SEBASTIÃO</t>
  </si>
  <si>
    <t>UBS 6 SÃO SEBASTIÃO, CONJUNTO 5 CASA 1 SÃO FRANCISCO - SÃO SEBASTIÃO, Brasília -DF, 71691047</t>
  </si>
  <si>
    <t>UBS 7 SÃO SEBASTIÃO</t>
  </si>
  <si>
    <t>UBS 7 SÃO SEBASTIÃO, RUA 26 CONJ B CASA 17 - BOSQUE - SÃO SEBASTIÃO, Brasília -DF, 71693500</t>
  </si>
  <si>
    <t>UBS 8 SÃO SEBASTIÃO</t>
  </si>
  <si>
    <t>UBS 9 SÃO SEBASTIÃO</t>
  </si>
  <si>
    <t>UBS 9 - SÃO SEBASTIÃO, Rua 06, casa 70, Setor tradicional, São Sebastião, Brasília - Df, 71691106</t>
  </si>
  <si>
    <t>UBS 10 SÃO SEBASTIÃO</t>
  </si>
  <si>
    <t>UBS 10 SÃO SEBASTIÃO, RUA 14 LOTE 21 LOJA 1, 2, 3 JOÃO CANDIDO - SSB, Brasília - DF, 71693214</t>
  </si>
  <si>
    <t>UBS 11 SÃO SEBASTIÃO</t>
  </si>
  <si>
    <t>UBS 11 SÃO SEBASTIÃO, CHÁCARA 10 - MORRO DA CRUZ - SSB, Brasília - DF, 71694045</t>
  </si>
  <si>
    <t>UBS 12 SÃO SEBASTIÃO</t>
  </si>
  <si>
    <t>UBS 12 SÃO SEBASTIÃO, QD 31 CASA 6 SÃO JOSÉ - SÃO SEBASTIÃO,Brasília - Df, 71693032</t>
  </si>
  <si>
    <t>UBS 14 SÃO SEBASTIÃO</t>
  </si>
  <si>
    <t>UBS 15 SÃO SEBASTIÃO</t>
  </si>
  <si>
    <t>UBS 16 SÃO SEBASTIÃO</t>
  </si>
  <si>
    <t>UBS 17 SÃO SEBASTIÃO</t>
  </si>
  <si>
    <t>UBS 19 SÃO SEBASTIÃO</t>
  </si>
  <si>
    <t>UBS 19 SÃO SEBASTIÃO, RUA 07 CASA, São Sebastião, Brasília- DF, 71691047</t>
  </si>
  <si>
    <t>UBS 1 PARANOÁ</t>
  </si>
  <si>
    <t>UBS 1 PARANOÁ (CSPA01), QD 21 AREA ESPECIAL CONJUNTO 15 15, PARANOA, Brasília-DF, 71570-210</t>
  </si>
  <si>
    <t>UBS 3 PARANOÁ</t>
  </si>
  <si>
    <t>UBS 3 - PARANOÁ, Colonia Agricola Br 251 Km 07, 250 - Paranoa, Brasília - DF, 71590-000</t>
  </si>
  <si>
    <t>UBS 4 PARANOÁ</t>
  </si>
  <si>
    <t>UBS 5 PARANOÁ</t>
  </si>
  <si>
    <t>UBS 6 PARANOÁ</t>
  </si>
  <si>
    <t>UBS 7 PARANOÁ</t>
  </si>
  <si>
    <t>UBS 8 PARANOÁ</t>
  </si>
  <si>
    <t>UBS 1 ITAPOÃ</t>
  </si>
  <si>
    <t>UBS 1 FERCAL</t>
  </si>
  <si>
    <t>Região Norte</t>
  </si>
  <si>
    <t>UBS 2 FERCAL</t>
  </si>
  <si>
    <t>UBS 2 FERCAL, ROD DF 205 OESTE KM 13 Núcleo Rural Catingueiro 13, Fercal, Brasília - DF, 73017017</t>
  </si>
  <si>
    <t>UBS 3 FERCAL</t>
  </si>
  <si>
    <t>UBS 1 FEIRA SOBRADINHO</t>
  </si>
  <si>
    <t>UBS 2 SOBRADINHO</t>
  </si>
  <si>
    <t>UBS 2 SOBRADINHO (CSS02), Quadra 3 - s/n Cjd/e Ltsn - Sobradinho, DF, 73030-038</t>
  </si>
  <si>
    <t>UBS 3 SOBRADINHO</t>
  </si>
  <si>
    <t>UBS 3 - SOBRADINHO I, Ae Novo Setor de Mansoes Nova Colina - Sobradinho, Brasília - DF, 73017-017</t>
  </si>
  <si>
    <t>UBS 4 SOBRADINHO</t>
  </si>
  <si>
    <t>UBS 4 SOBRADINHO, DF 440 Condomínio Residencial Serra Verde, KM 12, Sala anexa à Paroquia, Sobradinho, Brasília - DF, 73031615</t>
  </si>
  <si>
    <t>UBS 5 SOBRADINHO</t>
  </si>
  <si>
    <t>UBS 5 SOBRADINHO, Área Especial 01, Lote 01, Associação de Moradores, Vila BASEVI, Sobradinho, Brasília- DF, 73100000</t>
  </si>
  <si>
    <t>UBS 6 SOBRADINHO</t>
  </si>
  <si>
    <t>UBS 1 SOBRADINHO II</t>
  </si>
  <si>
    <t>UBS 1 SOBRADINHO II (CSS03), AR 13 AREA ESPECIAL CONJUNTO 7 LOTE 1, SOBRADINHO II, Brasília-DF, 73062-712</t>
  </si>
  <si>
    <t>UBS 2 SOBRADINHO II</t>
  </si>
  <si>
    <t>UBS 3 SOBRADINHO II</t>
  </si>
  <si>
    <t>UBS 3 SOBRADINHO II, Condomínio Vale dos Pinheiros, Quadra 45 A, Conjunto A, Lote 56, Sobradinho II, Brasília - DF, 73088300</t>
  </si>
  <si>
    <t>UBS 4 SOBRADINHO II</t>
  </si>
  <si>
    <t>UBS 4 SOBRADINHO II, Condomínio Mini-Chácaras, QMS 30 Área Especial 01, Sobradinho II, Brasília - DF, 73081180</t>
  </si>
  <si>
    <t>UBS 5 SOBRADINHO II</t>
  </si>
  <si>
    <t>UBS 5 SOBRADINHO II, Condomínio Mini-Chácaras, QMS 16 Rua 14 Casa 01, Sobradinho II, Brasília - DF, 73017017</t>
  </si>
  <si>
    <t>UBS 6 SOBRADINHO II</t>
  </si>
  <si>
    <t>UBS 6 SOBRADINHO II, Condomínio Vale das Acácias, Quadra 12, Lote 01, Sobradinho II, Brasília - DF, 73070056</t>
  </si>
  <si>
    <t>UBS 1 PLANALTINA</t>
  </si>
  <si>
    <t>UBS 1 PLANALTINA (CSPL01), QUADRA 18 CONJUNTO H AREA ESPECIAL 01, PLANALTINA, Brasília-DF, 73320-020</t>
  </si>
  <si>
    <t>UBS 2 PLANALTINA</t>
  </si>
  <si>
    <t>UBS 2 - PLANALTINA, Entre Quadras 1 10 ÁREA Especial, S/N - Planaltina, Brasília - DF, 73340-100</t>
  </si>
  <si>
    <t>UBS 3 PLANALTINA</t>
  </si>
  <si>
    <t>UBS 3 PLANALTINA (CSPL03), Rua Alexandre Salgado Quadra 20 Lote, 7 - Setor Tradicional, Brasília - DF, 73330-066</t>
  </si>
  <si>
    <t>UBS 4 PLANALTINA</t>
  </si>
  <si>
    <t>UBS 5 PLANALTINA</t>
  </si>
  <si>
    <t>UBS 5 PLANALTINA (CSPL05), Quadra 12 D Conj A ÁREA Especial, 0 - Planaltina, Brasília - DF, 73370-100</t>
  </si>
  <si>
    <t>UBS 7 PLANALTINA</t>
  </si>
  <si>
    <t>UBS 8 PLANALTINA</t>
  </si>
  <si>
    <t>UBS 9 PLANALTINA</t>
  </si>
  <si>
    <t>UBS 9 PLANALTINA, Núcleo Rural de Santos Dumont DF 130 KM 25, Planaltina, Brasília - DF, 73310000</t>
  </si>
  <si>
    <t>UBS 10 PLANALTINA</t>
  </si>
  <si>
    <t>UBS 10 PLANALTINA, Núcleo Rural Taquara, quadra 01, , Planaltina, Brasília -DF, 73499899</t>
  </si>
  <si>
    <t>UBS 11 PLANALTINA</t>
  </si>
  <si>
    <t>UBS 11 PLANALTINA, Núcleo Rural Rajadinha II, Rua 02, Lote 16/17, Chácara Riacho Doce, Planaltina, Brasília- DF, 73307990</t>
  </si>
  <si>
    <t>UBS 12 PLANALTINA</t>
  </si>
  <si>
    <t>UBS 12 PLANALTINA, DF 128 Condomínio Samaúma Conjunto A Lote 13, Bica do DER, Planaltina, Brasília- DF, 73310000</t>
  </si>
  <si>
    <t>UBS 13 PLANALTINA</t>
  </si>
  <si>
    <t>UBS 13 PLANALTINA, Núcleo Rural São José Área Especial, Planaltina, Brasília - DF, 73307993</t>
  </si>
  <si>
    <t>UBS 14 PLANALTINA</t>
  </si>
  <si>
    <t>UBS 15 PLANALTINA</t>
  </si>
  <si>
    <t>UBS 15 PLANALTINA, Núcleo Rural Rio Preto 01, Planaltina, Brasília - DF, 73307997</t>
  </si>
  <si>
    <t>UBS 16 PLANALTINA</t>
  </si>
  <si>
    <t>UBS 17 PLANALTINA</t>
  </si>
  <si>
    <t>UBS 17 PLANALTINA, Condomínio Morumbi, Vale do Sol, Quadra N, Lote 15, BR 020, KM 4, Brasília -DF, 73307990</t>
  </si>
  <si>
    <t>UBS 18 PLANALTINA</t>
  </si>
  <si>
    <t>UBS 19 PLANALTINA</t>
  </si>
  <si>
    <t>UBS 19 PLANALTINA, Parque Sucupira de Planaltina, Brasília - DF, 73343010</t>
  </si>
  <si>
    <t>UBS 20 PLANALTINA</t>
  </si>
  <si>
    <t>UBS 2 BRAZLÂNDIA</t>
  </si>
  <si>
    <t>UBS 2 BRAZLÂNDIA (CSBZ02), Vila São José Q 8 - Brazlândia, Brasília - DF, 72745-001</t>
  </si>
  <si>
    <t>Região Oeste</t>
  </si>
  <si>
    <t>UBS 1 BRAZLÂNDIA</t>
  </si>
  <si>
    <t>UBS 3 BRAZLÂNDIA</t>
  </si>
  <si>
    <t>UBS 3 BRAZLÂNDIA, QUADRA 3 LOTE 6 AREA ESPECIAL Nº 02 SETOR VEREDAS, Brasília - DF, 72738990</t>
  </si>
  <si>
    <t>UBS 4 BRAZLÂNDIA</t>
  </si>
  <si>
    <t>UBS 4 BRAZLÂNDIA, QUADRA 01 AREA ESPECIAL 1 SETOR VEREDAS II, Brasília - DF, 72725100</t>
  </si>
  <si>
    <t>UBS 5 BRAZLÂNDIA</t>
  </si>
  <si>
    <t>UBS 5 BRAZLÂNDIA, RESERVA A DF 240 DF 008 DF 445 KM 4 VINCENAL AE 1, Brasília - DF, 72710990</t>
  </si>
  <si>
    <t>UBS 6 BRAZLÂNDIA</t>
  </si>
  <si>
    <t>UBS 6 BRAZLÂNDIA, FAZENDA ALMECEGAS BR 180 DF 205 KM 05 - ALMECEGAS, Brasília - DF, 72799899</t>
  </si>
  <si>
    <t>UBS 7 BRAZLÂNDIA</t>
  </si>
  <si>
    <t>UBS 8 BRAZLÂNDIA</t>
  </si>
  <si>
    <t>UBS 8 BRAZLÂNDIA, RADIOBRAS CHACARA ST. HELENA CAPELA RURAL OESTE, Brasília - DF, 72710990</t>
  </si>
  <si>
    <t>UBS 1 CEILÂNDIA</t>
  </si>
  <si>
    <t>UBS 1 CEILÂNDIA, QNN 27 ao lado do HRC - Ceilandia, Brasília - DF, 72240-540</t>
  </si>
  <si>
    <t>UBS 2 CEILÂNDIA</t>
  </si>
  <si>
    <t>UBS 3 CEILANDIA</t>
  </si>
  <si>
    <t>UBS 3 CEILANDIA (CSC03), Qnm, 15 Lote D - Ceilandia Sul, Brasília - DF, 72215-150</t>
  </si>
  <si>
    <t>UBS 5 CEILÂNDIA</t>
  </si>
  <si>
    <t>UBS 5 CEILÂNDIA (CSC 05), Qnm, 16 Lote F - Ceilandia Norte, Brasília - DF, 72210-160</t>
  </si>
  <si>
    <t>UBS 6 CEILÂNDIA</t>
  </si>
  <si>
    <t>UBS 7 CEILÂNDIA</t>
  </si>
  <si>
    <t>UBS 7 CEILÂNDIA (CSC 07), Qno, 10 - Setor O, Brasília - DF, 72255- 004</t>
  </si>
  <si>
    <t>UBS 8 CEILÂNDIA</t>
  </si>
  <si>
    <t>UBS 9 CEILÂNDIA</t>
  </si>
  <si>
    <t>UBS 9 CEILÂNDIA (CSC 09), Eqnp, S/N - Ceilandia Sul, Brasília - DF, 72235-571</t>
  </si>
  <si>
    <t>UBS 10 CEILÂNDIA</t>
  </si>
  <si>
    <t>UBS 11 CEILÂNDIA</t>
  </si>
  <si>
    <t>UBS 11 CEILÂNDIA (CSC11), EQNO 17 18 AREA ESPECIAL S/N, EXPSANSAO SETOR O, Brasília-DF, 72255-000</t>
  </si>
  <si>
    <t>UBS 12 CEILÂNDIA</t>
  </si>
  <si>
    <t>UBS 16 CEILÂNDIA</t>
  </si>
  <si>
    <t>UBS 17 CEILÂNDIA</t>
  </si>
  <si>
    <t>UBS 9 BRAZLÂNDIA</t>
  </si>
  <si>
    <t>UBS 1 TAGUATINGA</t>
  </si>
  <si>
    <t>UBS 1 TAGUATINGA (CST01), QNG AREA ESPECIAL N 18 E19 S/N, TAGUATINGA NORTE, Brasília-DF, 72155-000</t>
  </si>
  <si>
    <t>Região Sudoeste</t>
  </si>
  <si>
    <t>UBS 2 TAGUATINGA</t>
  </si>
  <si>
    <t>UBS 2 TAGUATINGA (CST02), Qnd 02 ÁREA Especial Praca do Bicalho, 2 - Taguatinga Norte, Brasília - DF, 72155-000</t>
  </si>
  <si>
    <t>UBS 3 TAGUATINGA</t>
  </si>
  <si>
    <t>UBS 5 TAGUATINGA</t>
  </si>
  <si>
    <t>UBS 6 TAGUATINGA</t>
  </si>
  <si>
    <t>UBS 6 - TAGUATINGA, Qsc 01 ÁREA Esp Prox Feira dos Importados, 1 - Taguatinga Centro, Brasília - DF, 72155-000</t>
  </si>
  <si>
    <t>UBS 7 TAGUATINGA</t>
  </si>
  <si>
    <t>UBS 8 TAGUATINGA</t>
  </si>
  <si>
    <t>UBS 1 ÁGUAS CLARAS</t>
  </si>
  <si>
    <t>UBS 1 ÁGUAS CLARAS (CF AREAL), QS 05 LOTE 24 AV AREAL 24, AGUAS CLARAS, Brasília-DF, 72130-077</t>
  </si>
  <si>
    <t>UBS 1 VICENTE PIRES</t>
  </si>
  <si>
    <t>UBS 1 VICENTE PIRES, RUA 4C CHACARA 12 COL AGRICOLA SAMAM 12, VICENTE PIRES, Brasília-DF, 72130-078</t>
  </si>
  <si>
    <t>UBS 2 RECANTO DAS EMAS</t>
  </si>
  <si>
    <t>UBS 3 RECANTO DAS EMAS</t>
  </si>
  <si>
    <t>UBS 4 RECANTO DAS EMAS</t>
  </si>
  <si>
    <t>UBS 4 RECANTO DAS EMAS (CFRE 02), Av Recanto das Emas Quadra 308 Lote 02, 2 - Recanto das Emas, Brasília - DF, 72620-400</t>
  </si>
  <si>
    <t>UBS 2 SAMAMBAIA</t>
  </si>
  <si>
    <t>UBS 3 SAMAMBAIA</t>
  </si>
  <si>
    <t>UBS 4 SAMAMBAIA</t>
  </si>
  <si>
    <t>UBS 7 SAMAMBAIA</t>
  </si>
  <si>
    <t>UBS 12 SAMAMBAIA</t>
  </si>
  <si>
    <t>UBS 1 GAMA</t>
  </si>
  <si>
    <t>UBS 1 GAMA (CSG 01), EQ 6 12 AREAS ESPECIAIS S/N, SETOR SUL GAMA, Brasília-DF, 72415-318</t>
  </si>
  <si>
    <t>Região Sul</t>
  </si>
  <si>
    <t>UBS 2 GAMA</t>
  </si>
  <si>
    <t>UBS 2 GAMA (CSG 02), Quadra, 11 - Setor Sul, Brasília - DF, 72410- 110</t>
  </si>
  <si>
    <t>UBS 3 GAMA</t>
  </si>
  <si>
    <t>UBS 4 GAMA</t>
  </si>
  <si>
    <t>UBS 4 GAMA (CSG 04), Praca 3 ÁREA Especial N, 2 - Gama Df, Brasília - DF, 72460-120</t>
  </si>
  <si>
    <t>UBS 5 GAMA</t>
  </si>
  <si>
    <t>UBS 6 GAMA</t>
  </si>
  <si>
    <t>UBS 6 GAMA (CSG 06), Entre Quadra, S/N - Setor Oeste, Brasília - DF, 72465-390</t>
  </si>
  <si>
    <t>UBS 8 GAMA</t>
  </si>
  <si>
    <t>UBS 12 GAMA</t>
  </si>
  <si>
    <t>UBS 12 - GAMA, ANTIGO POSTO DA RECEITA FEDERAL DF 290, GAMA, Brasília-DF, 72457-994</t>
  </si>
  <si>
    <t>UBS 9 GAMA</t>
  </si>
  <si>
    <t>UBS 9 - GAMA, Rua Libanio, 13, Engenho das Lages - Gama, Brasília - DF, 72457-996</t>
  </si>
  <si>
    <t>UBS 1 SANTA MARIA</t>
  </si>
  <si>
    <t>UBS 1 SANTA MARIA (CSSM01), QR 207 307 CONJ T LOTE 2, SANTA MARIA, Brasília-DF, 72507-520</t>
  </si>
  <si>
    <t>UBS 2 SANTA MARIA</t>
  </si>
  <si>
    <t>UBS 3 SANTA MARIA</t>
  </si>
  <si>
    <t>UBS 5 SANTA MARIA</t>
  </si>
  <si>
    <t>UBS 5 - SANTA MARIA, Eq 212 213 Lote E, 1 - Santa Maria, Brasília - DF, 72542-300</t>
  </si>
  <si>
    <t>UBS 6 SANTA MARIA</t>
  </si>
  <si>
    <t>UBS 7 SANTA MARIA</t>
  </si>
  <si>
    <t>UBS 7 - SANTA MARIA, Av Brigadeiro Pinto de Moura, 1 - Santa Maria, Brasília - DF, 72593-000</t>
  </si>
  <si>
    <t>UBS 8 SANTA MARIA</t>
  </si>
  <si>
    <t>UBS 8 SANTA MARIA, EQ 417/517 MDE, Brasília - DF, 72547325</t>
  </si>
  <si>
    <t>UBS 1 CRUZEIRO (CSB09), Shces Quadra, 611 - Cruzeiro Novo, Brasília - DF, 70070-710</t>
  </si>
  <si>
    <t>UBS 1 LAGO NORTE (CSB10), SHIN QI 3 03, LAGO NORTE, Brasília-DF, 71505-600</t>
  </si>
  <si>
    <t>UBS 2 CRUZEIRO (CSB14), Shce Setor Escolar Lote, 4 - Cruzeiro Velho, Brasília - DF, 70070-710</t>
  </si>
  <si>
    <t>UBS 1 CANDANGOLÂNDIA (CSCAN01) EQ 5 7 AREA ESPECIAL - CANDANGOLANDIA 01, CANDANGOLANDIA, Brasília-DF, 71725- 400</t>
  </si>
  <si>
    <t>UBS 1 GUARÁ (CSGU01), QI 06 AREA ESPECIAL LT A 1, GUARA I, Brasília-DF, 71010-634</t>
  </si>
  <si>
    <t>UBS 1 RIACHO FUNDO II (CSRF04), QC 06 CJ 16 LOTE 01 AREA ESPECIAL 1 01, RIACHO FUNDO II, Braília-DF, 71882-266</t>
  </si>
  <si>
    <t>UBS 4 - GUARÁ, QELC - EQ 2 /3 - Conjunto b, Lúcio Costa, Brasília - DF, 71100-050</t>
  </si>
  <si>
    <t>UBS 8 SÃO SEBASTIÃO, RUA 7 CASA 400 VILA DO BOA - SSB, Brasília - DF, 71691047</t>
  </si>
  <si>
    <t>UBS 14 SÃO SEBASTIÃO, COMPLEXO PRISIONAL DA PAPUDA, Brasília -DF, 71691047</t>
  </si>
  <si>
    <t>UBS 15 SÃO SEBASTIÃO, COMPLEXO PRISIONAL DA PAPUDA, Brasília -DF, 71691047</t>
  </si>
  <si>
    <t>UBS 16 SÃO SEBASTIÃO, COMPLEXO PRISIONAL DA PAPUDA, Brasília -DF, 71691047</t>
  </si>
  <si>
    <t>UBS 17 SÃO SEBASTIÃO, COMPLEXO PRISIONAL DA PAPUDA, Brasília -DF, 71691047</t>
  </si>
  <si>
    <t>UBS 4 PARANOÁ, DF 285 KM 23 AE NR JARDIM II - PARANOÁ, Brasília - DF, 71571800</t>
  </si>
  <si>
    <t>UBS 5 PARANOÁ, DF 125 BR 251 CAPÃO SECO - PARANOÁ, Brasília -DF, 71590000</t>
  </si>
  <si>
    <t>UBS 6 PARANOÁ, COL AGRIC CARIRU AE - PARANOÁ, Brasília - DF, 71590000</t>
  </si>
  <si>
    <t>UBS 7 PARANOÁ, DF 270 KM 02 CAFÉ SEM TROCO - PARANOÁ, Brasília - DF, 71590000</t>
  </si>
  <si>
    <t>UBS 8 PARANOÁ, COLONIA AGRICOLA BR 251 KM 07, Brasília - DF, 71590000</t>
  </si>
  <si>
    <t>UBS 1 ITAPOÃ, QUADRA 378 AREA ESPECIAL 1, ITAPOA, Brasília-DF, 71593-600</t>
  </si>
  <si>
    <t>UBS 1 FERCAL, DF 150 KM 12 QUADRA 10 CASA, Engenho Velho, 14, Fercal, Brasília - DF, 73150030</t>
  </si>
  <si>
    <t>UBS 3 FERCAL, SITIO PATRICIA DF 326 KM 8 NUCLEO RURAL LOBEIRAL, Fercal, Brasília - DF, 73017017</t>
  </si>
  <si>
    <t>UBS 6 SOBRADINHO, DF 001 KM 120 Rua 08 Chácara 187 Lago Oeste, Sobradinho, Brasília - DF, 73100000</t>
  </si>
  <si>
    <t>UBS 2 SOBRADINHO II (CLÍNICA DA FAMÍLIA 02), Rodovia Df 420 Setor de Mansoes, 1 - Sobradinho II, Brasília - DF, 73080-050</t>
  </si>
  <si>
    <t>UBS 4 PLANALTINA (CSPL04 - MESTRE D'ARMAS), Estancia Nova Planaltina Qd 02 Rua A ÁREA Especial, 0 - Estancia, Brasília - DF, 73380-100</t>
  </si>
  <si>
    <t>UBS 8 PLANALTINA, CR 71 Casa 177 Vale do Amanhecer, Planaltina, Brasília - DF, 73370054</t>
  </si>
  <si>
    <t>UBS 14 PLANALTINA, Núcleo Rural Tabatinga S/N, Planaltina, Brasília - DF, 73307997</t>
  </si>
  <si>
    <t>UBS 16 PLANALTINA, Núcleo Rural Pipiripau 1, Planaltina, Brasília - DF, 73307992</t>
  </si>
  <si>
    <t>UBS 18 PLANALTINA, Centro Olímpico de Planaltina, Planaltina, Brasília - DF, 73310100</t>
  </si>
  <si>
    <t>UBS 20 - Planaltina, Area especial 9 a setor norte, 00, Planaltina, Brasília - DF, 73310-690</t>
  </si>
  <si>
    <t>UBS 1 BRAZLÂNDIA, EQ 6/8 SETOR NORTE ÁREA ESPECIAL, Brasília - DF, 72710065</t>
  </si>
  <si>
    <t>UBS 7 BRAZLÂNDIA, QUADRA 15 LOTE 02 LJ 01 AREA ESPECIAL 02 INCRA 08, Brasília - DF, 72720660</t>
  </si>
  <si>
    <t>UBS 2 CEILÂNDIA (CSC 02), Qnn, 15 Lote F - Ceilandia Norte, Brasília - DF, 72225-150</t>
  </si>
  <si>
    <t>UBS 6 CEILÂNDIA (CSC 06), EQNP 10/14 lotes E,F,G,H. - Ceilândia, Brasília - DF, 72231-505</t>
  </si>
  <si>
    <t>UBS 8 CEILÂNDIA (CSC 08), S p EQNP 17/13 AE - A,B,C,D Cj O - Ceilândia, Brasília - DF, 72241-305</t>
  </si>
  <si>
    <t>UBS 10 CEILÂNDIA (CSC 10), QNN 12 AREA ESPECIAL 1 12, CEILANDIA SUL,Brasília-DF, 72220-120</t>
  </si>
  <si>
    <t>UBS 12 CEILÂNDIA (CSC 12), EQNQ 03 04 S/N, CEILANDIA NORTE, Brasília-DF, 72270-300</t>
  </si>
  <si>
    <t>UBS 16 - SOL NASCENTE CEILÂNDIA, Quadra 501 Área especial 02 Trecho 01, SH Sol Nascente 128 A Conjunto H - Ceilândia, Brasília - DF, 72243-526</t>
  </si>
  <si>
    <t>UBS - 17 PÔR DO SOL CEILÂNDIA, EQNP 16/20, Setor P Sul - Ceilândia, Brasília - DF, 72231-618</t>
  </si>
  <si>
    <t>UBS 9 BRAZLÂNDIA, INCRA 8 CAAG Q 15, BRAZLANDIA, Brasília-DF, 72760-120</t>
  </si>
  <si>
    <t>UBS 3 TAGUATINGA (CST03), Eqnl 01 ÁREA Especial N 02 Via Estadio Serejinho, 1 - Taguatinga, Brasília - DF, 72155-000</t>
  </si>
  <si>
    <t>UBS 5 TAGUATINGA (CST05), etor D Sul ÁREA Esp N, 23 - Taguatinga, Brasília - DF, 72155-000</t>
  </si>
  <si>
    <t>UBS 7 TAGUATINGA (CST07), Qnm 36 ÁREA Especial, 10 - Taguatinga Norte, Brasília - DF, 72155-000</t>
  </si>
  <si>
    <t>UBS 8 TAGUATINGA (CST08), Eqnl 24 ÁREA Esp Norte, 1 - Taguatinga, Brasília - DF, 72155-000</t>
  </si>
  <si>
    <t>UBS 2 RECANTO DAS EMAS (CSRE02), Quadra 102 ÁREA Especial 1, 1 - Recanto das Emas, Brasília - DF, 72600-200</t>
  </si>
  <si>
    <t>UBS 3 RECANTO DAS EMAS (CFRE 01), Setor Hospitalar Qd 104 105 Lote 25, 25 - Recanto das Emas, Brasília - DF, 72600-400</t>
  </si>
  <si>
    <t>UBS 2 SAMAMBAIA (CSSAM 02), Qs 611 ÁREA Especial, 611 - Samambaia Norte, Brasília - DF, 72322-583</t>
  </si>
  <si>
    <t>UBS 3 SAMAMBAIA (CSSAM 03), Qn 429 Conjunto F Lote, 1 - Samambaia Norte, Brasília - DF, 72322-583</t>
  </si>
  <si>
    <t>UBS 4 SAMAMBAIA (CSSAM 04), Qn 512 Conjunto 2 Lote, 123 - Samambaia Sul, Brasília - DF, 72322-583</t>
  </si>
  <si>
    <t>UBS 7 SAMAMBAIA (CLÍNICA DA FAMÍLIA 04), Quadra 302 Conjunto 05 Lote 01, 1 - Samambaia Sul, Brasília - DF, 72300-639</t>
  </si>
  <si>
    <t>UBS 12 SAMAMBAIA, QR 210 CONJUNTO 22 LOTE 01 01, SAMAMBAIA, Brasília-DF, 72316-223</t>
  </si>
  <si>
    <t>UBS 3 GAMA (CSG 03), ÁREA Especial, 3 - Gama, Brasília - DF, 72457-994</t>
  </si>
  <si>
    <t>UBS 5 GAMA (CSG 05), Quadra 38 ÁREA Especial Leste Sc, 38 - Gama, Brasília - DF, 72405-380</t>
  </si>
  <si>
    <t>UBS 8 - GAMA, ÁREA Especial do Dvo Rua do Eucalipto N, 4 - Gama, Brasília - DF, 72450-150</t>
  </si>
  <si>
    <t>UBS 2 SANTA MARIA (CSSM02), Eq 217 317 Lote E, 1 - Santa Maria, Brasília - DF, 72547-305</t>
  </si>
  <si>
    <t>UBS 3 - SANTA MARIA, Qr 100 Conj I Lote, 1 - Santa Maria, Brasília - DF, 72500-414</t>
  </si>
  <si>
    <t>UBS 6 - SANTA MARIA, Qr 202 302 Lote 2, 2 - Santa Maria, Brasília - DF, 72502-300</t>
  </si>
  <si>
    <t>UBS 3 ASA NORTE, Rua Piau Acampamento Pacheco Fernandes, Área Especial, Vila Planalto, 2, Brasília - DF, 70804-190</t>
  </si>
  <si>
    <t>UBS 5 ASA NORTE, Vila Weslian Roriz , Área Especial, 1, Granja do Torto, Lago Norte, Brasília - DF, 70636-003</t>
  </si>
  <si>
    <t>UBS 2 GUARÁ, QE 23, lote C-AE S/N Guará II, Brasília -DF, 71025-000</t>
  </si>
  <si>
    <t>UBS 3 GUARÁ, QE 38 Área Especial-Guará II, Brasília - DF, 71070-380</t>
  </si>
  <si>
    <t>UBS</t>
  </si>
  <si>
    <t>ENDEREÇO</t>
  </si>
  <si>
    <t>REGIONAL DE SAÚDE</t>
  </si>
  <si>
    <t>Column1</t>
  </si>
  <si>
    <t>coordinates</t>
  </si>
  <si>
    <t>google maps name</t>
  </si>
  <si>
    <t>(-15.8326601, -47.909503)</t>
  </si>
  <si>
    <t>Unidade Básica de Saúde 1 Asa Sul</t>
  </si>
  <si>
    <t>(-15.7257082, -47.8739439)</t>
  </si>
  <si>
    <t>Vacinação COVID-19 - UBS 1 Lago Norte (Centro de Saúde n°10)</t>
  </si>
  <si>
    <t>(-15.7732459, -47.89242780000001)</t>
  </si>
  <si>
    <t>SAP 01 da Asa Norte</t>
  </si>
  <si>
    <t>(-15.7616704, -47.8805846)</t>
  </si>
  <si>
    <t>CEDOH</t>
  </si>
  <si>
    <t>(-15.7951717, -47.8481369)</t>
  </si>
  <si>
    <t>Unidade Básica de Saúde (UBS) 3 - Asa Norte - Vila Planalto</t>
  </si>
  <si>
    <t>(-15.705292, -47.9059388)</t>
  </si>
  <si>
    <t>Residência Oficial da Granja do Torto</t>
  </si>
  <si>
    <t>(-15.7835664, -47.9359858)</t>
  </si>
  <si>
    <t>Unidade Básica de Saúde (UBS) 2 Cruzeiro</t>
  </si>
  <si>
    <t>(-15.7109084, -47.876274)</t>
  </si>
  <si>
    <t>Unidade Básica de Saúde n° 1 Varjão</t>
  </si>
  <si>
    <t>(-15.8498126, -47.9513927)</t>
  </si>
  <si>
    <t>UBS 01 - Candangolândia</t>
  </si>
  <si>
    <t>(-15.7836414, -47.9972336)</t>
  </si>
  <si>
    <t>UBS 1 da Estrutural</t>
  </si>
  <si>
    <t>(-15.8701908, -47.9656896)</t>
  </si>
  <si>
    <t>Centro de Saúde n°1 - Núcleo Bandeirante</t>
  </si>
  <si>
    <t>(-15.8851351, -48.02385)</t>
  </si>
  <si>
    <t>Unidade Básica de Saúde - Riacho Fundo</t>
  </si>
  <si>
    <t>(-15.9230767, -48.0438802)</t>
  </si>
  <si>
    <t>UBS 01 RIACHO FUNDO II</t>
  </si>
  <si>
    <t>(-15.8495023, -47.9703728)</t>
  </si>
  <si>
    <t>Centro de Saúde n°3 - Guará II</t>
  </si>
  <si>
    <t>(-15.8101895, -47.98868299999999)</t>
  </si>
  <si>
    <t>Posto de Saúde Lúcio Costa</t>
  </si>
  <si>
    <t>(-15.9025315, -47.7728248)</t>
  </si>
  <si>
    <t>Centro de Saúde 01 de São Sebastião</t>
  </si>
  <si>
    <t>(-15.9119111, -47.7511731)</t>
  </si>
  <si>
    <t>R. 26 Conjunto B - São Sebastião</t>
  </si>
  <si>
    <t>(-15.8980625, -47.7613316)</t>
  </si>
  <si>
    <t>Ubs João Candido</t>
  </si>
  <si>
    <t>(-15.7696894, -47.7800325)</t>
  </si>
  <si>
    <t>Unidade Básica de Saúde 01 do Paranoá</t>
  </si>
  <si>
    <t>(-15.9069677, -47.5176234)</t>
  </si>
  <si>
    <t>Posto de Saúde do Cariru - PSF</t>
  </si>
  <si>
    <t>(-15.9362315, -47.5802016)</t>
  </si>
  <si>
    <t>UBS Café Sem Troco</t>
  </si>
  <si>
    <t>(-15.6545919, -47.80956459999999)</t>
  </si>
  <si>
    <t>Unidade Básica de Saúde (UBS) 2 Sobradinho</t>
  </si>
  <si>
    <t>(-15.6480181, -47.7552616)</t>
  </si>
  <si>
    <t>Unidade Básica de Saúde 3 Nova Colina de Sobradinho</t>
  </si>
  <si>
    <t>Associação Comunitária dos Moradores da Vila Basevi</t>
  </si>
  <si>
    <t>(-15.6350787, -47.8376313)</t>
  </si>
  <si>
    <t>Unidade Básica de Saúde (UBS) 4 Sobradinho II</t>
  </si>
  <si>
    <t>(-15.6281309, -47.8387342)</t>
  </si>
  <si>
    <t>Unidade Básica de Saúde (UBS) 5 Sobradinho II</t>
  </si>
  <si>
    <t>(-15.6123458, -47.643206)</t>
  </si>
  <si>
    <t>Unidade Básica de Saúde (UBS) 2 Planaltina</t>
  </si>
  <si>
    <t>(-15.6198199, -47.6803603)</t>
  </si>
  <si>
    <t>UBS 04 Planaltina DF</t>
  </si>
  <si>
    <t>(-15.6712004, -47.6453394)</t>
  </si>
  <si>
    <t>UBS 8 Vale do Amanhecer Planaltina</t>
  </si>
  <si>
    <t>(-15.6792755, -47.6483248)</t>
  </si>
  <si>
    <t>Unidade Básica de Saúde (UBS) 9 Planaltina - Núcleo Rural Santos Dumont</t>
  </si>
  <si>
    <t>(-15.6335752, -47.5216135)</t>
  </si>
  <si>
    <t>UBS 10 TAQUARA PLANALTINA</t>
  </si>
  <si>
    <t>(-15.6327977, -47.67400910000001)</t>
  </si>
  <si>
    <t>Unidade Básica de Saúde n° 12 - BICA do DER</t>
  </si>
  <si>
    <t>Unidade Básica de Saúde (UBS) 1 Planaltina</t>
  </si>
  <si>
    <t>(-15.6123454, -47.65184860000001)</t>
  </si>
  <si>
    <t>Unidade Básica de Saúde (UBS) 20 Planaltina</t>
  </si>
  <si>
    <t>(-15.6589014, -48.1930314)</t>
  </si>
  <si>
    <t>UBS 2 Brazlândia</t>
  </si>
  <si>
    <t>(-15.6698514, -48.2004701)</t>
  </si>
  <si>
    <t>UBS 3 Brazlândia - Veredas I</t>
  </si>
  <si>
    <t>(-15.6728185, -48.2003232)</t>
  </si>
  <si>
    <t>UBS 4 Brazlândia - Veredas II</t>
  </si>
  <si>
    <t>(-15.8078351, -48.1205846)</t>
  </si>
  <si>
    <t>UBS 02 de Ceilândia</t>
  </si>
  <si>
    <t>(-15.8309646, -48.0966408)</t>
  </si>
  <si>
    <t>UBS 03 de Ceilândia</t>
  </si>
  <si>
    <t>(-15.8031819, -48.1117556)</t>
  </si>
  <si>
    <t>UBS 05 de Ceilândia</t>
  </si>
  <si>
    <t>(-15.8402161, -48.1142165)</t>
  </si>
  <si>
    <t>Unidade Básica de Saúde (UBS) 6 Ceilândia</t>
  </si>
  <si>
    <t>(-15.7956911, -48.1309163)</t>
  </si>
  <si>
    <t>UBS 7 de Ceilândia</t>
  </si>
  <si>
    <t>(-15.8068817, -48.1299527)</t>
  </si>
  <si>
    <t>Unidade Básica de Saúde (UBS) 8 Ceilândia</t>
  </si>
  <si>
    <t>(-15.8465998, -48.1235636)</t>
  </si>
  <si>
    <t>Unidade Básica de Saúde (UBS) 9 Ceilândia</t>
  </si>
  <si>
    <t>(-15.8245621, -48.11346899999999)</t>
  </si>
  <si>
    <t>UBS 10 de Ceilândia</t>
  </si>
  <si>
    <t>(-15.7983005, -48.1336503)</t>
  </si>
  <si>
    <t>UBS 11 de Ceilândia</t>
  </si>
  <si>
    <t>(-15.8046599, -48.1434216)</t>
  </si>
  <si>
    <t>Centro de Saúde 12 de Ceilândia</t>
  </si>
  <si>
    <t>(-15.7431252, -48.1702581)</t>
  </si>
  <si>
    <t>Unidade Básica de Saúde (UBS) 9 Brazlândia - Incra 8</t>
  </si>
  <si>
    <t>(-15.795674, -48.0594056)</t>
  </si>
  <si>
    <t>UBS 1 Taguatinga</t>
  </si>
  <si>
    <t>(-15.8104981, -48.0631765)</t>
  </si>
  <si>
    <t>Unidade Básica de Saúde 2 Taguatinga</t>
  </si>
  <si>
    <t>(-15.8011248, -48.0941947)</t>
  </si>
  <si>
    <t>Centro de Saúde n°7 Taguatinga</t>
  </si>
  <si>
    <t>(-15.8210801, -48.0923058)</t>
  </si>
  <si>
    <t>UBS 8 Taguatinga</t>
  </si>
  <si>
    <t>(-15.8543763, -48.03567109999999)</t>
  </si>
  <si>
    <t>Unidade Básica de Saúde 1 Águas Claras</t>
  </si>
  <si>
    <t>(-15.9020836, -48.060095)</t>
  </si>
  <si>
    <t>Unida Básica de Saúde nº 2 do Recanto Das Emas, DF</t>
  </si>
  <si>
    <t>(-15.8756717, -48.1099171)</t>
  </si>
  <si>
    <t>Centro de Saúde nº 2 Samambaia</t>
  </si>
  <si>
    <t>(-15.8902308, -48.141967)</t>
  </si>
  <si>
    <t>Unidade Básica de Saúde (UBS) 3 Samambaia</t>
  </si>
  <si>
    <t>(-15.8785518, -48.0689138)</t>
  </si>
  <si>
    <t>Unidade Básica de Saúde Nº 4 - Samambaia</t>
  </si>
  <si>
    <t>(-15.8779725, -48.0825129)</t>
  </si>
  <si>
    <t>UBS 07 Samambaia</t>
  </si>
  <si>
    <t>(-15.8659712, -48.07467159999999)</t>
  </si>
  <si>
    <t>Unidade Básica de Saúde (UBS) 12 Samambaia</t>
  </si>
  <si>
    <t>(-16.023314, -48.061589)</t>
  </si>
  <si>
    <t>Centro de Saúde Nº 5</t>
  </si>
  <si>
    <t>(-16.0114641, -48.0740791)</t>
  </si>
  <si>
    <t>(-16.0437649, -48.2546104)</t>
  </si>
  <si>
    <t>UBS 09 - Gama</t>
  </si>
  <si>
    <t>(-16.0268768, -48.0264313)</t>
  </si>
  <si>
    <t>Centro de Saúde N° 01 de Santa Maria</t>
  </si>
  <si>
    <t>(-16.0074635, -47.98994829999999)</t>
  </si>
  <si>
    <t>UBS 2 Santa Maria</t>
  </si>
  <si>
    <t>(-16.040087, -48.0306225)</t>
  </si>
  <si>
    <t>UBS 06 - Santa Maria</t>
  </si>
  <si>
    <t>(-15.9932117, -47.9879706)</t>
  </si>
  <si>
    <t>Ubs 7 de Santa Maria</t>
  </si>
  <si>
    <t>(-16.014494, -47.9883988)</t>
  </si>
  <si>
    <t>UNIDADE BÁSICA DE SAÚDE N° 8 SANTA MARIA</t>
  </si>
  <si>
    <t>UBS 01 Cruzeiro Novo (GSAP)</t>
  </si>
  <si>
    <t>ok</t>
  </si>
  <si>
    <t>Vacinação COVID-19 - UBS 1 Guará</t>
  </si>
  <si>
    <t>Centro de Saúde n° 2 - Guará</t>
  </si>
  <si>
    <t>ok?</t>
  </si>
  <si>
    <t>Centro Olimpico, São Sebastião -DF</t>
  </si>
  <si>
    <t>Unidade Básica de Saúde Nº 5 São Sebastião</t>
  </si>
  <si>
    <t>Vacinação COVID-19 - UBS 2 São Sebastião</t>
  </si>
  <si>
    <t>CEP 71691-048</t>
  </si>
  <si>
    <t>UBS 8 São Sebastião - Cavas de Baixo</t>
  </si>
  <si>
    <t>UBS n°9 Postinho de Saúde</t>
  </si>
  <si>
    <t>São Sebastião - UBS 11 (Gsap 04)</t>
  </si>
  <si>
    <t>Posto de Saúde São José</t>
  </si>
  <si>
    <t>Papuda</t>
  </si>
  <si>
    <t>Incra 08</t>
  </si>
  <si>
    <t>UBS 19 VILA DO BOA</t>
  </si>
  <si>
    <t>71571-800</t>
  </si>
  <si>
    <t>DF-125 &amp; BR-251</t>
  </si>
  <si>
    <t>Unidade Básica de Saúde nº01 Itapoã</t>
  </si>
  <si>
    <t>Posto de Saúde Engenho Velho</t>
  </si>
  <si>
    <t>UBS 03 Fercal</t>
  </si>
  <si>
    <t>UBS - 4 Rota do Cavalo</t>
  </si>
  <si>
    <t>EPCT, Brasília - DF, 73250-000, Brasil</t>
  </si>
  <si>
    <t>UBS 1 - Sobradinho II - UNIDADE BÁSICA DE SAÚDE 01 SOBRADINHO 2</t>
  </si>
  <si>
    <t>Sh Mansões Sobradinho/Condomínio Vale dos Pinheiros - Sobradinho</t>
  </si>
  <si>
    <t>Unidade Básica de Saúde (UBS) 6 Sobradinho II</t>
  </si>
  <si>
    <t>Centro de Saúde 3 Planaltina-FHDF</t>
  </si>
  <si>
    <t>Vacinação COVID-19 - UBS 5 de Planaltina</t>
  </si>
  <si>
    <t>UBS 7 Planaltina Entrequadras 03/04 Área Especial 002, Jardim Roriz, Planaltina, Brasília - DF, 73340300</t>
  </si>
  <si>
    <t>Unidade Básica de Saúde (UBS) 7 Planaltina - Jardim Roriz</t>
  </si>
  <si>
    <t>UBS Rajadinha</t>
  </si>
  <si>
    <t>Centro Educacional Várzeas (CEd Várzeas)</t>
  </si>
  <si>
    <t>Unidade Básica de Saúde (UBS) 15 Planaltina - Núcleo Rural Rio Preto</t>
  </si>
  <si>
    <t>UBS 17 Planaltina - Jardim Morumbi</t>
  </si>
  <si>
    <t>Unidade Básica de Saúde - Sucupira</t>
  </si>
  <si>
    <t>Vacinação COVID-19 - UBS 1 Brazlândia</t>
  </si>
  <si>
    <t>UBS 5 Brazlândia - Chapadinha</t>
  </si>
  <si>
    <t>UBS 8 Brazlândia - Torre de Brazlândia</t>
  </si>
  <si>
    <t>UBS 01 de Ceilândia</t>
  </si>
  <si>
    <t>UBS 16 Sol Nascente</t>
  </si>
  <si>
    <t>Centro de Saúde 3 - Taguatinga</t>
  </si>
  <si>
    <t>UBS 5 - Taguatinga Sul</t>
  </si>
  <si>
    <t>UBS 06 Taguatinga</t>
  </si>
  <si>
    <t>Vacinação COVID-19 - UBS 1 Vicente Pires</t>
  </si>
  <si>
    <t>Unidade Básica de Saúde nº 3 Recanto das Emas</t>
  </si>
  <si>
    <t>UBS 4 do Recanto das Emas</t>
  </si>
  <si>
    <t>Vacinação COVID-19 - UBS 1 Gama</t>
  </si>
  <si>
    <t>UNIDADE BÁSICA DE SAÚDE N° 2 GAMA (UBS) CENTRO DE SAÚDE</t>
  </si>
  <si>
    <t>Vacinação COVID-19 - UBS 3 Gama</t>
  </si>
  <si>
    <t>UBS 8 - Gama</t>
  </si>
  <si>
    <t>Unidade Básica de Saúde 5 - UBS 5 DE SANTA MARIA</t>
  </si>
  <si>
    <t>UBS 13 Norte</t>
  </si>
  <si>
    <t>UBS 1 SOBRADINHO (CSS01), QD 14 AREA ESPECIAL 22 23 01, SOBRADINHO, Brasília-DF, 73050-140</t>
  </si>
  <si>
    <t>Unidade Básica de Saúde (UBS) 1 Sobradinho</t>
  </si>
  <si>
    <t>Unidade Básica de Saúde (UBS) 6 Brazlândia</t>
  </si>
  <si>
    <t>UBS Catingueiro</t>
  </si>
  <si>
    <t>Núcleo Rural Pipiripau</t>
  </si>
  <si>
    <t>UBS 03 - Santa Maria</t>
  </si>
  <si>
    <t>Centro Olímpico de Planaltina</t>
  </si>
  <si>
    <t>Clínica da Família 2</t>
  </si>
  <si>
    <t>Posto de Saúde do PAD-DF - PSF</t>
  </si>
  <si>
    <t>P 2, Eqnp 16/20, Ceilandia, Distrito Federal</t>
  </si>
  <si>
    <t>Unidade de Saude 03 Paranoa</t>
  </si>
  <si>
    <t>Unidade Básica de Saúde Ponte Alta de Cima.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</si>
</sst>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46FC-DFBC-4F41-B92B-1C30BE1C6380}">
  <dimension ref="A1:G132"/>
  <sheetViews>
    <sheetView tabSelected="1" workbookViewId="0"/>
  </sheetViews>
  <sheetFormatPr defaultRowHeight="15" x14ac:dyDescent="0.25"/>
  <cols>
    <col min="1" max="1" width="8.85546875" bestFit="1" customWidth="1"/>
    <col min="2" max="2" width="27" bestFit="1" customWidth="1"/>
    <col min="3" max="3" width="53" customWidth="1"/>
    <col min="4" max="4" width="19.28515625" customWidth="1"/>
    <col min="5" max="5" width="16.140625" customWidth="1"/>
    <col min="6" max="6" width="37" customWidth="1"/>
  </cols>
  <sheetData>
    <row r="1" spans="1:7" x14ac:dyDescent="0.25">
      <c r="A1" t="s">
        <v>270</v>
      </c>
      <c r="B1" t="s">
        <v>267</v>
      </c>
      <c r="C1" t="s">
        <v>268</v>
      </c>
      <c r="D1" t="s">
        <v>269</v>
      </c>
      <c r="E1" s="1" t="s">
        <v>271</v>
      </c>
      <c r="F1" t="s">
        <v>272</v>
      </c>
      <c r="G1" t="s">
        <v>408</v>
      </c>
    </row>
    <row r="2" spans="1:7" x14ac:dyDescent="0.25">
      <c r="A2">
        <v>0</v>
      </c>
      <c r="B2" t="s">
        <v>0</v>
      </c>
      <c r="C2" t="s">
        <v>1</v>
      </c>
      <c r="D2" t="s">
        <v>2</v>
      </c>
      <c r="E2" s="1" t="s">
        <v>273</v>
      </c>
      <c r="F2" t="s">
        <v>274</v>
      </c>
      <c r="G2" t="s">
        <v>405</v>
      </c>
    </row>
    <row r="3" spans="1:7" x14ac:dyDescent="0.25">
      <c r="A3">
        <v>1</v>
      </c>
      <c r="B3" t="s">
        <v>3</v>
      </c>
      <c r="C3" t="s">
        <v>208</v>
      </c>
      <c r="D3" t="s">
        <v>2</v>
      </c>
      <c r="E3" s="1" t="str">
        <f>"(-15.800795, -47.942134)"</f>
        <v>(-15.800795, -47.942134)</v>
      </c>
      <c r="F3" t="s">
        <v>404</v>
      </c>
      <c r="G3" t="s">
        <v>405</v>
      </c>
    </row>
    <row r="4" spans="1:7" x14ac:dyDescent="0.25">
      <c r="A4">
        <v>2</v>
      </c>
      <c r="B4" t="s">
        <v>4</v>
      </c>
      <c r="C4" t="s">
        <v>209</v>
      </c>
      <c r="D4" t="s">
        <v>2</v>
      </c>
      <c r="E4" s="1" t="s">
        <v>275</v>
      </c>
      <c r="F4" t="s">
        <v>276</v>
      </c>
      <c r="G4" t="s">
        <v>405</v>
      </c>
    </row>
    <row r="5" spans="1:7" x14ac:dyDescent="0.25">
      <c r="A5">
        <v>3</v>
      </c>
      <c r="B5" t="s">
        <v>5</v>
      </c>
      <c r="C5" t="s">
        <v>6</v>
      </c>
      <c r="D5" t="s">
        <v>2</v>
      </c>
      <c r="E5" s="1" t="s">
        <v>277</v>
      </c>
      <c r="F5" t="s">
        <v>278</v>
      </c>
      <c r="G5" t="s">
        <v>405</v>
      </c>
    </row>
    <row r="6" spans="1:7" x14ac:dyDescent="0.25">
      <c r="A6">
        <v>4</v>
      </c>
      <c r="B6" t="s">
        <v>7</v>
      </c>
      <c r="C6" t="s">
        <v>8</v>
      </c>
      <c r="D6" t="s">
        <v>2</v>
      </c>
      <c r="E6" s="1" t="s">
        <v>279</v>
      </c>
      <c r="F6" t="s">
        <v>280</v>
      </c>
      <c r="G6" t="s">
        <v>405</v>
      </c>
    </row>
    <row r="7" spans="1:7" x14ac:dyDescent="0.25">
      <c r="A7">
        <v>5</v>
      </c>
      <c r="B7" t="s">
        <v>9</v>
      </c>
      <c r="C7" t="s">
        <v>263</v>
      </c>
      <c r="D7" t="s">
        <v>2</v>
      </c>
      <c r="E7" s="1" t="s">
        <v>281</v>
      </c>
      <c r="F7" t="s">
        <v>282</v>
      </c>
      <c r="G7" t="s">
        <v>405</v>
      </c>
    </row>
    <row r="8" spans="1:7" x14ac:dyDescent="0.25">
      <c r="A8">
        <v>6</v>
      </c>
      <c r="B8" t="s">
        <v>10</v>
      </c>
      <c r="C8" t="s">
        <v>264</v>
      </c>
      <c r="D8" t="s">
        <v>2</v>
      </c>
      <c r="E8" s="1" t="s">
        <v>283</v>
      </c>
      <c r="F8" t="s">
        <v>284</v>
      </c>
      <c r="G8" t="s">
        <v>405</v>
      </c>
    </row>
    <row r="9" spans="1:7" x14ac:dyDescent="0.25">
      <c r="A9">
        <v>7</v>
      </c>
      <c r="B9" t="s">
        <v>11</v>
      </c>
      <c r="C9" t="s">
        <v>210</v>
      </c>
      <c r="D9" t="s">
        <v>2</v>
      </c>
      <c r="E9" s="1" t="s">
        <v>285</v>
      </c>
      <c r="F9" t="s">
        <v>286</v>
      </c>
      <c r="G9" t="s">
        <v>405</v>
      </c>
    </row>
    <row r="10" spans="1:7" x14ac:dyDescent="0.25">
      <c r="A10">
        <v>8</v>
      </c>
      <c r="B10" t="s">
        <v>12</v>
      </c>
      <c r="C10" t="s">
        <v>13</v>
      </c>
      <c r="D10" t="s">
        <v>2</v>
      </c>
      <c r="E10" s="1" t="s">
        <v>287</v>
      </c>
      <c r="F10" t="s">
        <v>288</v>
      </c>
      <c r="G10" t="s">
        <v>405</v>
      </c>
    </row>
    <row r="11" spans="1:7" x14ac:dyDescent="0.25">
      <c r="A11">
        <v>9</v>
      </c>
      <c r="B11" t="s">
        <v>14</v>
      </c>
      <c r="C11" t="s">
        <v>211</v>
      </c>
      <c r="D11" t="s">
        <v>15</v>
      </c>
      <c r="E11" s="1" t="s">
        <v>289</v>
      </c>
      <c r="F11" t="s">
        <v>290</v>
      </c>
      <c r="G11" t="s">
        <v>405</v>
      </c>
    </row>
    <row r="12" spans="1:7" x14ac:dyDescent="0.25">
      <c r="A12">
        <v>10</v>
      </c>
      <c r="B12" t="s">
        <v>16</v>
      </c>
      <c r="C12" t="s">
        <v>17</v>
      </c>
      <c r="D12" t="s">
        <v>15</v>
      </c>
      <c r="E12" s="1" t="s">
        <v>291</v>
      </c>
      <c r="F12" t="s">
        <v>292</v>
      </c>
      <c r="G12" t="s">
        <v>405</v>
      </c>
    </row>
    <row r="13" spans="1:7" x14ac:dyDescent="0.25">
      <c r="A13">
        <v>11</v>
      </c>
      <c r="B13" t="s">
        <v>18</v>
      </c>
      <c r="C13" t="s">
        <v>212</v>
      </c>
      <c r="D13" t="s">
        <v>15</v>
      </c>
      <c r="E13" s="1" t="str">
        <f>"(-15.818235, -47.986366)"</f>
        <v>(-15.818235, -47.986366)</v>
      </c>
      <c r="F13" t="s">
        <v>406</v>
      </c>
      <c r="G13" t="s">
        <v>405</v>
      </c>
    </row>
    <row r="14" spans="1:7" x14ac:dyDescent="0.25">
      <c r="A14">
        <v>12</v>
      </c>
      <c r="B14" t="s">
        <v>19</v>
      </c>
      <c r="C14" t="s">
        <v>20</v>
      </c>
      <c r="D14" t="s">
        <v>15</v>
      </c>
      <c r="E14" s="1" t="s">
        <v>293</v>
      </c>
      <c r="F14" t="s">
        <v>294</v>
      </c>
      <c r="G14" t="s">
        <v>405</v>
      </c>
    </row>
    <row r="15" spans="1:7" x14ac:dyDescent="0.25">
      <c r="A15">
        <v>13</v>
      </c>
      <c r="B15" t="s">
        <v>21</v>
      </c>
      <c r="C15" t="s">
        <v>22</v>
      </c>
      <c r="D15" t="s">
        <v>15</v>
      </c>
      <c r="E15" s="1" t="s">
        <v>295</v>
      </c>
      <c r="F15" t="s">
        <v>296</v>
      </c>
      <c r="G15" t="s">
        <v>405</v>
      </c>
    </row>
    <row r="16" spans="1:7" x14ac:dyDescent="0.25">
      <c r="A16">
        <v>14</v>
      </c>
      <c r="B16" t="s">
        <v>23</v>
      </c>
      <c r="C16" t="s">
        <v>213</v>
      </c>
      <c r="D16" t="s">
        <v>15</v>
      </c>
      <c r="E16" s="1" t="s">
        <v>297</v>
      </c>
      <c r="F16" t="s">
        <v>298</v>
      </c>
      <c r="G16" t="s">
        <v>405</v>
      </c>
    </row>
    <row r="17" spans="1:7" x14ac:dyDescent="0.25">
      <c r="A17">
        <v>15</v>
      </c>
      <c r="B17" t="s">
        <v>24</v>
      </c>
      <c r="C17" t="s">
        <v>265</v>
      </c>
      <c r="D17" t="s">
        <v>15</v>
      </c>
      <c r="E17" s="1" t="str">
        <f>"(-15.832910, -47.973430)"</f>
        <v>(-15.832910, -47.973430)</v>
      </c>
      <c r="F17" t="s">
        <v>407</v>
      </c>
      <c r="G17" t="s">
        <v>405</v>
      </c>
    </row>
    <row r="18" spans="1:7" x14ac:dyDescent="0.25">
      <c r="A18">
        <v>16</v>
      </c>
      <c r="B18" t="s">
        <v>25</v>
      </c>
      <c r="C18" t="s">
        <v>266</v>
      </c>
      <c r="D18" t="s">
        <v>15</v>
      </c>
      <c r="E18" s="1" t="s">
        <v>299</v>
      </c>
      <c r="F18" t="s">
        <v>300</v>
      </c>
      <c r="G18" t="s">
        <v>405</v>
      </c>
    </row>
    <row r="19" spans="1:7" x14ac:dyDescent="0.25">
      <c r="A19">
        <v>17</v>
      </c>
      <c r="B19" t="s">
        <v>26</v>
      </c>
      <c r="C19" t="s">
        <v>214</v>
      </c>
      <c r="D19" t="s">
        <v>15</v>
      </c>
      <c r="E19" s="1" t="s">
        <v>301</v>
      </c>
      <c r="F19" t="s">
        <v>302</v>
      </c>
      <c r="G19" t="s">
        <v>405</v>
      </c>
    </row>
    <row r="20" spans="1:7" x14ac:dyDescent="0.25">
      <c r="A20">
        <v>18</v>
      </c>
      <c r="B20" t="s">
        <v>27</v>
      </c>
      <c r="C20" t="s">
        <v>28</v>
      </c>
      <c r="D20" t="s">
        <v>29</v>
      </c>
      <c r="E20" s="1" t="s">
        <v>303</v>
      </c>
      <c r="F20" t="s">
        <v>304</v>
      </c>
      <c r="G20" t="s">
        <v>405</v>
      </c>
    </row>
    <row r="21" spans="1:7" x14ac:dyDescent="0.25">
      <c r="A21">
        <v>19</v>
      </c>
      <c r="B21" t="s">
        <v>30</v>
      </c>
      <c r="C21" t="s">
        <v>31</v>
      </c>
      <c r="D21" t="s">
        <v>29</v>
      </c>
      <c r="E21" s="1" t="str">
        <f>"(-15.901639708740158, -47.77495960921117)"</f>
        <v>(-15.901639708740158, -47.77495960921117)</v>
      </c>
      <c r="F21" t="s">
        <v>411</v>
      </c>
      <c r="G21" t="s">
        <v>405</v>
      </c>
    </row>
    <row r="22" spans="1:7" x14ac:dyDescent="0.25">
      <c r="A22">
        <v>20</v>
      </c>
      <c r="B22" t="s">
        <v>32</v>
      </c>
      <c r="C22" t="s">
        <v>33</v>
      </c>
      <c r="D22" t="s">
        <v>29</v>
      </c>
      <c r="E22" s="1" t="str">
        <f>"(-15.891668, -47.781867)"</f>
        <v>(-15.891668, -47.781867)</v>
      </c>
      <c r="F22" t="s">
        <v>409</v>
      </c>
      <c r="G22" t="s">
        <v>405</v>
      </c>
    </row>
    <row r="23" spans="1:7" x14ac:dyDescent="0.25">
      <c r="A23">
        <v>21</v>
      </c>
      <c r="B23" t="s">
        <v>34</v>
      </c>
      <c r="C23" t="s">
        <v>35</v>
      </c>
      <c r="D23" t="s">
        <v>29</v>
      </c>
      <c r="E23" s="1" t="str">
        <f>"(-15.907729, -47.777677)"</f>
        <v>(-15.907729, -47.777677)</v>
      </c>
      <c r="F23" t="s">
        <v>410</v>
      </c>
      <c r="G23" t="s">
        <v>405</v>
      </c>
    </row>
    <row r="24" spans="1:7" x14ac:dyDescent="0.25">
      <c r="A24">
        <v>22</v>
      </c>
      <c r="B24" t="s">
        <v>36</v>
      </c>
      <c r="C24" t="s">
        <v>37</v>
      </c>
      <c r="D24" t="s">
        <v>29</v>
      </c>
      <c r="E24" s="1" t="str">
        <f>"(-15.902996320739415, -47.76647957967659)"</f>
        <v>(-15.902996320739415, -47.76647957967659)</v>
      </c>
      <c r="F24" t="s">
        <v>412</v>
      </c>
      <c r="G24" t="s">
        <v>405</v>
      </c>
    </row>
    <row r="25" spans="1:7" x14ac:dyDescent="0.25">
      <c r="A25">
        <v>23</v>
      </c>
      <c r="B25" t="s">
        <v>38</v>
      </c>
      <c r="C25" t="s">
        <v>39</v>
      </c>
      <c r="D25" t="s">
        <v>29</v>
      </c>
      <c r="E25" s="1" t="s">
        <v>305</v>
      </c>
      <c r="F25" t="s">
        <v>306</v>
      </c>
      <c r="G25" t="s">
        <v>405</v>
      </c>
    </row>
    <row r="26" spans="1:7" x14ac:dyDescent="0.25">
      <c r="A26">
        <v>24</v>
      </c>
      <c r="B26" t="s">
        <v>40</v>
      </c>
      <c r="C26" t="s">
        <v>215</v>
      </c>
      <c r="D26" t="s">
        <v>29</v>
      </c>
      <c r="E26" s="1" t="str">
        <f>"(-15.971326633031829, -47.70871189043045)"</f>
        <v>(-15.971326633031829, -47.70871189043045)</v>
      </c>
      <c r="F26" t="s">
        <v>413</v>
      </c>
      <c r="G26" t="s">
        <v>405</v>
      </c>
    </row>
    <row r="27" spans="1:7" x14ac:dyDescent="0.25">
      <c r="A27">
        <v>25</v>
      </c>
      <c r="B27" t="s">
        <v>41</v>
      </c>
      <c r="C27" t="s">
        <v>42</v>
      </c>
      <c r="D27" t="s">
        <v>29</v>
      </c>
      <c r="E27" s="1" t="str">
        <f>"(-15.889811926986688, -47.777815685604956)"</f>
        <v>(-15.889811926986688, -47.777815685604956)</v>
      </c>
      <c r="F27" t="s">
        <v>414</v>
      </c>
      <c r="G27" t="s">
        <v>405</v>
      </c>
    </row>
    <row r="28" spans="1:7" x14ac:dyDescent="0.25">
      <c r="A28">
        <v>26</v>
      </c>
      <c r="B28" t="s">
        <v>43</v>
      </c>
      <c r="C28" t="s">
        <v>44</v>
      </c>
      <c r="D28" t="s">
        <v>29</v>
      </c>
      <c r="E28" s="1" t="s">
        <v>307</v>
      </c>
      <c r="F28" t="s">
        <v>308</v>
      </c>
      <c r="G28" t="s">
        <v>405</v>
      </c>
    </row>
    <row r="29" spans="1:7" x14ac:dyDescent="0.25">
      <c r="A29">
        <v>27</v>
      </c>
      <c r="B29" t="s">
        <v>45</v>
      </c>
      <c r="C29" t="s">
        <v>46</v>
      </c>
      <c r="D29" t="s">
        <v>29</v>
      </c>
      <c r="E29" s="1" t="str">
        <f>"(-15.912056721225204, -47.751491883827256)"</f>
        <v>(-15.912056721225204, -47.751491883827256)</v>
      </c>
      <c r="F29" t="s">
        <v>415</v>
      </c>
      <c r="G29" t="s">
        <v>405</v>
      </c>
    </row>
    <row r="30" spans="1:7" x14ac:dyDescent="0.25">
      <c r="A30">
        <v>28</v>
      </c>
      <c r="B30" t="s">
        <v>47</v>
      </c>
      <c r="C30" t="s">
        <v>48</v>
      </c>
      <c r="D30" t="s">
        <v>29</v>
      </c>
      <c r="E30" s="1" t="str">
        <f>"(-15.909772179389712, -47.764931023580715)"</f>
        <v>(-15.909772179389712, -47.764931023580715)</v>
      </c>
      <c r="F30" t="s">
        <v>416</v>
      </c>
      <c r="G30" t="s">
        <v>405</v>
      </c>
    </row>
    <row r="31" spans="1:7" x14ac:dyDescent="0.25">
      <c r="A31">
        <v>29</v>
      </c>
      <c r="B31" t="s">
        <v>49</v>
      </c>
      <c r="C31" t="s">
        <v>216</v>
      </c>
      <c r="D31" t="s">
        <v>29</v>
      </c>
      <c r="E31" s="1" t="str">
        <f>"(-15.904322930932981, -47.806965178466776)"</f>
        <v>(-15.904322930932981, -47.806965178466776)</v>
      </c>
      <c r="F31" t="s">
        <v>417</v>
      </c>
      <c r="G31" t="s">
        <v>405</v>
      </c>
    </row>
    <row r="32" spans="1:7" x14ac:dyDescent="0.25">
      <c r="A32">
        <v>30</v>
      </c>
      <c r="B32" t="s">
        <v>50</v>
      </c>
      <c r="C32" t="s">
        <v>217</v>
      </c>
      <c r="D32" t="s">
        <v>29</v>
      </c>
      <c r="E32" s="1" t="str">
        <f>"(-15.904322930932981, -47.806965178466776)"</f>
        <v>(-15.904322930932981, -47.806965178466776)</v>
      </c>
      <c r="F32" t="s">
        <v>417</v>
      </c>
      <c r="G32" t="s">
        <v>405</v>
      </c>
    </row>
    <row r="33" spans="1:7" x14ac:dyDescent="0.25">
      <c r="A33">
        <v>31</v>
      </c>
      <c r="B33" t="s">
        <v>51</v>
      </c>
      <c r="C33" t="s">
        <v>218</v>
      </c>
      <c r="D33" t="s">
        <v>29</v>
      </c>
      <c r="E33" s="1" t="str">
        <f>"(-15.904322930932981, -47.806965178466776)"</f>
        <v>(-15.904322930932981, -47.806965178466776)</v>
      </c>
      <c r="F33" t="s">
        <v>417</v>
      </c>
      <c r="G33" t="s">
        <v>405</v>
      </c>
    </row>
    <row r="34" spans="1:7" x14ac:dyDescent="0.25">
      <c r="A34">
        <v>32</v>
      </c>
      <c r="B34" t="s">
        <v>52</v>
      </c>
      <c r="C34" t="s">
        <v>219</v>
      </c>
      <c r="D34" t="s">
        <v>29</v>
      </c>
      <c r="E34" s="1" t="str">
        <f>"(-15.904322930932981, -47.806965178466776)"</f>
        <v>(-15.904322930932981, -47.806965178466776)</v>
      </c>
      <c r="F34" t="s">
        <v>417</v>
      </c>
      <c r="G34" t="s">
        <v>405</v>
      </c>
    </row>
    <row r="35" spans="1:7" x14ac:dyDescent="0.25">
      <c r="A35">
        <v>33</v>
      </c>
      <c r="B35" t="s">
        <v>53</v>
      </c>
      <c r="C35" t="s">
        <v>54</v>
      </c>
      <c r="D35" t="s">
        <v>29</v>
      </c>
      <c r="E35" s="1" t="str">
        <f>"(-15.876592259376398, -47.79304596716861)"</f>
        <v>(-15.876592259376398, -47.79304596716861)</v>
      </c>
      <c r="F35" t="s">
        <v>419</v>
      </c>
      <c r="G35" t="s">
        <v>405</v>
      </c>
    </row>
    <row r="36" spans="1:7" x14ac:dyDescent="0.25">
      <c r="A36">
        <v>34</v>
      </c>
      <c r="B36" t="s">
        <v>55</v>
      </c>
      <c r="C36" t="s">
        <v>56</v>
      </c>
      <c r="D36" t="s">
        <v>29</v>
      </c>
      <c r="E36" s="1" t="s">
        <v>309</v>
      </c>
      <c r="F36" t="s">
        <v>310</v>
      </c>
      <c r="G36" t="s">
        <v>405</v>
      </c>
    </row>
    <row r="37" spans="1:7" x14ac:dyDescent="0.25">
      <c r="A37">
        <v>35</v>
      </c>
      <c r="B37" t="s">
        <v>57</v>
      </c>
      <c r="C37" t="s">
        <v>58</v>
      </c>
      <c r="D37" t="s">
        <v>29</v>
      </c>
      <c r="E37" s="1" t="str">
        <f>"(-15.779780064221054, -47.78139767733338)"</f>
        <v>(-15.779780064221054, -47.78139767733338)</v>
      </c>
      <c r="F37" t="s">
        <v>466</v>
      </c>
      <c r="G37" t="s">
        <v>405</v>
      </c>
    </row>
    <row r="38" spans="1:7" x14ac:dyDescent="0.25">
      <c r="A38">
        <v>36</v>
      </c>
      <c r="B38" t="s">
        <v>59</v>
      </c>
      <c r="C38" t="s">
        <v>220</v>
      </c>
      <c r="D38" t="s">
        <v>29</v>
      </c>
      <c r="E38" s="1" t="str">
        <f>"(-15.769260289625965, -47.777761068151854)"</f>
        <v>(-15.769260289625965, -47.777761068151854)</v>
      </c>
      <c r="F38" t="s">
        <v>420</v>
      </c>
      <c r="G38" t="s">
        <v>405</v>
      </c>
    </row>
    <row r="39" spans="1:7" x14ac:dyDescent="0.25">
      <c r="A39">
        <v>37</v>
      </c>
      <c r="B39" t="s">
        <v>60</v>
      </c>
      <c r="C39" t="s">
        <v>221</v>
      </c>
      <c r="D39" t="s">
        <v>29</v>
      </c>
      <c r="E39" s="1" t="str">
        <f>"(-15.994678774612067, -47.56293406373924)"</f>
        <v>(-15.994678774612067, -47.56293406373924)</v>
      </c>
      <c r="F39" t="s">
        <v>421</v>
      </c>
      <c r="G39" t="s">
        <v>405</v>
      </c>
    </row>
    <row r="40" spans="1:7" x14ac:dyDescent="0.25">
      <c r="A40">
        <v>38</v>
      </c>
      <c r="B40" t="s">
        <v>61</v>
      </c>
      <c r="C40" t="s">
        <v>222</v>
      </c>
      <c r="D40" t="s">
        <v>29</v>
      </c>
      <c r="E40" s="1" t="s">
        <v>311</v>
      </c>
      <c r="F40" t="s">
        <v>312</v>
      </c>
      <c r="G40" t="s">
        <v>405</v>
      </c>
    </row>
    <row r="41" spans="1:7" x14ac:dyDescent="0.25">
      <c r="A41">
        <v>39</v>
      </c>
      <c r="B41" t="s">
        <v>62</v>
      </c>
      <c r="C41" t="s">
        <v>223</v>
      </c>
      <c r="D41" t="s">
        <v>29</v>
      </c>
      <c r="E41" s="1" t="s">
        <v>313</v>
      </c>
      <c r="F41" t="s">
        <v>314</v>
      </c>
      <c r="G41" t="s">
        <v>405</v>
      </c>
    </row>
    <row r="42" spans="1:7" x14ac:dyDescent="0.25">
      <c r="A42">
        <v>40</v>
      </c>
      <c r="B42" t="s">
        <v>63</v>
      </c>
      <c r="C42" t="s">
        <v>224</v>
      </c>
      <c r="D42" t="s">
        <v>29</v>
      </c>
      <c r="E42" s="1" t="str">
        <f>"(-16.007703101561418, -47.55573620046769)"</f>
        <v>(-16.007703101561418, -47.55573620046769)</v>
      </c>
      <c r="F42" t="s">
        <v>464</v>
      </c>
      <c r="G42" t="s">
        <v>405</v>
      </c>
    </row>
    <row r="43" spans="1:7" x14ac:dyDescent="0.25">
      <c r="A43">
        <v>41</v>
      </c>
      <c r="B43" t="s">
        <v>64</v>
      </c>
      <c r="C43" t="s">
        <v>225</v>
      </c>
      <c r="D43" t="s">
        <v>29</v>
      </c>
      <c r="E43" s="1" t="str">
        <f>"(-15.739991185051137, -47.76331411556871)"</f>
        <v>(-15.739991185051137, -47.76331411556871)</v>
      </c>
      <c r="F43" t="s">
        <v>422</v>
      </c>
      <c r="G43" t="s">
        <v>405</v>
      </c>
    </row>
    <row r="44" spans="1:7" x14ac:dyDescent="0.25">
      <c r="A44">
        <v>42</v>
      </c>
      <c r="B44" t="s">
        <v>65</v>
      </c>
      <c r="C44" t="s">
        <v>226</v>
      </c>
      <c r="D44" t="s">
        <v>66</v>
      </c>
      <c r="E44" s="1" t="str">
        <f>"(-15.599348315843852, -47.87163734529574)"</f>
        <v>(-15.599348315843852, -47.87163734529574)</v>
      </c>
      <c r="F44" t="s">
        <v>423</v>
      </c>
      <c r="G44" t="s">
        <v>405</v>
      </c>
    </row>
    <row r="45" spans="1:7" x14ac:dyDescent="0.25">
      <c r="A45">
        <v>43</v>
      </c>
      <c r="B45" t="s">
        <v>67</v>
      </c>
      <c r="C45" t="s">
        <v>68</v>
      </c>
      <c r="D45" t="s">
        <v>66</v>
      </c>
      <c r="E45" s="1" t="str">
        <f>"(-15.560205901925737, -47.93521642872506)"</f>
        <v>(-15.560205901925737, -47.93521642872506)</v>
      </c>
      <c r="F45" t="s">
        <v>459</v>
      </c>
      <c r="G45" t="s">
        <v>405</v>
      </c>
    </row>
    <row r="46" spans="1:7" x14ac:dyDescent="0.25">
      <c r="A46">
        <v>44</v>
      </c>
      <c r="B46" t="s">
        <v>69</v>
      </c>
      <c r="C46" t="s">
        <v>227</v>
      </c>
      <c r="D46" t="s">
        <v>66</v>
      </c>
      <c r="E46" s="1" t="str">
        <f>"(-15.587921804857563, -47.844524602078025)"</f>
        <v>(-15.587921804857563, -47.844524602078025)</v>
      </c>
      <c r="F46" t="s">
        <v>424</v>
      </c>
      <c r="G46" t="s">
        <v>405</v>
      </c>
    </row>
    <row r="47" spans="1:7" x14ac:dyDescent="0.25">
      <c r="A47">
        <v>45</v>
      </c>
      <c r="B47" t="s">
        <v>70</v>
      </c>
      <c r="C47" t="s">
        <v>456</v>
      </c>
      <c r="D47" t="s">
        <v>66</v>
      </c>
      <c r="E47" s="1" t="str">
        <f>"(-15.65056321757525, -47.78208978479972)"</f>
        <v>(-15.65056321757525, -47.78208978479972)</v>
      </c>
      <c r="F47" t="s">
        <v>457</v>
      </c>
      <c r="G47" t="s">
        <v>405</v>
      </c>
    </row>
    <row r="48" spans="1:7" x14ac:dyDescent="0.25">
      <c r="A48">
        <v>46</v>
      </c>
      <c r="B48" t="s">
        <v>71</v>
      </c>
      <c r="C48" t="s">
        <v>72</v>
      </c>
      <c r="D48" t="s">
        <v>66</v>
      </c>
      <c r="E48" s="1" t="s">
        <v>315</v>
      </c>
      <c r="F48" t="s">
        <v>316</v>
      </c>
      <c r="G48" t="s">
        <v>405</v>
      </c>
    </row>
    <row r="49" spans="1:7" x14ac:dyDescent="0.25">
      <c r="A49">
        <v>47</v>
      </c>
      <c r="B49" t="s">
        <v>73</v>
      </c>
      <c r="C49" t="s">
        <v>74</v>
      </c>
      <c r="D49" t="s">
        <v>66</v>
      </c>
      <c r="E49" s="1" t="s">
        <v>317</v>
      </c>
      <c r="F49" t="s">
        <v>318</v>
      </c>
      <c r="G49" t="s">
        <v>405</v>
      </c>
    </row>
    <row r="50" spans="1:7" x14ac:dyDescent="0.25">
      <c r="A50">
        <v>48</v>
      </c>
      <c r="B50" t="s">
        <v>75</v>
      </c>
      <c r="C50" t="s">
        <v>76</v>
      </c>
      <c r="D50" t="s">
        <v>66</v>
      </c>
      <c r="E50" s="1" t="str">
        <f>"(-15.702422406718913, -47.75878550022609)"</f>
        <v>(-15.702422406718913, -47.75878550022609)</v>
      </c>
      <c r="F50" t="s">
        <v>425</v>
      </c>
      <c r="G50" t="s">
        <v>405</v>
      </c>
    </row>
    <row r="51" spans="1:7" x14ac:dyDescent="0.25">
      <c r="A51">
        <v>49</v>
      </c>
      <c r="B51" t="s">
        <v>77</v>
      </c>
      <c r="C51" t="s">
        <v>78</v>
      </c>
      <c r="D51" t="s">
        <v>66</v>
      </c>
      <c r="E51" s="1" t="str">
        <f>"(-15.645804294471166, -47.88911994440578)"</f>
        <v>(-15.645804294471166, -47.88911994440578)</v>
      </c>
      <c r="F51" t="s">
        <v>319</v>
      </c>
      <c r="G51" t="s">
        <v>405</v>
      </c>
    </row>
    <row r="52" spans="1:7" x14ac:dyDescent="0.25">
      <c r="A52">
        <v>50</v>
      </c>
      <c r="B52" t="s">
        <v>79</v>
      </c>
      <c r="C52" t="s">
        <v>228</v>
      </c>
      <c r="D52" t="s">
        <v>66</v>
      </c>
      <c r="E52" s="1" t="str">
        <f>"(-15.619732, -47.948657)"</f>
        <v>(-15.619732, -47.948657)</v>
      </c>
      <c r="F52" t="s">
        <v>426</v>
      </c>
      <c r="G52" t="s">
        <v>405</v>
      </c>
    </row>
    <row r="53" spans="1:7" x14ac:dyDescent="0.25">
      <c r="A53">
        <v>51</v>
      </c>
      <c r="B53" t="s">
        <v>80</v>
      </c>
      <c r="C53" t="s">
        <v>81</v>
      </c>
      <c r="D53" t="s">
        <v>66</v>
      </c>
      <c r="E53" s="1" t="str">
        <f>"(-15.6441175869918, -47.82423290207744)"</f>
        <v>(-15.6441175869918, -47.82423290207744)</v>
      </c>
      <c r="F53" t="s">
        <v>427</v>
      </c>
      <c r="G53" t="s">
        <v>405</v>
      </c>
    </row>
    <row r="54" spans="1:7" x14ac:dyDescent="0.25">
      <c r="A54">
        <v>52</v>
      </c>
      <c r="B54" t="s">
        <v>82</v>
      </c>
      <c r="C54" t="s">
        <v>229</v>
      </c>
      <c r="D54" t="s">
        <v>66</v>
      </c>
      <c r="E54" s="1" t="str">
        <f>"(-15.638252028101196, -47.82040091573769)"</f>
        <v>(-15.638252028101196, -47.82040091573769)</v>
      </c>
      <c r="F54" t="s">
        <v>463</v>
      </c>
      <c r="G54" t="s">
        <v>405</v>
      </c>
    </row>
    <row r="55" spans="1:7" x14ac:dyDescent="0.25">
      <c r="A55">
        <v>53</v>
      </c>
      <c r="B55" t="s">
        <v>83</v>
      </c>
      <c r="C55" t="s">
        <v>84</v>
      </c>
      <c r="D55" t="s">
        <v>66</v>
      </c>
      <c r="E55" s="1" t="str">
        <f>"(-15.620209453887272, -47.82241456447968)"</f>
        <v>(-15.620209453887272, -47.82241456447968)</v>
      </c>
      <c r="F55" t="s">
        <v>428</v>
      </c>
      <c r="G55" t="s">
        <v>405</v>
      </c>
    </row>
    <row r="56" spans="1:7" x14ac:dyDescent="0.25">
      <c r="A56">
        <v>54</v>
      </c>
      <c r="B56" t="s">
        <v>85</v>
      </c>
      <c r="C56" t="s">
        <v>86</v>
      </c>
      <c r="D56" t="s">
        <v>66</v>
      </c>
      <c r="E56" s="1" t="s">
        <v>320</v>
      </c>
      <c r="F56" t="s">
        <v>321</v>
      </c>
      <c r="G56" t="s">
        <v>405</v>
      </c>
    </row>
    <row r="57" spans="1:7" x14ac:dyDescent="0.25">
      <c r="A57">
        <v>55</v>
      </c>
      <c r="B57" t="s">
        <v>87</v>
      </c>
      <c r="C57" t="s">
        <v>88</v>
      </c>
      <c r="D57" t="s">
        <v>66</v>
      </c>
      <c r="E57" s="1" t="s">
        <v>322</v>
      </c>
      <c r="F57" t="s">
        <v>323</v>
      </c>
      <c r="G57" t="s">
        <v>405</v>
      </c>
    </row>
    <row r="58" spans="1:7" x14ac:dyDescent="0.25">
      <c r="A58">
        <v>56</v>
      </c>
      <c r="B58" t="s">
        <v>89</v>
      </c>
      <c r="C58" t="s">
        <v>90</v>
      </c>
      <c r="D58" t="s">
        <v>66</v>
      </c>
      <c r="E58" s="1" t="str">
        <f>"(-15.62276462920512, -47.83647467234793)"</f>
        <v>(-15.62276462920512, -47.83647467234793)</v>
      </c>
      <c r="F58" t="s">
        <v>429</v>
      </c>
      <c r="G58" t="s">
        <v>405</v>
      </c>
    </row>
    <row r="59" spans="1:7" x14ac:dyDescent="0.25">
      <c r="A59">
        <v>57</v>
      </c>
      <c r="B59" t="s">
        <v>91</v>
      </c>
      <c r="C59" t="s">
        <v>92</v>
      </c>
      <c r="D59" t="s">
        <v>66</v>
      </c>
      <c r="E59" s="1" t="str">
        <f>"(-15.617668890757477, -47.64113718646678)"</f>
        <v>(-15.617668890757477, -47.64113718646678)</v>
      </c>
      <c r="F59" t="s">
        <v>336</v>
      </c>
      <c r="G59" t="s">
        <v>405</v>
      </c>
    </row>
    <row r="60" spans="1:7" x14ac:dyDescent="0.25">
      <c r="A60">
        <v>58</v>
      </c>
      <c r="B60" t="s">
        <v>93</v>
      </c>
      <c r="C60" t="s">
        <v>94</v>
      </c>
      <c r="D60" t="s">
        <v>66</v>
      </c>
      <c r="E60" s="1" t="s">
        <v>324</v>
      </c>
      <c r="F60" t="s">
        <v>325</v>
      </c>
      <c r="G60" t="s">
        <v>405</v>
      </c>
    </row>
    <row r="61" spans="1:7" x14ac:dyDescent="0.25">
      <c r="A61">
        <v>59</v>
      </c>
      <c r="B61" t="s">
        <v>95</v>
      </c>
      <c r="C61" t="s">
        <v>96</v>
      </c>
      <c r="D61" t="s">
        <v>66</v>
      </c>
      <c r="E61" s="1" t="str">
        <f>"(-15.621163904848064, -47.65795547994995)"</f>
        <v>(-15.621163904848064, -47.65795547994995)</v>
      </c>
      <c r="F61" t="s">
        <v>430</v>
      </c>
      <c r="G61" t="s">
        <v>405</v>
      </c>
    </row>
    <row r="62" spans="1:7" x14ac:dyDescent="0.25">
      <c r="A62">
        <v>60</v>
      </c>
      <c r="B62" t="s">
        <v>97</v>
      </c>
      <c r="C62" t="s">
        <v>230</v>
      </c>
      <c r="D62" t="s">
        <v>66</v>
      </c>
      <c r="E62" s="1" t="s">
        <v>326</v>
      </c>
      <c r="F62" t="s">
        <v>327</v>
      </c>
      <c r="G62" t="s">
        <v>405</v>
      </c>
    </row>
    <row r="63" spans="1:7" x14ac:dyDescent="0.25">
      <c r="A63">
        <v>61</v>
      </c>
      <c r="B63" t="s">
        <v>98</v>
      </c>
      <c r="C63" t="s">
        <v>99</v>
      </c>
      <c r="D63" t="s">
        <v>66</v>
      </c>
      <c r="E63" s="1" t="str">
        <f>"(-15.63917067533829, -47.64712808428637)"</f>
        <v>(-15.63917067533829, -47.64712808428637)</v>
      </c>
      <c r="F63" t="s">
        <v>431</v>
      </c>
      <c r="G63" t="s">
        <v>405</v>
      </c>
    </row>
    <row r="64" spans="1:7" x14ac:dyDescent="0.25">
      <c r="A64">
        <v>62</v>
      </c>
      <c r="B64" t="s">
        <v>100</v>
      </c>
      <c r="C64" t="s">
        <v>432</v>
      </c>
      <c r="D64" t="s">
        <v>66</v>
      </c>
      <c r="E64" s="1" t="str">
        <f>"(-15.602808766380075, -47.64829650617894)"</f>
        <v>(-15.602808766380075, -47.64829650617894)</v>
      </c>
      <c r="F64" t="s">
        <v>433</v>
      </c>
      <c r="G64" t="s">
        <v>405</v>
      </c>
    </row>
    <row r="65" spans="1:7" x14ac:dyDescent="0.25">
      <c r="A65">
        <v>63</v>
      </c>
      <c r="B65" t="s">
        <v>101</v>
      </c>
      <c r="C65" t="s">
        <v>231</v>
      </c>
      <c r="D65" t="s">
        <v>66</v>
      </c>
      <c r="E65" s="1" t="s">
        <v>328</v>
      </c>
      <c r="F65" t="s">
        <v>329</v>
      </c>
      <c r="G65" t="s">
        <v>405</v>
      </c>
    </row>
    <row r="66" spans="1:7" x14ac:dyDescent="0.25">
      <c r="A66">
        <v>64</v>
      </c>
      <c r="B66" t="s">
        <v>102</v>
      </c>
      <c r="C66" t="s">
        <v>103</v>
      </c>
      <c r="D66" t="s">
        <v>66</v>
      </c>
      <c r="E66" s="1" t="s">
        <v>330</v>
      </c>
      <c r="F66" t="s">
        <v>331</v>
      </c>
      <c r="G66" t="s">
        <v>405</v>
      </c>
    </row>
    <row r="67" spans="1:7" x14ac:dyDescent="0.25">
      <c r="A67">
        <v>65</v>
      </c>
      <c r="B67" t="s">
        <v>104</v>
      </c>
      <c r="C67" t="s">
        <v>105</v>
      </c>
      <c r="D67" t="s">
        <v>66</v>
      </c>
      <c r="E67" s="1" t="s">
        <v>332</v>
      </c>
      <c r="F67" t="s">
        <v>333</v>
      </c>
      <c r="G67" t="s">
        <v>405</v>
      </c>
    </row>
    <row r="68" spans="1:7" x14ac:dyDescent="0.25">
      <c r="A68">
        <v>66</v>
      </c>
      <c r="B68" t="s">
        <v>106</v>
      </c>
      <c r="C68" t="s">
        <v>107</v>
      </c>
      <c r="D68" t="s">
        <v>66</v>
      </c>
      <c r="E68" s="1" t="str">
        <f>"(-15.747095570563191, -47.6626034442957)"</f>
        <v>(-15.747095570563191, -47.6626034442957)</v>
      </c>
      <c r="F68" t="s">
        <v>434</v>
      </c>
      <c r="G68" t="s">
        <v>405</v>
      </c>
    </row>
    <row r="69" spans="1:7" x14ac:dyDescent="0.25">
      <c r="A69">
        <v>67</v>
      </c>
      <c r="B69" t="s">
        <v>108</v>
      </c>
      <c r="C69" t="s">
        <v>109</v>
      </c>
      <c r="D69" t="s">
        <v>66</v>
      </c>
      <c r="E69" s="1" t="s">
        <v>334</v>
      </c>
      <c r="F69" t="s">
        <v>335</v>
      </c>
      <c r="G69" t="s">
        <v>405</v>
      </c>
    </row>
    <row r="70" spans="1:7" x14ac:dyDescent="0.25">
      <c r="A70">
        <v>68</v>
      </c>
      <c r="B70" t="s">
        <v>110</v>
      </c>
      <c r="C70" t="s">
        <v>111</v>
      </c>
      <c r="D70" t="s">
        <v>66</v>
      </c>
      <c r="E70" s="1" t="str">
        <f>"(-15.440970431902686, -47.61196628858735)"</f>
        <v>(-15.440970431902686, -47.61196628858735)</v>
      </c>
      <c r="F70" t="s">
        <v>455</v>
      </c>
      <c r="G70" t="s">
        <v>405</v>
      </c>
    </row>
    <row r="71" spans="1:7" x14ac:dyDescent="0.25">
      <c r="A71">
        <v>69</v>
      </c>
      <c r="B71" t="s">
        <v>112</v>
      </c>
      <c r="C71" t="s">
        <v>232</v>
      </c>
      <c r="D71" t="s">
        <v>66</v>
      </c>
      <c r="E71" s="1" t="str">
        <f>"(-15.820572542843646, -47.56990757813499)"</f>
        <v>(-15.820572542843646, -47.56990757813499)</v>
      </c>
      <c r="F71" t="s">
        <v>435</v>
      </c>
      <c r="G71" t="s">
        <v>405</v>
      </c>
    </row>
    <row r="72" spans="1:7" x14ac:dyDescent="0.25">
      <c r="A72">
        <v>70</v>
      </c>
      <c r="B72" t="s">
        <v>113</v>
      </c>
      <c r="C72" t="s">
        <v>114</v>
      </c>
      <c r="D72" t="s">
        <v>66</v>
      </c>
      <c r="E72" s="1" t="str">
        <f>"(-15.762450868426352, -47.49287733178337)"</f>
        <v>(-15.762450868426352, -47.49287733178337)</v>
      </c>
      <c r="F72" t="s">
        <v>436</v>
      </c>
      <c r="G72" t="s">
        <v>405</v>
      </c>
    </row>
    <row r="73" spans="1:7" x14ac:dyDescent="0.25">
      <c r="A73">
        <v>71</v>
      </c>
      <c r="B73" t="s">
        <v>115</v>
      </c>
      <c r="C73" t="s">
        <v>233</v>
      </c>
      <c r="D73" t="s">
        <v>66</v>
      </c>
      <c r="E73" s="1" t="str">
        <f>"(-15.601319452651246, -47.66567976038075)"</f>
        <v>(-15.601319452651246, -47.66567976038075)</v>
      </c>
      <c r="F73" t="s">
        <v>460</v>
      </c>
      <c r="G73" t="s">
        <v>405</v>
      </c>
    </row>
    <row r="74" spans="1:7" x14ac:dyDescent="0.25">
      <c r="A74">
        <v>72</v>
      </c>
      <c r="B74" t="s">
        <v>116</v>
      </c>
      <c r="C74" t="s">
        <v>117</v>
      </c>
      <c r="D74" t="s">
        <v>66</v>
      </c>
      <c r="E74" s="1" t="str">
        <f>"(-15.52354547725425, -47.618782773243204)"</f>
        <v>(-15.52354547725425, -47.618782773243204)</v>
      </c>
      <c r="F74" t="s">
        <v>437</v>
      </c>
      <c r="G74" t="s">
        <v>405</v>
      </c>
    </row>
    <row r="75" spans="1:7" x14ac:dyDescent="0.25">
      <c r="A75">
        <v>73</v>
      </c>
      <c r="B75" t="s">
        <v>118</v>
      </c>
      <c r="C75" t="s">
        <v>234</v>
      </c>
      <c r="D75" t="s">
        <v>66</v>
      </c>
      <c r="E75" s="1" t="str">
        <f>"(-15.614470217498733, -47.6506732188337)"</f>
        <v>(-15.614470217498733, -47.6506732188337)</v>
      </c>
      <c r="F75" t="s">
        <v>462</v>
      </c>
      <c r="G75" t="s">
        <v>405</v>
      </c>
    </row>
    <row r="76" spans="1:7" x14ac:dyDescent="0.25">
      <c r="A76">
        <v>74</v>
      </c>
      <c r="B76" t="s">
        <v>119</v>
      </c>
      <c r="C76" t="s">
        <v>120</v>
      </c>
      <c r="D76" t="s">
        <v>66</v>
      </c>
      <c r="E76" s="1" t="str">
        <f>"(-15.605232191682118, -47.66010969837712)"</f>
        <v>(-15.605232191682118, -47.66010969837712)</v>
      </c>
      <c r="F76" t="s">
        <v>438</v>
      </c>
      <c r="G76" t="s">
        <v>405</v>
      </c>
    </row>
    <row r="77" spans="1:7" x14ac:dyDescent="0.25">
      <c r="A77">
        <v>75</v>
      </c>
      <c r="B77" t="s">
        <v>121</v>
      </c>
      <c r="C77" t="s">
        <v>235</v>
      </c>
      <c r="D77" t="s">
        <v>66</v>
      </c>
      <c r="E77" s="1" t="s">
        <v>337</v>
      </c>
      <c r="F77" t="s">
        <v>338</v>
      </c>
      <c r="G77" t="s">
        <v>405</v>
      </c>
    </row>
    <row r="78" spans="1:7" x14ac:dyDescent="0.25">
      <c r="A78">
        <v>76</v>
      </c>
      <c r="B78" t="s">
        <v>122</v>
      </c>
      <c r="C78" t="s">
        <v>123</v>
      </c>
      <c r="D78" t="s">
        <v>124</v>
      </c>
      <c r="E78" s="1" t="s">
        <v>339</v>
      </c>
      <c r="F78" t="s">
        <v>340</v>
      </c>
      <c r="G78" t="s">
        <v>405</v>
      </c>
    </row>
    <row r="79" spans="1:7" x14ac:dyDescent="0.25">
      <c r="A79">
        <v>77</v>
      </c>
      <c r="B79" t="s">
        <v>125</v>
      </c>
      <c r="C79" t="s">
        <v>236</v>
      </c>
      <c r="D79" t="s">
        <v>124</v>
      </c>
      <c r="E79" s="1" t="str">
        <f>"(-15.677182887854098, -48.19494565901369)"</f>
        <v>(-15.677182887854098, -48.19494565901369)</v>
      </c>
      <c r="F79" t="s">
        <v>439</v>
      </c>
      <c r="G79" t="s">
        <v>405</v>
      </c>
    </row>
    <row r="80" spans="1:7" x14ac:dyDescent="0.25">
      <c r="A80">
        <v>78</v>
      </c>
      <c r="B80" t="s">
        <v>126</v>
      </c>
      <c r="C80" t="s">
        <v>127</v>
      </c>
      <c r="D80" t="s">
        <v>124</v>
      </c>
      <c r="E80" s="1" t="s">
        <v>341</v>
      </c>
      <c r="F80" t="s">
        <v>342</v>
      </c>
      <c r="G80" t="s">
        <v>405</v>
      </c>
    </row>
    <row r="81" spans="1:7" x14ac:dyDescent="0.25">
      <c r="A81">
        <v>79</v>
      </c>
      <c r="B81" t="s">
        <v>128</v>
      </c>
      <c r="C81" t="s">
        <v>129</v>
      </c>
      <c r="D81" t="s">
        <v>124</v>
      </c>
      <c r="E81" s="1" t="s">
        <v>343</v>
      </c>
      <c r="F81" t="s">
        <v>344</v>
      </c>
      <c r="G81" t="s">
        <v>405</v>
      </c>
    </row>
    <row r="82" spans="1:7" x14ac:dyDescent="0.25">
      <c r="A82">
        <v>80</v>
      </c>
      <c r="B82" t="s">
        <v>130</v>
      </c>
      <c r="C82" t="s">
        <v>131</v>
      </c>
      <c r="D82" t="s">
        <v>124</v>
      </c>
      <c r="E82" s="1" t="str">
        <f>"(-15.67417345155788, -48.15156504625558)"</f>
        <v>(-15.67417345155788, -48.15156504625558)</v>
      </c>
      <c r="F82" t="s">
        <v>440</v>
      </c>
      <c r="G82" t="s">
        <v>405</v>
      </c>
    </row>
    <row r="83" spans="1:7" x14ac:dyDescent="0.25">
      <c r="A83">
        <v>81</v>
      </c>
      <c r="B83" t="s">
        <v>132</v>
      </c>
      <c r="C83" t="s">
        <v>133</v>
      </c>
      <c r="D83" t="s">
        <v>124</v>
      </c>
      <c r="E83" s="1" t="str">
        <f>"(-15.531297360377089, -48.170568743948245)"</f>
        <v>(-15.531297360377089, -48.170568743948245)</v>
      </c>
      <c r="F83" t="s">
        <v>458</v>
      </c>
      <c r="G83" t="s">
        <v>405</v>
      </c>
    </row>
    <row r="84" spans="1:7" x14ac:dyDescent="0.25">
      <c r="A84">
        <v>82</v>
      </c>
      <c r="B84" t="s">
        <v>134</v>
      </c>
      <c r="C84" t="s">
        <v>237</v>
      </c>
      <c r="D84" t="s">
        <v>124</v>
      </c>
      <c r="E84" s="1" t="str">
        <f>"(-15.741553479021835, -48.17005800739767)"</f>
        <v>(-15.741553479021835, -48.17005800739767)</v>
      </c>
      <c r="F84" t="s">
        <v>418</v>
      </c>
      <c r="G84" t="s">
        <v>405</v>
      </c>
    </row>
    <row r="85" spans="1:7" x14ac:dyDescent="0.25">
      <c r="A85">
        <v>83</v>
      </c>
      <c r="B85" t="s">
        <v>135</v>
      </c>
      <c r="C85" t="s">
        <v>136</v>
      </c>
      <c r="D85" t="s">
        <v>124</v>
      </c>
      <c r="E85" s="1" t="str">
        <f>"(-15.627256135229334, -48.1195358685863)"</f>
        <v>(-15.627256135229334, -48.1195358685863)</v>
      </c>
      <c r="F85" t="s">
        <v>441</v>
      </c>
      <c r="G85" t="s">
        <v>405</v>
      </c>
    </row>
    <row r="86" spans="1:7" x14ac:dyDescent="0.25">
      <c r="A86">
        <v>84</v>
      </c>
      <c r="B86" t="s">
        <v>137</v>
      </c>
      <c r="C86" t="s">
        <v>138</v>
      </c>
      <c r="D86" t="s">
        <v>124</v>
      </c>
      <c r="E86" s="1" t="str">
        <f>"(-15.81859839618424, -48.13009307323923)"</f>
        <v>(-15.81859839618424, -48.13009307323923)</v>
      </c>
      <c r="F86" t="s">
        <v>442</v>
      </c>
      <c r="G86" t="s">
        <v>405</v>
      </c>
    </row>
    <row r="87" spans="1:7" x14ac:dyDescent="0.25">
      <c r="A87">
        <v>85</v>
      </c>
      <c r="B87" t="s">
        <v>139</v>
      </c>
      <c r="C87" t="s">
        <v>238</v>
      </c>
      <c r="D87" t="s">
        <v>124</v>
      </c>
      <c r="E87" s="1" t="s">
        <v>345</v>
      </c>
      <c r="F87" t="s">
        <v>346</v>
      </c>
      <c r="G87" t="s">
        <v>405</v>
      </c>
    </row>
    <row r="88" spans="1:7" x14ac:dyDescent="0.25">
      <c r="A88">
        <v>86</v>
      </c>
      <c r="B88" t="s">
        <v>140</v>
      </c>
      <c r="C88" t="s">
        <v>141</v>
      </c>
      <c r="D88" t="s">
        <v>124</v>
      </c>
      <c r="E88" s="1" t="s">
        <v>347</v>
      </c>
      <c r="F88" t="s">
        <v>348</v>
      </c>
      <c r="G88" t="s">
        <v>405</v>
      </c>
    </row>
    <row r="89" spans="1:7" x14ac:dyDescent="0.25">
      <c r="A89">
        <v>87</v>
      </c>
      <c r="B89" t="s">
        <v>142</v>
      </c>
      <c r="C89" t="s">
        <v>143</v>
      </c>
      <c r="D89" t="s">
        <v>124</v>
      </c>
      <c r="E89" s="1" t="s">
        <v>349</v>
      </c>
      <c r="F89" t="s">
        <v>350</v>
      </c>
      <c r="G89" t="s">
        <v>405</v>
      </c>
    </row>
    <row r="90" spans="1:7" x14ac:dyDescent="0.25">
      <c r="A90">
        <v>88</v>
      </c>
      <c r="B90" t="s">
        <v>144</v>
      </c>
      <c r="C90" t="s">
        <v>239</v>
      </c>
      <c r="D90" t="s">
        <v>124</v>
      </c>
      <c r="E90" s="1" t="s">
        <v>351</v>
      </c>
      <c r="F90" t="s">
        <v>352</v>
      </c>
      <c r="G90" t="s">
        <v>405</v>
      </c>
    </row>
    <row r="91" spans="1:7" x14ac:dyDescent="0.25">
      <c r="A91">
        <v>89</v>
      </c>
      <c r="B91" t="s">
        <v>145</v>
      </c>
      <c r="C91" t="s">
        <v>146</v>
      </c>
      <c r="D91" t="s">
        <v>124</v>
      </c>
      <c r="E91" s="1" t="s">
        <v>353</v>
      </c>
      <c r="F91" t="s">
        <v>354</v>
      </c>
      <c r="G91" t="s">
        <v>405</v>
      </c>
    </row>
    <row r="92" spans="1:7" x14ac:dyDescent="0.25">
      <c r="A92">
        <v>90</v>
      </c>
      <c r="B92" t="s">
        <v>147</v>
      </c>
      <c r="C92" t="s">
        <v>240</v>
      </c>
      <c r="D92" t="s">
        <v>124</v>
      </c>
      <c r="E92" s="1" t="s">
        <v>355</v>
      </c>
      <c r="F92" t="s">
        <v>356</v>
      </c>
      <c r="G92" t="s">
        <v>405</v>
      </c>
    </row>
    <row r="93" spans="1:7" x14ac:dyDescent="0.25">
      <c r="A93">
        <v>91</v>
      </c>
      <c r="B93" t="s">
        <v>148</v>
      </c>
      <c r="C93" t="s">
        <v>149</v>
      </c>
      <c r="D93" t="s">
        <v>124</v>
      </c>
      <c r="E93" s="1" t="s">
        <v>357</v>
      </c>
      <c r="F93" t="s">
        <v>358</v>
      </c>
      <c r="G93" t="s">
        <v>405</v>
      </c>
    </row>
    <row r="94" spans="1:7" x14ac:dyDescent="0.25">
      <c r="A94">
        <v>92</v>
      </c>
      <c r="B94" t="s">
        <v>150</v>
      </c>
      <c r="C94" t="s">
        <v>241</v>
      </c>
      <c r="D94" t="s">
        <v>124</v>
      </c>
      <c r="E94" s="1" t="s">
        <v>359</v>
      </c>
      <c r="F94" t="s">
        <v>360</v>
      </c>
      <c r="G94" t="s">
        <v>405</v>
      </c>
    </row>
    <row r="95" spans="1:7" x14ac:dyDescent="0.25">
      <c r="A95">
        <v>93</v>
      </c>
      <c r="B95" t="s">
        <v>151</v>
      </c>
      <c r="C95" t="s">
        <v>152</v>
      </c>
      <c r="D95" t="s">
        <v>124</v>
      </c>
      <c r="E95" s="1" t="s">
        <v>361</v>
      </c>
      <c r="F95" t="s">
        <v>362</v>
      </c>
      <c r="G95" t="s">
        <v>405</v>
      </c>
    </row>
    <row r="96" spans="1:7" x14ac:dyDescent="0.25">
      <c r="A96">
        <v>94</v>
      </c>
      <c r="B96" t="s">
        <v>153</v>
      </c>
      <c r="C96" t="s">
        <v>242</v>
      </c>
      <c r="D96" t="s">
        <v>124</v>
      </c>
      <c r="E96" s="1" t="s">
        <v>363</v>
      </c>
      <c r="F96" t="s">
        <v>364</v>
      </c>
      <c r="G96" t="s">
        <v>405</v>
      </c>
    </row>
    <row r="97" spans="1:7" x14ac:dyDescent="0.25">
      <c r="A97">
        <v>95</v>
      </c>
      <c r="B97" t="s">
        <v>154</v>
      </c>
      <c r="C97" t="s">
        <v>243</v>
      </c>
      <c r="D97" t="s">
        <v>124</v>
      </c>
      <c r="E97" s="1" t="str">
        <f>"(-15.834216634933965, -48.13354420011693)"</f>
        <v>(-15.834216634933965, -48.13354420011693)</v>
      </c>
      <c r="F97" t="s">
        <v>443</v>
      </c>
      <c r="G97" t="s">
        <v>405</v>
      </c>
    </row>
    <row r="98" spans="1:7" x14ac:dyDescent="0.25">
      <c r="A98">
        <v>96</v>
      </c>
      <c r="B98" t="s">
        <v>155</v>
      </c>
      <c r="C98" t="s">
        <v>244</v>
      </c>
      <c r="D98" t="s">
        <v>124</v>
      </c>
      <c r="E98" s="1" t="str">
        <f>"(-15.845479940615007, -48.11204646021885)"</f>
        <v>(-15.845479940615007, -48.11204646021885)</v>
      </c>
      <c r="F98" t="s">
        <v>465</v>
      </c>
      <c r="G98" t="s">
        <v>405</v>
      </c>
    </row>
    <row r="99" spans="1:7" x14ac:dyDescent="0.25">
      <c r="A99">
        <v>97</v>
      </c>
      <c r="B99" t="s">
        <v>156</v>
      </c>
      <c r="C99" t="s">
        <v>245</v>
      </c>
      <c r="D99" t="s">
        <v>124</v>
      </c>
      <c r="E99" s="1" t="s">
        <v>365</v>
      </c>
      <c r="F99" t="s">
        <v>366</v>
      </c>
      <c r="G99" t="s">
        <v>405</v>
      </c>
    </row>
    <row r="100" spans="1:7" x14ac:dyDescent="0.25">
      <c r="A100">
        <v>98</v>
      </c>
      <c r="B100" t="s">
        <v>157</v>
      </c>
      <c r="C100" t="s">
        <v>158</v>
      </c>
      <c r="D100" t="s">
        <v>159</v>
      </c>
      <c r="E100" s="1" t="s">
        <v>367</v>
      </c>
      <c r="F100" t="s">
        <v>368</v>
      </c>
      <c r="G100" t="s">
        <v>405</v>
      </c>
    </row>
    <row r="101" spans="1:7" x14ac:dyDescent="0.25">
      <c r="A101">
        <v>99</v>
      </c>
      <c r="B101" t="s">
        <v>160</v>
      </c>
      <c r="C101" t="s">
        <v>161</v>
      </c>
      <c r="D101" t="s">
        <v>159</v>
      </c>
      <c r="E101" s="1" t="s">
        <v>369</v>
      </c>
      <c r="F101" t="s">
        <v>370</v>
      </c>
      <c r="G101" t="s">
        <v>405</v>
      </c>
    </row>
    <row r="102" spans="1:7" x14ac:dyDescent="0.25">
      <c r="A102">
        <v>100</v>
      </c>
      <c r="B102" t="s">
        <v>162</v>
      </c>
      <c r="C102" t="s">
        <v>246</v>
      </c>
      <c r="D102" t="s">
        <v>159</v>
      </c>
      <c r="E102" s="1" t="str">
        <f>"(-15.832991349307944, -48.07760165974625)"</f>
        <v>(-15.832991349307944, -48.07760165974625)</v>
      </c>
      <c r="F102" t="s">
        <v>444</v>
      </c>
      <c r="G102" t="s">
        <v>405</v>
      </c>
    </row>
    <row r="103" spans="1:7" x14ac:dyDescent="0.25">
      <c r="A103">
        <v>101</v>
      </c>
      <c r="B103" t="s">
        <v>163</v>
      </c>
      <c r="C103" t="s">
        <v>247</v>
      </c>
      <c r="D103" t="s">
        <v>159</v>
      </c>
      <c r="E103" s="1" t="str">
        <f>"(-15.851233676131166, -48.04683554625336)"</f>
        <v>(-15.851233676131166, -48.04683554625336)</v>
      </c>
      <c r="F103" t="s">
        <v>445</v>
      </c>
      <c r="G103" t="s">
        <v>405</v>
      </c>
    </row>
    <row r="104" spans="1:7" x14ac:dyDescent="0.25">
      <c r="A104">
        <v>102</v>
      </c>
      <c r="B104" t="s">
        <v>164</v>
      </c>
      <c r="C104" t="s">
        <v>165</v>
      </c>
      <c r="D104" t="s">
        <v>159</v>
      </c>
      <c r="E104" s="1" t="str">
        <f>"(-15.836191078114469, -48.06291504440315)"</f>
        <v>(-15.836191078114469, -48.06291504440315)</v>
      </c>
      <c r="F104" t="s">
        <v>446</v>
      </c>
      <c r="G104" t="s">
        <v>405</v>
      </c>
    </row>
    <row r="105" spans="1:7" x14ac:dyDescent="0.25">
      <c r="A105">
        <v>103</v>
      </c>
      <c r="B105" t="s">
        <v>166</v>
      </c>
      <c r="C105" t="s">
        <v>248</v>
      </c>
      <c r="D105" t="s">
        <v>159</v>
      </c>
      <c r="E105" s="1" t="s">
        <v>371</v>
      </c>
      <c r="F105" t="s">
        <v>372</v>
      </c>
      <c r="G105" t="s">
        <v>405</v>
      </c>
    </row>
    <row r="106" spans="1:7" x14ac:dyDescent="0.25">
      <c r="A106">
        <v>104</v>
      </c>
      <c r="B106" t="s">
        <v>167</v>
      </c>
      <c r="C106" t="s">
        <v>249</v>
      </c>
      <c r="D106" t="s">
        <v>159</v>
      </c>
      <c r="E106" s="1" t="s">
        <v>373</v>
      </c>
      <c r="F106" t="s">
        <v>374</v>
      </c>
      <c r="G106" t="s">
        <v>405</v>
      </c>
    </row>
    <row r="107" spans="1:7" x14ac:dyDescent="0.25">
      <c r="A107">
        <v>105</v>
      </c>
      <c r="B107" t="s">
        <v>168</v>
      </c>
      <c r="C107" t="s">
        <v>169</v>
      </c>
      <c r="D107" t="s">
        <v>159</v>
      </c>
      <c r="E107" s="1" t="s">
        <v>375</v>
      </c>
      <c r="F107" t="s">
        <v>376</v>
      </c>
      <c r="G107" t="s">
        <v>405</v>
      </c>
    </row>
    <row r="108" spans="1:7" x14ac:dyDescent="0.25">
      <c r="A108">
        <v>106</v>
      </c>
      <c r="B108" t="s">
        <v>170</v>
      </c>
      <c r="C108" t="s">
        <v>171</v>
      </c>
      <c r="D108" t="s">
        <v>159</v>
      </c>
      <c r="E108" s="1" t="str">
        <f>"(-15.819227708424034, -48.022172603920836)"</f>
        <v>(-15.819227708424034, -48.022172603920836)</v>
      </c>
      <c r="F108" t="s">
        <v>447</v>
      </c>
      <c r="G108" t="s">
        <v>405</v>
      </c>
    </row>
    <row r="109" spans="1:7" x14ac:dyDescent="0.25">
      <c r="A109">
        <v>107</v>
      </c>
      <c r="B109" t="s">
        <v>172</v>
      </c>
      <c r="C109" t="s">
        <v>250</v>
      </c>
      <c r="D109" t="s">
        <v>159</v>
      </c>
      <c r="E109" s="1" t="s">
        <v>377</v>
      </c>
      <c r="F109" t="s">
        <v>378</v>
      </c>
      <c r="G109" t="s">
        <v>405</v>
      </c>
    </row>
    <row r="110" spans="1:7" x14ac:dyDescent="0.25">
      <c r="A110">
        <v>108</v>
      </c>
      <c r="B110" t="s">
        <v>173</v>
      </c>
      <c r="C110" t="s">
        <v>251</v>
      </c>
      <c r="D110" t="s">
        <v>159</v>
      </c>
      <c r="E110" s="1" t="str">
        <f>"(-15.90225847882672, -48.074127457894896)"</f>
        <v>(-15.90225847882672, -48.074127457894896)</v>
      </c>
      <c r="F110" t="s">
        <v>448</v>
      </c>
      <c r="G110" t="s">
        <v>405</v>
      </c>
    </row>
    <row r="111" spans="1:7" x14ac:dyDescent="0.25">
      <c r="A111">
        <v>109</v>
      </c>
      <c r="B111" t="s">
        <v>174</v>
      </c>
      <c r="C111" t="s">
        <v>175</v>
      </c>
      <c r="D111" t="s">
        <v>159</v>
      </c>
      <c r="E111" s="1" t="str">
        <f>"(-15.919751911424061, -48.10195328673055)"</f>
        <v>(-15.919751911424061, -48.10195328673055)</v>
      </c>
      <c r="F111" t="s">
        <v>449</v>
      </c>
      <c r="G111" t="s">
        <v>405</v>
      </c>
    </row>
    <row r="112" spans="1:7" x14ac:dyDescent="0.25">
      <c r="A112">
        <v>110</v>
      </c>
      <c r="B112" t="s">
        <v>176</v>
      </c>
      <c r="C112" t="s">
        <v>252</v>
      </c>
      <c r="D112" t="s">
        <v>159</v>
      </c>
      <c r="E112" s="1" t="s">
        <v>379</v>
      </c>
      <c r="F112" t="s">
        <v>380</v>
      </c>
      <c r="G112" t="s">
        <v>405</v>
      </c>
    </row>
    <row r="113" spans="1:7" x14ac:dyDescent="0.25">
      <c r="A113">
        <v>111</v>
      </c>
      <c r="B113" t="s">
        <v>177</v>
      </c>
      <c r="C113" t="s">
        <v>253</v>
      </c>
      <c r="D113" t="s">
        <v>159</v>
      </c>
      <c r="E113" s="1" t="s">
        <v>381</v>
      </c>
      <c r="F113" t="s">
        <v>382</v>
      </c>
      <c r="G113" t="s">
        <v>405</v>
      </c>
    </row>
    <row r="114" spans="1:7" x14ac:dyDescent="0.25">
      <c r="A114">
        <v>112</v>
      </c>
      <c r="B114" t="s">
        <v>178</v>
      </c>
      <c r="C114" t="s">
        <v>254</v>
      </c>
      <c r="D114" t="s">
        <v>159</v>
      </c>
      <c r="E114" s="1" t="s">
        <v>383</v>
      </c>
      <c r="F114" t="s">
        <v>384</v>
      </c>
      <c r="G114" t="s">
        <v>405</v>
      </c>
    </row>
    <row r="115" spans="1:7" x14ac:dyDescent="0.25">
      <c r="A115">
        <v>113</v>
      </c>
      <c r="B115" t="s">
        <v>179</v>
      </c>
      <c r="C115" t="s">
        <v>255</v>
      </c>
      <c r="D115" t="s">
        <v>159</v>
      </c>
      <c r="E115" s="1" t="s">
        <v>385</v>
      </c>
      <c r="F115" t="s">
        <v>386</v>
      </c>
      <c r="G115" t="s">
        <v>405</v>
      </c>
    </row>
    <row r="116" spans="1:7" x14ac:dyDescent="0.25">
      <c r="A116">
        <v>114</v>
      </c>
      <c r="B116" t="s">
        <v>180</v>
      </c>
      <c r="C116" t="s">
        <v>256</v>
      </c>
      <c r="D116" t="s">
        <v>159</v>
      </c>
      <c r="E116" s="1" t="s">
        <v>387</v>
      </c>
      <c r="F116" t="s">
        <v>388</v>
      </c>
      <c r="G116" t="s">
        <v>405</v>
      </c>
    </row>
    <row r="117" spans="1:7" x14ac:dyDescent="0.25">
      <c r="A117">
        <v>115</v>
      </c>
      <c r="B117" t="s">
        <v>181</v>
      </c>
      <c r="C117" t="s">
        <v>182</v>
      </c>
      <c r="D117" t="s">
        <v>183</v>
      </c>
      <c r="E117" s="1" t="str">
        <f>"(-16.020447725077574, -48.0848293442957)"</f>
        <v>(-16.020447725077574, -48.0848293442957)</v>
      </c>
      <c r="F117" t="s">
        <v>450</v>
      </c>
      <c r="G117" t="s">
        <v>405</v>
      </c>
    </row>
    <row r="118" spans="1:7" x14ac:dyDescent="0.25">
      <c r="A118">
        <v>116</v>
      </c>
      <c r="B118" t="s">
        <v>184</v>
      </c>
      <c r="C118" t="s">
        <v>185</v>
      </c>
      <c r="D118" t="s">
        <v>183</v>
      </c>
      <c r="E118" s="1" t="str">
        <f>"(-16.036385284882805, -48.06114547323624)"</f>
        <v>(-16.036385284882805, -48.06114547323624)</v>
      </c>
      <c r="F118" t="s">
        <v>451</v>
      </c>
      <c r="G118" t="s">
        <v>405</v>
      </c>
    </row>
    <row r="119" spans="1:7" x14ac:dyDescent="0.25">
      <c r="A119">
        <v>117</v>
      </c>
      <c r="B119" t="s">
        <v>186</v>
      </c>
      <c r="C119" t="s">
        <v>257</v>
      </c>
      <c r="D119" t="s">
        <v>183</v>
      </c>
      <c r="E119" s="1" t="str">
        <f>"(-16.005621443365005, -48.052830003922736)"</f>
        <v>(-16.005621443365005, -48.052830003922736)</v>
      </c>
      <c r="F119" t="s">
        <v>452</v>
      </c>
      <c r="G119" t="s">
        <v>405</v>
      </c>
    </row>
    <row r="120" spans="1:7" x14ac:dyDescent="0.25">
      <c r="A120">
        <v>118</v>
      </c>
      <c r="B120" t="s">
        <v>187</v>
      </c>
      <c r="C120" t="s">
        <v>188</v>
      </c>
      <c r="D120" t="s">
        <v>183</v>
      </c>
      <c r="E120" s="1" t="str">
        <f>"(-16.02609654326991, -48.056935859743525)"</f>
        <v>(-16.02609654326991, -48.056935859743525)</v>
      </c>
      <c r="F120" t="s">
        <v>187</v>
      </c>
      <c r="G120" t="s">
        <v>405</v>
      </c>
    </row>
    <row r="121" spans="1:7" x14ac:dyDescent="0.25">
      <c r="A121">
        <v>119</v>
      </c>
      <c r="B121" t="s">
        <v>189</v>
      </c>
      <c r="C121" t="s">
        <v>258</v>
      </c>
      <c r="D121" t="s">
        <v>183</v>
      </c>
      <c r="E121" s="1" t="s">
        <v>389</v>
      </c>
      <c r="F121" t="s">
        <v>390</v>
      </c>
      <c r="G121" t="s">
        <v>405</v>
      </c>
    </row>
    <row r="122" spans="1:7" x14ac:dyDescent="0.25">
      <c r="A122">
        <v>120</v>
      </c>
      <c r="B122" t="s">
        <v>190</v>
      </c>
      <c r="C122" t="s">
        <v>191</v>
      </c>
      <c r="D122" t="s">
        <v>183</v>
      </c>
      <c r="E122" s="1" t="s">
        <v>391</v>
      </c>
      <c r="F122" t="s">
        <v>190</v>
      </c>
      <c r="G122" t="s">
        <v>405</v>
      </c>
    </row>
    <row r="123" spans="1:7" x14ac:dyDescent="0.25">
      <c r="A123">
        <v>121</v>
      </c>
      <c r="B123" t="s">
        <v>192</v>
      </c>
      <c r="C123" t="s">
        <v>259</v>
      </c>
      <c r="D123" t="s">
        <v>183</v>
      </c>
      <c r="E123" s="1" t="str">
        <f>"(-16.04394015605, -48.043328702071975)"</f>
        <v>(-16.04394015605, -48.043328702071975)</v>
      </c>
      <c r="F123" t="s">
        <v>453</v>
      </c>
      <c r="G123" t="s">
        <v>405</v>
      </c>
    </row>
    <row r="124" spans="1:7" x14ac:dyDescent="0.25">
      <c r="A124">
        <v>122</v>
      </c>
      <c r="B124" t="s">
        <v>193</v>
      </c>
      <c r="C124" t="s">
        <v>194</v>
      </c>
      <c r="D124" t="s">
        <v>183</v>
      </c>
      <c r="E124" s="1" t="str">
        <f>"(-16.008894584825587, -48.15968345789364)"</f>
        <v>(-16.008894584825587, -48.15968345789364)</v>
      </c>
      <c r="F124" t="s">
        <v>467</v>
      </c>
      <c r="G124" t="s">
        <v>405</v>
      </c>
    </row>
    <row r="125" spans="1:7" x14ac:dyDescent="0.25">
      <c r="A125">
        <v>123</v>
      </c>
      <c r="B125" t="s">
        <v>195</v>
      </c>
      <c r="C125" t="s">
        <v>196</v>
      </c>
      <c r="D125" t="s">
        <v>183</v>
      </c>
      <c r="E125" s="1" t="s">
        <v>392</v>
      </c>
      <c r="F125" t="s">
        <v>393</v>
      </c>
      <c r="G125" t="s">
        <v>405</v>
      </c>
    </row>
    <row r="126" spans="1:7" x14ac:dyDescent="0.25">
      <c r="A126">
        <v>124</v>
      </c>
      <c r="B126" t="s">
        <v>197</v>
      </c>
      <c r="C126" t="s">
        <v>198</v>
      </c>
      <c r="D126" t="s">
        <v>183</v>
      </c>
      <c r="E126" s="1" t="s">
        <v>394</v>
      </c>
      <c r="F126" t="s">
        <v>395</v>
      </c>
      <c r="G126" t="s">
        <v>405</v>
      </c>
    </row>
    <row r="127" spans="1:7" x14ac:dyDescent="0.25">
      <c r="A127">
        <v>125</v>
      </c>
      <c r="B127" t="s">
        <v>199</v>
      </c>
      <c r="C127" t="s">
        <v>260</v>
      </c>
      <c r="D127" t="s">
        <v>183</v>
      </c>
      <c r="E127" s="1" t="s">
        <v>396</v>
      </c>
      <c r="F127" t="s">
        <v>397</v>
      </c>
      <c r="G127" t="s">
        <v>405</v>
      </c>
    </row>
    <row r="128" spans="1:7" x14ac:dyDescent="0.25">
      <c r="A128">
        <v>126</v>
      </c>
      <c r="B128" t="s">
        <v>200</v>
      </c>
      <c r="C128" t="s">
        <v>261</v>
      </c>
      <c r="D128" t="s">
        <v>183</v>
      </c>
      <c r="E128" s="1" t="str">
        <f>"(-16.046903804013322, -48.03679898512468)"</f>
        <v>(-16.046903804013322, -48.03679898512468)</v>
      </c>
      <c r="F128" t="s">
        <v>461</v>
      </c>
      <c r="G128" t="s">
        <v>405</v>
      </c>
    </row>
    <row r="129" spans="1:7" x14ac:dyDescent="0.25">
      <c r="A129">
        <v>127</v>
      </c>
      <c r="B129" t="s">
        <v>201</v>
      </c>
      <c r="C129" t="s">
        <v>202</v>
      </c>
      <c r="D129" t="s">
        <v>183</v>
      </c>
      <c r="E129" s="1" t="str">
        <f>"(-16.01032982549102, -48.002362702072205)"</f>
        <v>(-16.01032982549102, -48.002362702072205)</v>
      </c>
      <c r="F129" t="s">
        <v>454</v>
      </c>
      <c r="G129" t="s">
        <v>405</v>
      </c>
    </row>
    <row r="130" spans="1:7" x14ac:dyDescent="0.25">
      <c r="A130">
        <v>128</v>
      </c>
      <c r="B130" t="s">
        <v>203</v>
      </c>
      <c r="C130" t="s">
        <v>262</v>
      </c>
      <c r="D130" t="s">
        <v>183</v>
      </c>
      <c r="E130" s="1" t="s">
        <v>398</v>
      </c>
      <c r="F130" t="s">
        <v>399</v>
      </c>
      <c r="G130" t="s">
        <v>405</v>
      </c>
    </row>
    <row r="131" spans="1:7" x14ac:dyDescent="0.25">
      <c r="A131">
        <v>129</v>
      </c>
      <c r="B131" t="s">
        <v>204</v>
      </c>
      <c r="C131" t="s">
        <v>205</v>
      </c>
      <c r="D131" t="s">
        <v>183</v>
      </c>
      <c r="E131" s="1" t="s">
        <v>400</v>
      </c>
      <c r="F131" t="s">
        <v>401</v>
      </c>
      <c r="G131" t="s">
        <v>405</v>
      </c>
    </row>
    <row r="132" spans="1:7" x14ac:dyDescent="0.25">
      <c r="A132">
        <v>130</v>
      </c>
      <c r="B132" t="s">
        <v>206</v>
      </c>
      <c r="C132" t="s">
        <v>207</v>
      </c>
      <c r="D132" t="s">
        <v>183</v>
      </c>
      <c r="E132" s="1" t="s">
        <v>402</v>
      </c>
      <c r="F132" t="s">
        <v>403</v>
      </c>
      <c r="G132" t="s">
        <v>405</v>
      </c>
    </row>
  </sheetData>
  <autoFilter ref="A1:G132" xr:uid="{458E46FC-DFBC-4F41-B92B-1C30BE1C6380}">
    <sortState xmlns:xlrd2="http://schemas.microsoft.com/office/spreadsheetml/2017/richdata2" ref="A2:G132">
      <sortCondition ref="A1:A132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C 6 A p V e d 5 + w q l A A A A 9 g A A A B I A H A B D b 2 5 m a W c v U G F j a 2 F n Z S 5 4 b W w g o h g A K K A U A A A A A A A A A A A A A A A A A A A A A A A A A A A A h Y 9 B D o I w F E S v Q r q n L Z g Y J J + S 6 F Y S o 4 l x 2 5 Q K D V A I L Z a 7 u f B I X k G M o u 5 c z p u 3 m L l f b 5 C O T e 1 d Z G 9 U q x M U Y I o 8 q U W b K 1 0 k a L B n P 0 I p g x 0 X F S + k N 8 n a x K P J E 1 R a 2 8 W E O O e w W + C 2 L 0 h I a U B O 2 f Y g S t l w 9 J H V f 9 l X 2 l i u h U Q M j q 8 x L M Q B j f A q W m I K Z I a Q K f 0 V w m n v s / 2 B s B l q O / S S d d Z f 7 4 H M E c j 7 A 3 s A U E s D B B Q A A g A I A A u g K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o C l V G i c y 2 7 Q B A A D c A g A A E w A c A E Z v c m 1 1 b G F z L 1 N l Y 3 R p b 2 4 x L m 0 g o h g A K K A U A A A A A A A A A A A A A A A A A A A A A A A A A A A A f V D B b t p A F L w j 8 Q 9 P z g U k x w p S i 9 R E P l D b t E g p t I H m g j k 8 7 B e z 1 X q f t b t G j V D O / Y f e q h z y I f 6 x L q Y N q W i 7 k r X P M 7 O 7 M 2 M o s 4 I V z A / 7 4 K r b 6 X b M B j X l c O Z d C 2 M R x k K h h I x L 9 7 H O S W G O x o M Q J N l u B 9 w a s 7 L k g M h s g 5 i z u i R l e 2 M h K Y j 2 j L K m 5 8 W X 6 W + K T b o s q T a Q P w O r 9 D j D s t J c a C w x Q 1 6 l y 0 L Y T b 1 e p R 8 1 f 6 H 9 4 Z H k D J u n 5 p E h J 7 j F z B k 0 + z G a 3 U 7 i 8 8 E b q F h D d f 6 B c o G O S g c B z N b O x / O Z F 0 G g I P d Y 8 + N O Z E 7 5 n 8 R B Z r Z e 3 1 / G J E U p L O n Q 8 z 0 f I p Z 1 q U w 4 9 C F R G e d C F e H w 9 c X F w I d P N V u a 2 3 t J 4 X E M p q x o 1 f c P z Z 1 5 E a 6 p e U K 5 c c F d w p K 3 I u e 2 3 g W u n b z F L L 0 n z E m b X l u 1 D 8 t f 8 E j K e Y Y S t Q m t r l / e u x A V w 0 g 6 n 5 j z 8 b q F R m X u W J c H 3 4 v 7 i k z v n y 7 8 3 c 5 z G S f K D l 8 F e + 2 D D z v v 8 9 u 5 A 6 3 7 B U t f b Y s l 0 z i 5 S Z p v s x P m J n k 3 m U 1 H 1 x A n M B 8 1 3 + P k R N K 2 7 D q 3 Z E 6 4 g r m Q B C V W B h S W 9 I f g o d / t C P X 3 y F c / A V B L A Q I t A B Q A A g A I A A u g K V X n e f s K p Q A A A P Y A A A A S A A A A A A A A A A A A A A A A A A A A A A B D b 2 5 m a W c v U G F j a 2 F n Z S 5 4 b W x Q S w E C L Q A U A A I A C A A L o C l V D 8 r p q 6 Q A A A D p A A A A E w A A A A A A A A A A A A A A A A D x A A A A W 0 N v b n R l b n R f V H l w Z X N d L n h t b F B L A Q I t A B Q A A g A I A A u g K V U a J z L b t A E A A N w C A A A T A A A A A A A A A A A A A A A A A O I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M A A A A A A A A b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E Z p b m F s J T I w Y 2 9 t J T I w Y 2 9 v c m R l b m F k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D l U M j M 6 M D A 6 M T A u M j E z M T Q 4 N V o i I C 8 + P E V u d H J 5 I F R 5 c G U 9 I k Z p b G x D b 2 x 1 b W 5 U e X B l c y I g V m F s d W U 9 I n N B d 1 l H Q m d Z R y I g L z 4 8 R W 5 0 c n k g V H l w Z T 0 i R m l s b E N v b H V t b k 5 h b W V z I i B W Y W x 1 Z T 0 i c 1 s m c X V v d D t D b 2 x 1 b W 4 x J n F 1 b 3 Q 7 L C Z x d W 9 0 O 1 V C U y Z x d W 9 0 O y w m c X V v d D t F T k R F U k X D h 0 8 m c X V v d D s s J n F 1 b 3 Q 7 U k V H S U 9 O Q U w g R E U g U 0 H D m k R F J n F 1 b 3 Q 7 L C Z x d W 9 0 O 2 N v b 3 J k a W 5 h d G V z J n F 1 b 3 Q 7 L C Z x d W 9 0 O 2 d v b 2 d s Z S B t Y X B z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Y S B G a W 5 h b C B j b 2 0 g Y 2 9 v c m R l b m F k Y X M v Q X V 0 b 1 J l b W 9 2 Z W R D b 2 x 1 b W 5 z M S 5 7 Q 2 9 s d W 1 u M S w w f S Z x d W 9 0 O y w m c X V v d D t T Z W N 0 a W 9 u M S 9 M a X N 0 Y S B G a W 5 h b C B j b 2 0 g Y 2 9 v c m R l b m F k Y X M v Q X V 0 b 1 J l b W 9 2 Z W R D b 2 x 1 b W 5 z M S 5 7 V U J T L D F 9 J n F 1 b 3 Q 7 L C Z x d W 9 0 O 1 N l Y 3 R p b 2 4 x L 0 x p c 3 R h I E Z p b m F s I G N v b S B j b 2 9 y Z G V u Y W R h c y 9 B d X R v U m V t b 3 Z l Z E N v b H V t b n M x L n t F T k R F U k X D h 0 8 s M n 0 m c X V v d D s s J n F 1 b 3 Q 7 U 2 V j d G l v b j E v T G l z d G E g R m l u Y W w g Y 2 9 t I G N v b 3 J k Z W 5 h Z G F z L 0 F 1 d G 9 S Z W 1 v d m V k Q 2 9 s d W 1 u c z E u e 1 J F R 0 l P T k F M I E R F I F N B w 5 p E R S w z f S Z x d W 9 0 O y w m c X V v d D t T Z W N 0 a W 9 u M S 9 M a X N 0 Y S B G a W 5 h b C B j b 2 0 g Y 2 9 v c m R l b m F k Y X M v Q X V 0 b 1 J l b W 9 2 Z W R D b 2 x 1 b W 5 z M S 5 7 Y 2 9 v c m R p b m F 0 Z X M s N H 0 m c X V v d D s s J n F 1 b 3 Q 7 U 2 V j d G l v b j E v T G l z d G E g R m l u Y W w g Y 2 9 t I G N v b 3 J k Z W 5 h Z G F z L 0 F 1 d G 9 S Z W 1 v d m V k Q 2 9 s d W 1 u c z E u e 2 d v b 2 d s Z S B t Y X B z I G 5 h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G l z d G E g R m l u Y W w g Y 2 9 t I G N v b 3 J k Z W 5 h Z G F z L 0 F 1 d G 9 S Z W 1 v d m V k Q 2 9 s d W 1 u c z E u e 0 N v b H V t b j E s M H 0 m c X V v d D s s J n F 1 b 3 Q 7 U 2 V j d G l v b j E v T G l z d G E g R m l u Y W w g Y 2 9 t I G N v b 3 J k Z W 5 h Z G F z L 0 F 1 d G 9 S Z W 1 v d m V k Q 2 9 s d W 1 u c z E u e 1 V C U y w x f S Z x d W 9 0 O y w m c X V v d D t T Z W N 0 a W 9 u M S 9 M a X N 0 Y S B G a W 5 h b C B j b 2 0 g Y 2 9 v c m R l b m F k Y X M v Q X V 0 b 1 J l b W 9 2 Z W R D b 2 x 1 b W 5 z M S 5 7 R U 5 E R V J F w 4 d P L D J 9 J n F 1 b 3 Q 7 L C Z x d W 9 0 O 1 N l Y 3 R p b 2 4 x L 0 x p c 3 R h I E Z p b m F s I G N v b S B j b 2 9 y Z G V u Y W R h c y 9 B d X R v U m V t b 3 Z l Z E N v b H V t b n M x L n t S R U d J T 0 5 B T C B E R S B T Q c O a R E U s M 3 0 m c X V v d D s s J n F 1 b 3 Q 7 U 2 V j d G l v b j E v T G l z d G E g R m l u Y W w g Y 2 9 t I G N v b 3 J k Z W 5 h Z G F z L 0 F 1 d G 9 S Z W 1 v d m V k Q 2 9 s d W 1 u c z E u e 2 N v b 3 J k a W 5 h d G V z L D R 9 J n F 1 b 3 Q 7 L C Z x d W 9 0 O 1 N l Y 3 R p b 2 4 x L 0 x p c 3 R h I E Z p b m F s I G N v b S B j b 2 9 y Z G V u Y W R h c y 9 B d X R v U m V t b 3 Z l Z E N v b H V t b n M x L n t n b 2 9 n b G U g b W F w c y B u Y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Y S U y M E Z p b m F s J T I w Y 2 9 t J T I w Y 2 9 v c m R l b m F k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S U y M E Z p b m F s J T I w Y 2 9 t J T I w Y 2 9 v c m R l b m F k Y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R m l u Y W w l M j B j b 2 0 l M j B j b 2 9 y Z G V u Y W R h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V v N 6 b M K O U G + 1 S 6 J H T P q 2 A A A A A A C A A A A A A A Q Z g A A A A E A A C A A A A D 7 R t d U 9 e D t r s W r O 9 7 T T n H 7 l q 1 s 8 D n h T v F 9 6 n q Y Q x R s U g A A A A A O g A A A A A I A A C A A A A D P I U I W e C Q y + E 1 8 g g h V R n Q D I p B g 3 e n h G 4 3 Q F v v d / P f N y 1 A A A A B q N B C H M 2 l d B 7 v w D T E 4 L N 3 2 X U z 2 v 7 F g S C I P d w 8 5 f / f D Q F O D 3 x E m H I b w 0 m G L k 7 Y Q e M r B d p y U 6 1 T E n j p T 7 l / U S I Y x r Y W y K O R c B I H R R 4 h 4 d M O x k U A A A A A T f b M O j L m m v 1 t x 5 L I R 0 G 8 t / W f R H l h D 5 E O A a 2 t v b o P H x d 8 / R z x j f Z p D o c b 8 K B k B D 4 N S I R b G 3 + r k j 8 B B f a Y F 7 s U Z < / D a t a M a s h u p > 
</file>

<file path=customXml/itemProps1.xml><?xml version="1.0" encoding="utf-8"?>
<ds:datastoreItem xmlns:ds="http://schemas.openxmlformats.org/officeDocument/2006/customXml" ds:itemID="{F6B9342F-C581-4E4E-804B-F8E05A7236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Campos</dc:creator>
  <cp:lastModifiedBy>João Pedro Campos</cp:lastModifiedBy>
  <dcterms:created xsi:type="dcterms:W3CDTF">2022-09-09T22:23:46Z</dcterms:created>
  <dcterms:modified xsi:type="dcterms:W3CDTF">2022-09-11T21:26:08Z</dcterms:modified>
</cp:coreProperties>
</file>