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t\files\"/>
    </mc:Choice>
  </mc:AlternateContent>
  <xr:revisionPtr revIDLastSave="0" documentId="8_{7A6239E8-E2A6-4AC3-87C4-EF7A04494559}" xr6:coauthVersionLast="36" xr6:coauthVersionMax="36" xr10:uidLastSave="{00000000-0000-0000-0000-000000000000}"/>
  <bookViews>
    <workbookView xWindow="0" yWindow="0" windowWidth="28770" windowHeight="16065"/>
  </bookViews>
  <sheets>
    <sheet name="Help" sheetId="1" r:id="rId1"/>
    <sheet name="Budget" sheetId="2" r:id="rId2"/>
    <sheet name="Accounts" sheetId="3" r:id="rId3"/>
    <sheet name="Transactions" sheetId="4" r:id="rId4"/>
    <sheet name="Report" sheetId="5" r:id="rId5"/>
    <sheet name="YearlyReport" sheetId="6" r:id="rId6"/>
    <sheet name="Weekly" sheetId="7" r:id="rId7"/>
    <sheet name="Goals" sheetId="8" r:id="rId8"/>
    <sheet name="©" sheetId="9" r:id="rId9"/>
  </sheets>
  <definedNames>
    <definedName name="accounts">Accounts!$A$8:$A$19</definedName>
    <definedName name="categories">Budget!$A$12:$A$151</definedName>
    <definedName name="date_begin">Report!$F$4</definedName>
    <definedName name="date_end">Report!$F$5</definedName>
    <definedName name="date_list">Help!$C$97:$C$104</definedName>
    <definedName name="month">Report!$B$5</definedName>
    <definedName name="monthlyA">Report!$A:$A</definedName>
    <definedName name="valuevx">42.314159</definedName>
    <definedName name="vertex42_copyright" hidden="1">"© 2010-2019 Vertex42 LLC"</definedName>
    <definedName name="vertex42_id" hidden="1">"money-manager-2.xlsx"</definedName>
    <definedName name="vertex42_title" hidden="1">"Vertex42® Money Manager 2.1"</definedName>
    <definedName name="yearlyA">Budget!$A:$A</definedName>
    <definedName name="ytd">Report!$H$4</definedName>
  </definedNames>
  <calcPr calcId="191029" refMode="R1C1"/>
</workbook>
</file>

<file path=xl/calcChain.xml><?xml version="1.0" encoding="utf-8"?>
<calcChain xmlns="http://schemas.openxmlformats.org/spreadsheetml/2006/main">
  <c r="D156" i="7" l="1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A57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A24" i="7"/>
  <c r="D24" i="7" s="1"/>
  <c r="A48" i="6"/>
  <c r="A15" i="6"/>
  <c r="D156" i="5"/>
  <c r="B156" i="5"/>
  <c r="D155" i="5"/>
  <c r="B155" i="5"/>
  <c r="D154" i="5"/>
  <c r="B154" i="5"/>
  <c r="D153" i="5"/>
  <c r="B153" i="5"/>
  <c r="D152" i="5"/>
  <c r="B152" i="5"/>
  <c r="D151" i="5"/>
  <c r="B151" i="5"/>
  <c r="D150" i="5"/>
  <c r="B150" i="5"/>
  <c r="D149" i="5"/>
  <c r="B149" i="5"/>
  <c r="D148" i="5"/>
  <c r="B148" i="5"/>
  <c r="D147" i="5"/>
  <c r="B147" i="5"/>
  <c r="D146" i="5"/>
  <c r="B146" i="5"/>
  <c r="D145" i="5"/>
  <c r="B145" i="5"/>
  <c r="D144" i="5"/>
  <c r="B144" i="5"/>
  <c r="D143" i="5"/>
  <c r="B143" i="5"/>
  <c r="D142" i="5"/>
  <c r="B142" i="5"/>
  <c r="D141" i="5"/>
  <c r="B141" i="5"/>
  <c r="D140" i="5"/>
  <c r="B140" i="5"/>
  <c r="D139" i="5"/>
  <c r="B139" i="5"/>
  <c r="D138" i="5"/>
  <c r="B138" i="5"/>
  <c r="D137" i="5"/>
  <c r="B137" i="5"/>
  <c r="D136" i="5"/>
  <c r="B136" i="5"/>
  <c r="D135" i="5"/>
  <c r="B135" i="5"/>
  <c r="D134" i="5"/>
  <c r="B134" i="5"/>
  <c r="D133" i="5"/>
  <c r="B133" i="5"/>
  <c r="D132" i="5"/>
  <c r="B132" i="5"/>
  <c r="D131" i="5"/>
  <c r="B131" i="5"/>
  <c r="D130" i="5"/>
  <c r="B130" i="5"/>
  <c r="D129" i="5"/>
  <c r="B129" i="5"/>
  <c r="D128" i="5"/>
  <c r="B128" i="5"/>
  <c r="D127" i="5"/>
  <c r="B127" i="5"/>
  <c r="D126" i="5"/>
  <c r="B126" i="5"/>
  <c r="D125" i="5"/>
  <c r="B125" i="5"/>
  <c r="D124" i="5"/>
  <c r="B124" i="5"/>
  <c r="D123" i="5"/>
  <c r="B123" i="5"/>
  <c r="D122" i="5"/>
  <c r="B122" i="5"/>
  <c r="D121" i="5"/>
  <c r="B121" i="5"/>
  <c r="D120" i="5"/>
  <c r="B120" i="5"/>
  <c r="D119" i="5"/>
  <c r="B119" i="5"/>
  <c r="D118" i="5"/>
  <c r="B118" i="5"/>
  <c r="D117" i="5"/>
  <c r="B117" i="5"/>
  <c r="D116" i="5"/>
  <c r="B116" i="5"/>
  <c r="D115" i="5"/>
  <c r="B115" i="5"/>
  <c r="D114" i="5"/>
  <c r="B114" i="5"/>
  <c r="D113" i="5"/>
  <c r="B113" i="5"/>
  <c r="D112" i="5"/>
  <c r="B112" i="5"/>
  <c r="D111" i="5"/>
  <c r="B111" i="5"/>
  <c r="D110" i="5"/>
  <c r="B110" i="5"/>
  <c r="D109" i="5"/>
  <c r="B109" i="5"/>
  <c r="D108" i="5"/>
  <c r="B108" i="5"/>
  <c r="D107" i="5"/>
  <c r="B107" i="5"/>
  <c r="D106" i="5"/>
  <c r="B106" i="5"/>
  <c r="D105" i="5"/>
  <c r="B105" i="5"/>
  <c r="D104" i="5"/>
  <c r="B104" i="5"/>
  <c r="D103" i="5"/>
  <c r="B103" i="5"/>
  <c r="D102" i="5"/>
  <c r="B102" i="5"/>
  <c r="D101" i="5"/>
  <c r="B101" i="5"/>
  <c r="D100" i="5"/>
  <c r="B100" i="5"/>
  <c r="A57" i="5"/>
  <c r="D53" i="5"/>
  <c r="B53" i="5"/>
  <c r="D52" i="5"/>
  <c r="B52" i="5"/>
  <c r="D51" i="5"/>
  <c r="B51" i="5"/>
  <c r="D50" i="5"/>
  <c r="B50" i="5"/>
  <c r="D49" i="5"/>
  <c r="B49" i="5"/>
  <c r="D48" i="5"/>
  <c r="B48" i="5"/>
  <c r="D47" i="5"/>
  <c r="B47" i="5"/>
  <c r="D46" i="5"/>
  <c r="B46" i="5"/>
  <c r="D45" i="5"/>
  <c r="B45" i="5"/>
  <c r="D44" i="5"/>
  <c r="B44" i="5"/>
  <c r="D43" i="5"/>
  <c r="B43" i="5"/>
  <c r="D42" i="5"/>
  <c r="B42" i="5"/>
  <c r="D41" i="5"/>
  <c r="B41" i="5"/>
  <c r="D40" i="5"/>
  <c r="B40" i="5"/>
  <c r="D39" i="5"/>
  <c r="B39" i="5"/>
  <c r="D38" i="5"/>
  <c r="B38" i="5"/>
  <c r="D37" i="5"/>
  <c r="B37" i="5"/>
  <c r="D36" i="5"/>
  <c r="B36" i="5"/>
  <c r="D35" i="5"/>
  <c r="B35" i="5"/>
  <c r="D34" i="5"/>
  <c r="B34" i="5"/>
  <c r="D33" i="5"/>
  <c r="B33" i="5"/>
  <c r="D32" i="5"/>
  <c r="B32" i="5"/>
  <c r="A24" i="5"/>
  <c r="D24" i="5" s="1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C10" i="2"/>
  <c r="I55" i="8"/>
  <c r="H55" i="8"/>
  <c r="I54" i="8"/>
  <c r="H54" i="8"/>
  <c r="I53" i="8"/>
  <c r="H53" i="8"/>
  <c r="I52" i="8"/>
  <c r="H52" i="8"/>
  <c r="I51" i="8"/>
  <c r="H51" i="8"/>
  <c r="I50" i="8"/>
  <c r="H50" i="8"/>
  <c r="I49" i="8"/>
  <c r="H49" i="8"/>
  <c r="I48" i="8"/>
  <c r="H48" i="8"/>
  <c r="I47" i="8"/>
  <c r="H47" i="8"/>
  <c r="I46" i="8"/>
  <c r="H46" i="8"/>
  <c r="I45" i="8"/>
  <c r="H45" i="8"/>
  <c r="I44" i="8"/>
  <c r="H44" i="8"/>
  <c r="I43" i="8"/>
  <c r="H43" i="8"/>
  <c r="I42" i="8"/>
  <c r="H42" i="8"/>
  <c r="I41" i="8"/>
  <c r="H41" i="8"/>
  <c r="I40" i="8"/>
  <c r="H40" i="8"/>
  <c r="I39" i="8"/>
  <c r="H39" i="8"/>
  <c r="I38" i="8"/>
  <c r="H38" i="8"/>
  <c r="I37" i="8"/>
  <c r="H37" i="8"/>
  <c r="I36" i="8"/>
  <c r="H36" i="8"/>
  <c r="I35" i="8"/>
  <c r="H35" i="8"/>
  <c r="I34" i="8"/>
  <c r="H34" i="8"/>
  <c r="I33" i="8"/>
  <c r="H33" i="8"/>
  <c r="I32" i="8"/>
  <c r="H32" i="8"/>
  <c r="I31" i="8"/>
  <c r="H31" i="8"/>
  <c r="I30" i="8"/>
  <c r="H30" i="8"/>
  <c r="I29" i="8"/>
  <c r="H29" i="8"/>
  <c r="I28" i="8"/>
  <c r="H28" i="8"/>
  <c r="I27" i="8"/>
  <c r="H27" i="8"/>
  <c r="I26" i="8"/>
  <c r="H26" i="8"/>
  <c r="I25" i="8"/>
  <c r="H25" i="8"/>
  <c r="I24" i="8"/>
  <c r="H24" i="8"/>
  <c r="I23" i="8"/>
  <c r="H23" i="8"/>
  <c r="I22" i="8"/>
  <c r="H22" i="8"/>
  <c r="I21" i="8"/>
  <c r="H21" i="8"/>
  <c r="I20" i="8"/>
  <c r="H20" i="8"/>
  <c r="I19" i="8"/>
  <c r="H19" i="8"/>
  <c r="I14" i="8"/>
  <c r="H14" i="8"/>
  <c r="I13" i="8"/>
  <c r="H13" i="8"/>
  <c r="I12" i="8"/>
  <c r="H12" i="8"/>
  <c r="I11" i="8"/>
  <c r="H11" i="8"/>
  <c r="I10" i="8"/>
  <c r="H10" i="8"/>
  <c r="I9" i="8"/>
  <c r="H9" i="8"/>
  <c r="I8" i="8"/>
  <c r="H8" i="8"/>
  <c r="I7" i="8"/>
  <c r="H7" i="8"/>
  <c r="I6" i="8"/>
  <c r="H6" i="8"/>
  <c r="I5" i="8"/>
  <c r="I16" i="8" s="1"/>
  <c r="H5" i="8"/>
  <c r="B157" i="7"/>
  <c r="F156" i="7"/>
  <c r="C156" i="7"/>
  <c r="F155" i="7"/>
  <c r="C155" i="7"/>
  <c r="F154" i="7"/>
  <c r="C154" i="7"/>
  <c r="F153" i="7"/>
  <c r="C153" i="7"/>
  <c r="F152" i="7"/>
  <c r="C152" i="7"/>
  <c r="F151" i="7"/>
  <c r="C151" i="7"/>
  <c r="F150" i="7"/>
  <c r="C150" i="7"/>
  <c r="F149" i="7"/>
  <c r="C149" i="7"/>
  <c r="F148" i="7"/>
  <c r="C148" i="7"/>
  <c r="F147" i="7"/>
  <c r="C147" i="7"/>
  <c r="F146" i="7"/>
  <c r="C146" i="7"/>
  <c r="F145" i="7"/>
  <c r="C145" i="7"/>
  <c r="F144" i="7"/>
  <c r="C144" i="7"/>
  <c r="F143" i="7"/>
  <c r="C143" i="7"/>
  <c r="F142" i="7"/>
  <c r="C142" i="7"/>
  <c r="F141" i="7"/>
  <c r="C141" i="7"/>
  <c r="F140" i="7"/>
  <c r="C140" i="7"/>
  <c r="F139" i="7"/>
  <c r="C139" i="7"/>
  <c r="F138" i="7"/>
  <c r="C138" i="7"/>
  <c r="F137" i="7"/>
  <c r="C137" i="7"/>
  <c r="F136" i="7"/>
  <c r="C136" i="7"/>
  <c r="F135" i="7"/>
  <c r="C135" i="7"/>
  <c r="F134" i="7"/>
  <c r="C134" i="7"/>
  <c r="F133" i="7"/>
  <c r="C133" i="7"/>
  <c r="F132" i="7"/>
  <c r="C132" i="7"/>
  <c r="F131" i="7"/>
  <c r="C131" i="7"/>
  <c r="F130" i="7"/>
  <c r="C130" i="7"/>
  <c r="F129" i="7"/>
  <c r="C129" i="7"/>
  <c r="F128" i="7"/>
  <c r="C128" i="7"/>
  <c r="F127" i="7"/>
  <c r="C127" i="7"/>
  <c r="F126" i="7"/>
  <c r="C126" i="7"/>
  <c r="F125" i="7"/>
  <c r="C125" i="7"/>
  <c r="F124" i="7"/>
  <c r="C124" i="7"/>
  <c r="F123" i="7"/>
  <c r="C123" i="7"/>
  <c r="F122" i="7"/>
  <c r="C122" i="7"/>
  <c r="F121" i="7"/>
  <c r="C121" i="7"/>
  <c r="F120" i="7"/>
  <c r="C120" i="7"/>
  <c r="F119" i="7"/>
  <c r="C119" i="7"/>
  <c r="F118" i="7"/>
  <c r="C118" i="7"/>
  <c r="F117" i="7"/>
  <c r="C117" i="7"/>
  <c r="F116" i="7"/>
  <c r="C116" i="7"/>
  <c r="F115" i="7"/>
  <c r="C115" i="7"/>
  <c r="F114" i="7"/>
  <c r="C114" i="7"/>
  <c r="F113" i="7"/>
  <c r="C113" i="7"/>
  <c r="F112" i="7"/>
  <c r="C112" i="7"/>
  <c r="F111" i="7"/>
  <c r="C111" i="7"/>
  <c r="F110" i="7"/>
  <c r="C110" i="7"/>
  <c r="F109" i="7"/>
  <c r="C109" i="7"/>
  <c r="F108" i="7"/>
  <c r="C108" i="7"/>
  <c r="F107" i="7"/>
  <c r="C107" i="7"/>
  <c r="F106" i="7"/>
  <c r="C106" i="7"/>
  <c r="F105" i="7"/>
  <c r="C105" i="7"/>
  <c r="F104" i="7"/>
  <c r="C104" i="7"/>
  <c r="F103" i="7"/>
  <c r="C103" i="7"/>
  <c r="F102" i="7"/>
  <c r="C102" i="7"/>
  <c r="F101" i="7"/>
  <c r="C101" i="7"/>
  <c r="F100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B54" i="7"/>
  <c r="C52" i="7" s="1"/>
  <c r="A54" i="7"/>
  <c r="F53" i="7"/>
  <c r="C53" i="7"/>
  <c r="F52" i="7"/>
  <c r="F51" i="7"/>
  <c r="C51" i="7"/>
  <c r="F50" i="7"/>
  <c r="C50" i="7"/>
  <c r="F49" i="7"/>
  <c r="C49" i="7"/>
  <c r="F48" i="7"/>
  <c r="C48" i="7"/>
  <c r="F47" i="7"/>
  <c r="C47" i="7"/>
  <c r="F46" i="7"/>
  <c r="C46" i="7"/>
  <c r="F45" i="7"/>
  <c r="C45" i="7"/>
  <c r="F44" i="7"/>
  <c r="C44" i="7"/>
  <c r="F43" i="7"/>
  <c r="C43" i="7"/>
  <c r="F42" i="7"/>
  <c r="C42" i="7"/>
  <c r="F41" i="7"/>
  <c r="C41" i="7"/>
  <c r="F40" i="7"/>
  <c r="C40" i="7"/>
  <c r="F39" i="7"/>
  <c r="C39" i="7"/>
  <c r="F38" i="7"/>
  <c r="C38" i="7"/>
  <c r="F37" i="7"/>
  <c r="C37" i="7"/>
  <c r="F36" i="7"/>
  <c r="C36" i="7"/>
  <c r="F35" i="7"/>
  <c r="C35" i="7"/>
  <c r="F34" i="7"/>
  <c r="C34" i="7"/>
  <c r="F33" i="7"/>
  <c r="C33" i="7"/>
  <c r="F32" i="7"/>
  <c r="C32" i="7"/>
  <c r="C31" i="7"/>
  <c r="C30" i="7"/>
  <c r="C29" i="7"/>
  <c r="C28" i="7"/>
  <c r="C27" i="7"/>
  <c r="C26" i="7"/>
  <c r="C25" i="7"/>
  <c r="F24" i="7"/>
  <c r="C24" i="7"/>
  <c r="B12" i="7"/>
  <c r="B11" i="7"/>
  <c r="B10" i="7"/>
  <c r="H4" i="7"/>
  <c r="F4" i="7"/>
  <c r="C11" i="6"/>
  <c r="C10" i="6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A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H4" i="5"/>
  <c r="L46" i="4"/>
  <c r="K46" i="4"/>
  <c r="L45" i="4"/>
  <c r="K45" i="4"/>
  <c r="L44" i="4"/>
  <c r="K44" i="4"/>
  <c r="L43" i="4"/>
  <c r="K43" i="4"/>
  <c r="L42" i="4"/>
  <c r="K42" i="4"/>
  <c r="L41" i="4"/>
  <c r="K41" i="4"/>
  <c r="L40" i="4"/>
  <c r="K40" i="4"/>
  <c r="L39" i="4"/>
  <c r="K39" i="4"/>
  <c r="L38" i="4"/>
  <c r="K38" i="4"/>
  <c r="L37" i="4"/>
  <c r="K37" i="4"/>
  <c r="L36" i="4"/>
  <c r="K36" i="4"/>
  <c r="L35" i="4"/>
  <c r="K35" i="4"/>
  <c r="L34" i="4"/>
  <c r="K34" i="4"/>
  <c r="L33" i="4"/>
  <c r="K33" i="4"/>
  <c r="L32" i="4"/>
  <c r="K32" i="4"/>
  <c r="L31" i="4"/>
  <c r="K31" i="4"/>
  <c r="L30" i="4"/>
  <c r="K30" i="4"/>
  <c r="L29" i="4"/>
  <c r="K29" i="4"/>
  <c r="L28" i="4"/>
  <c r="K28" i="4"/>
  <c r="L27" i="4"/>
  <c r="K27" i="4"/>
  <c r="L26" i="4"/>
  <c r="K26" i="4"/>
  <c r="L25" i="4"/>
  <c r="K25" i="4"/>
  <c r="L24" i="4"/>
  <c r="K24" i="4"/>
  <c r="L23" i="4"/>
  <c r="K23" i="4"/>
  <c r="L22" i="4"/>
  <c r="K22" i="4"/>
  <c r="L21" i="4"/>
  <c r="K21" i="4"/>
  <c r="L20" i="4"/>
  <c r="K20" i="4"/>
  <c r="L19" i="4"/>
  <c r="K19" i="4"/>
  <c r="L18" i="4"/>
  <c r="K18" i="4"/>
  <c r="L17" i="4"/>
  <c r="K17" i="4"/>
  <c r="L16" i="4"/>
  <c r="K16" i="4"/>
  <c r="L15" i="4"/>
  <c r="K15" i="4"/>
  <c r="L14" i="4"/>
  <c r="K14" i="4"/>
  <c r="L13" i="4"/>
  <c r="K13" i="4"/>
  <c r="L12" i="4"/>
  <c r="K12" i="4"/>
  <c r="L11" i="4"/>
  <c r="K11" i="4"/>
  <c r="L10" i="4"/>
  <c r="K10" i="4"/>
  <c r="L9" i="4"/>
  <c r="K9" i="4"/>
  <c r="L8" i="4"/>
  <c r="K8" i="4"/>
  <c r="L7" i="4"/>
  <c r="K7" i="4"/>
  <c r="M6" i="4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L6" i="4"/>
  <c r="K6" i="4"/>
  <c r="M5" i="4"/>
  <c r="L5" i="4"/>
  <c r="K5" i="4"/>
  <c r="F20" i="3"/>
  <c r="D18" i="3"/>
  <c r="D17" i="3"/>
  <c r="D16" i="3"/>
  <c r="D15" i="3"/>
  <c r="D14" i="3"/>
  <c r="D13" i="3"/>
  <c r="D12" i="3"/>
  <c r="D11" i="3"/>
  <c r="D10" i="3"/>
  <c r="D9" i="3"/>
  <c r="D8" i="3"/>
  <c r="N146" i="2"/>
  <c r="N6" i="2" s="1"/>
  <c r="M146" i="2"/>
  <c r="L146" i="2"/>
  <c r="K146" i="2"/>
  <c r="J146" i="2"/>
  <c r="J6" i="2" s="1"/>
  <c r="I146" i="2"/>
  <c r="H146" i="2"/>
  <c r="G146" i="2"/>
  <c r="F146" i="2"/>
  <c r="F6" i="2" s="1"/>
  <c r="E146" i="2"/>
  <c r="D146" i="2"/>
  <c r="C146" i="2"/>
  <c r="O146" i="2" s="1"/>
  <c r="P146" i="2" s="1"/>
  <c r="P145" i="2"/>
  <c r="O145" i="2"/>
  <c r="O144" i="2"/>
  <c r="P144" i="2" s="1"/>
  <c r="P143" i="2"/>
  <c r="O143" i="2"/>
  <c r="O142" i="2"/>
  <c r="P142" i="2" s="1"/>
  <c r="P141" i="2"/>
  <c r="O141" i="2"/>
  <c r="O140" i="2"/>
  <c r="P140" i="2" s="1"/>
  <c r="P139" i="2"/>
  <c r="O139" i="2"/>
  <c r="O138" i="2"/>
  <c r="P138" i="2" s="1"/>
  <c r="P137" i="2"/>
  <c r="O137" i="2"/>
  <c r="O136" i="2"/>
  <c r="P136" i="2" s="1"/>
  <c r="P135" i="2"/>
  <c r="O135" i="2"/>
  <c r="O134" i="2"/>
  <c r="P134" i="2" s="1"/>
  <c r="P133" i="2"/>
  <c r="O133" i="2"/>
  <c r="O132" i="2"/>
  <c r="P132" i="2" s="1"/>
  <c r="P131" i="2"/>
  <c r="O131" i="2"/>
  <c r="O130" i="2"/>
  <c r="P130" i="2" s="1"/>
  <c r="P129" i="2"/>
  <c r="O129" i="2"/>
  <c r="O128" i="2"/>
  <c r="P128" i="2" s="1"/>
  <c r="P127" i="2"/>
  <c r="O127" i="2"/>
  <c r="O126" i="2"/>
  <c r="P126" i="2" s="1"/>
  <c r="P125" i="2"/>
  <c r="O125" i="2"/>
  <c r="O124" i="2"/>
  <c r="P124" i="2" s="1"/>
  <c r="P123" i="2"/>
  <c r="O123" i="2"/>
  <c r="O122" i="2"/>
  <c r="P122" i="2" s="1"/>
  <c r="P121" i="2"/>
  <c r="O121" i="2"/>
  <c r="O120" i="2"/>
  <c r="P120" i="2" s="1"/>
  <c r="P119" i="2"/>
  <c r="O119" i="2"/>
  <c r="O118" i="2"/>
  <c r="P118" i="2" s="1"/>
  <c r="P117" i="2"/>
  <c r="O117" i="2"/>
  <c r="O116" i="2"/>
  <c r="P116" i="2" s="1"/>
  <c r="P115" i="2"/>
  <c r="O115" i="2"/>
  <c r="O114" i="2"/>
  <c r="P114" i="2" s="1"/>
  <c r="P113" i="2"/>
  <c r="O113" i="2"/>
  <c r="O112" i="2"/>
  <c r="P112" i="2" s="1"/>
  <c r="P111" i="2"/>
  <c r="O111" i="2"/>
  <c r="O110" i="2"/>
  <c r="P110" i="2" s="1"/>
  <c r="P109" i="2"/>
  <c r="O109" i="2"/>
  <c r="O108" i="2"/>
  <c r="P108" i="2" s="1"/>
  <c r="P107" i="2"/>
  <c r="O107" i="2"/>
  <c r="O106" i="2"/>
  <c r="P106" i="2" s="1"/>
  <c r="P105" i="2"/>
  <c r="O105" i="2"/>
  <c r="O104" i="2"/>
  <c r="P104" i="2" s="1"/>
  <c r="P103" i="2"/>
  <c r="O103" i="2"/>
  <c r="O102" i="2"/>
  <c r="P102" i="2" s="1"/>
  <c r="P101" i="2"/>
  <c r="O101" i="2"/>
  <c r="O100" i="2"/>
  <c r="P100" i="2" s="1"/>
  <c r="P99" i="2"/>
  <c r="O99" i="2"/>
  <c r="O98" i="2"/>
  <c r="P98" i="2" s="1"/>
  <c r="P97" i="2"/>
  <c r="O97" i="2"/>
  <c r="O96" i="2"/>
  <c r="P96" i="2" s="1"/>
  <c r="P95" i="2"/>
  <c r="O95" i="2"/>
  <c r="O94" i="2"/>
  <c r="P94" i="2" s="1"/>
  <c r="P93" i="2"/>
  <c r="O93" i="2"/>
  <c r="O92" i="2"/>
  <c r="P92" i="2" s="1"/>
  <c r="P91" i="2"/>
  <c r="O91" i="2"/>
  <c r="O90" i="2"/>
  <c r="P90" i="2" s="1"/>
  <c r="P89" i="2"/>
  <c r="O89" i="2"/>
  <c r="O88" i="2"/>
  <c r="P88" i="2" s="1"/>
  <c r="P87" i="2"/>
  <c r="O87" i="2"/>
  <c r="O86" i="2"/>
  <c r="P86" i="2" s="1"/>
  <c r="P85" i="2"/>
  <c r="O85" i="2"/>
  <c r="O84" i="2"/>
  <c r="P84" i="2" s="1"/>
  <c r="P83" i="2"/>
  <c r="O83" i="2"/>
  <c r="O82" i="2"/>
  <c r="P82" i="2" s="1"/>
  <c r="P81" i="2"/>
  <c r="O81" i="2"/>
  <c r="O80" i="2"/>
  <c r="P80" i="2" s="1"/>
  <c r="P79" i="2"/>
  <c r="O79" i="2"/>
  <c r="O78" i="2"/>
  <c r="P78" i="2" s="1"/>
  <c r="P77" i="2"/>
  <c r="O77" i="2"/>
  <c r="O76" i="2"/>
  <c r="P76" i="2" s="1"/>
  <c r="P75" i="2"/>
  <c r="O75" i="2"/>
  <c r="O74" i="2"/>
  <c r="P74" i="2" s="1"/>
  <c r="P73" i="2"/>
  <c r="O73" i="2"/>
  <c r="O72" i="2"/>
  <c r="P72" i="2" s="1"/>
  <c r="P71" i="2"/>
  <c r="O71" i="2"/>
  <c r="O70" i="2"/>
  <c r="P70" i="2" s="1"/>
  <c r="P69" i="2"/>
  <c r="O69" i="2"/>
  <c r="O68" i="2"/>
  <c r="P68" i="2" s="1"/>
  <c r="P67" i="2"/>
  <c r="O67" i="2"/>
  <c r="O66" i="2"/>
  <c r="P66" i="2" s="1"/>
  <c r="P65" i="2"/>
  <c r="O65" i="2"/>
  <c r="O64" i="2"/>
  <c r="P64" i="2" s="1"/>
  <c r="P63" i="2"/>
  <c r="O63" i="2"/>
  <c r="O62" i="2"/>
  <c r="P62" i="2" s="1"/>
  <c r="P61" i="2"/>
  <c r="O61" i="2"/>
  <c r="O60" i="2"/>
  <c r="P60" i="2" s="1"/>
  <c r="P59" i="2"/>
  <c r="O59" i="2"/>
  <c r="O58" i="2"/>
  <c r="P58" i="2" s="1"/>
  <c r="P57" i="2"/>
  <c r="O57" i="2"/>
  <c r="O56" i="2"/>
  <c r="P56" i="2" s="1"/>
  <c r="P55" i="2"/>
  <c r="O55" i="2"/>
  <c r="O54" i="2"/>
  <c r="P54" i="2" s="1"/>
  <c r="P53" i="2"/>
  <c r="O53" i="2"/>
  <c r="O52" i="2"/>
  <c r="P52" i="2" s="1"/>
  <c r="P51" i="2"/>
  <c r="O51" i="2"/>
  <c r="O50" i="2"/>
  <c r="P50" i="2" s="1"/>
  <c r="P49" i="2"/>
  <c r="O49" i="2"/>
  <c r="O48" i="2"/>
  <c r="P48" i="2" s="1"/>
  <c r="P47" i="2"/>
  <c r="O47" i="2"/>
  <c r="O46" i="2"/>
  <c r="P46" i="2" s="1"/>
  <c r="N43" i="2"/>
  <c r="M43" i="2"/>
  <c r="L43" i="2"/>
  <c r="L5" i="2" s="1"/>
  <c r="L7" i="2" s="1"/>
  <c r="K43" i="2"/>
  <c r="J43" i="2"/>
  <c r="I43" i="2"/>
  <c r="H43" i="2"/>
  <c r="H5" i="2" s="1"/>
  <c r="H7" i="2" s="1"/>
  <c r="G43" i="2"/>
  <c r="F43" i="2"/>
  <c r="E43" i="2"/>
  <c r="D43" i="2"/>
  <c r="D5" i="2" s="1"/>
  <c r="D7" i="2" s="1"/>
  <c r="C43" i="2"/>
  <c r="O43" i="2" s="1"/>
  <c r="P43" i="2" s="1"/>
  <c r="O42" i="2"/>
  <c r="P42" i="2" s="1"/>
  <c r="P41" i="2"/>
  <c r="O41" i="2"/>
  <c r="O40" i="2"/>
  <c r="P40" i="2" s="1"/>
  <c r="P39" i="2"/>
  <c r="O39" i="2"/>
  <c r="O38" i="2"/>
  <c r="P38" i="2" s="1"/>
  <c r="P37" i="2"/>
  <c r="O37" i="2"/>
  <c r="O36" i="2"/>
  <c r="P36" i="2" s="1"/>
  <c r="P35" i="2"/>
  <c r="O35" i="2"/>
  <c r="O34" i="2"/>
  <c r="P34" i="2" s="1"/>
  <c r="P33" i="2"/>
  <c r="O33" i="2"/>
  <c r="O32" i="2"/>
  <c r="P32" i="2" s="1"/>
  <c r="P31" i="2"/>
  <c r="O31" i="2"/>
  <c r="O30" i="2"/>
  <c r="P30" i="2" s="1"/>
  <c r="P29" i="2"/>
  <c r="O29" i="2"/>
  <c r="O28" i="2"/>
  <c r="P28" i="2" s="1"/>
  <c r="P27" i="2"/>
  <c r="O27" i="2"/>
  <c r="O26" i="2"/>
  <c r="P26" i="2" s="1"/>
  <c r="P25" i="2"/>
  <c r="O25" i="2"/>
  <c r="O24" i="2"/>
  <c r="P24" i="2" s="1"/>
  <c r="P23" i="2"/>
  <c r="O23" i="2"/>
  <c r="O22" i="2"/>
  <c r="P22" i="2" s="1"/>
  <c r="P21" i="2"/>
  <c r="O21" i="2"/>
  <c r="O20" i="2"/>
  <c r="P20" i="2" s="1"/>
  <c r="P19" i="2"/>
  <c r="O19" i="2"/>
  <c r="O18" i="2"/>
  <c r="P18" i="2" s="1"/>
  <c r="P17" i="2"/>
  <c r="O17" i="2"/>
  <c r="O16" i="2"/>
  <c r="P16" i="2" s="1"/>
  <c r="P15" i="2"/>
  <c r="O15" i="2"/>
  <c r="O14" i="2"/>
  <c r="P14" i="2" s="1"/>
  <c r="P13" i="2"/>
  <c r="O13" i="2"/>
  <c r="D10" i="2"/>
  <c r="E10" i="2" s="1"/>
  <c r="F10" i="2" s="1"/>
  <c r="G10" i="2" s="1"/>
  <c r="H10" i="2" s="1"/>
  <c r="I10" i="2" s="1"/>
  <c r="J10" i="2" s="1"/>
  <c r="K10" i="2" s="1"/>
  <c r="L10" i="2" s="1"/>
  <c r="M10" i="2" s="1"/>
  <c r="N10" i="2" s="1"/>
  <c r="M6" i="2"/>
  <c r="L6" i="2"/>
  <c r="K6" i="2"/>
  <c r="I6" i="2"/>
  <c r="H6" i="2"/>
  <c r="G6" i="2"/>
  <c r="E6" i="2"/>
  <c r="D6" i="2"/>
  <c r="C6" i="2"/>
  <c r="C8" i="2" s="1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N5" i="2"/>
  <c r="N7" i="2" s="1"/>
  <c r="M5" i="2"/>
  <c r="M7" i="2" s="1"/>
  <c r="K5" i="2"/>
  <c r="K7" i="2" s="1"/>
  <c r="J5" i="2"/>
  <c r="J7" i="2" s="1"/>
  <c r="I5" i="2"/>
  <c r="I7" i="2" s="1"/>
  <c r="G5" i="2"/>
  <c r="G7" i="2" s="1"/>
  <c r="F5" i="2"/>
  <c r="F7" i="2" s="1"/>
  <c r="E5" i="2"/>
  <c r="E7" i="2" s="1"/>
  <c r="C5" i="2"/>
  <c r="C7" i="2" s="1"/>
  <c r="C97" i="1"/>
  <c r="C98" i="1" s="1"/>
  <c r="C99" i="1" s="1"/>
  <c r="C100" i="1" s="1"/>
  <c r="C101" i="1" s="1"/>
  <c r="C102" i="1" s="1"/>
  <c r="C103" i="1" s="1"/>
  <c r="C104" i="1" s="1"/>
  <c r="B99" i="5"/>
  <c r="B97" i="5"/>
  <c r="B92" i="5"/>
  <c r="B89" i="5"/>
  <c r="B84" i="5"/>
  <c r="B31" i="5"/>
  <c r="B29" i="5"/>
  <c r="B27" i="5"/>
  <c r="B25" i="5"/>
  <c r="B94" i="5"/>
  <c r="B91" i="5"/>
  <c r="B86" i="5"/>
  <c r="B83" i="5"/>
  <c r="B81" i="5"/>
  <c r="B79" i="5"/>
  <c r="B77" i="5"/>
  <c r="B75" i="5"/>
  <c r="B73" i="5"/>
  <c r="B71" i="5"/>
  <c r="B69" i="5"/>
  <c r="B67" i="5"/>
  <c r="B65" i="5"/>
  <c r="B63" i="5"/>
  <c r="B61" i="5"/>
  <c r="B59" i="5"/>
  <c r="B57" i="5"/>
  <c r="B96" i="5"/>
  <c r="B93" i="5"/>
  <c r="B88" i="5"/>
  <c r="B85" i="5"/>
  <c r="B30" i="5"/>
  <c r="B28" i="5"/>
  <c r="B26" i="5"/>
  <c r="B98" i="5"/>
  <c r="B95" i="5"/>
  <c r="B90" i="5"/>
  <c r="B87" i="5"/>
  <c r="B82" i="5"/>
  <c r="B80" i="5"/>
  <c r="B78" i="5"/>
  <c r="B76" i="5"/>
  <c r="B74" i="5"/>
  <c r="B72" i="5"/>
  <c r="B70" i="5"/>
  <c r="B68" i="5"/>
  <c r="B66" i="5"/>
  <c r="B64" i="5"/>
  <c r="B62" i="5"/>
  <c r="B60" i="5"/>
  <c r="B58" i="5"/>
  <c r="B157" i="5" l="1"/>
  <c r="O7" i="2"/>
  <c r="P7" i="2" s="1"/>
  <c r="F5" i="5"/>
  <c r="D57" i="7" s="1"/>
  <c r="F4" i="5"/>
  <c r="A1" i="5"/>
  <c r="O5" i="2"/>
  <c r="P5" i="2" s="1"/>
  <c r="O6" i="2"/>
  <c r="P6" i="2" s="1"/>
  <c r="C142" i="6"/>
  <c r="C134" i="6"/>
  <c r="C126" i="6"/>
  <c r="C140" i="6"/>
  <c r="C132" i="6"/>
  <c r="C124" i="6"/>
  <c r="C122" i="6"/>
  <c r="C120" i="6"/>
  <c r="C118" i="6"/>
  <c r="C116" i="6"/>
  <c r="C114" i="6"/>
  <c r="C137" i="6"/>
  <c r="C143" i="6"/>
  <c r="C127" i="6"/>
  <c r="C133" i="6"/>
  <c r="C113" i="6"/>
  <c r="C109" i="6"/>
  <c r="C105" i="6"/>
  <c r="C101" i="6"/>
  <c r="C139" i="6"/>
  <c r="C131" i="6"/>
  <c r="C110" i="6"/>
  <c r="C106" i="6"/>
  <c r="C102" i="6"/>
  <c r="C98" i="6"/>
  <c r="C96" i="6"/>
  <c r="C94" i="6"/>
  <c r="C92" i="6"/>
  <c r="C90" i="6"/>
  <c r="C88" i="6"/>
  <c r="C86" i="6"/>
  <c r="C84" i="6"/>
  <c r="C82" i="6"/>
  <c r="C80" i="6"/>
  <c r="C78" i="6"/>
  <c r="C76" i="6"/>
  <c r="C74" i="6"/>
  <c r="C72" i="6"/>
  <c r="C70" i="6"/>
  <c r="C68" i="6"/>
  <c r="C66" i="6"/>
  <c r="C64" i="6"/>
  <c r="C62" i="6"/>
  <c r="C60" i="6"/>
  <c r="C58" i="6"/>
  <c r="C56" i="6"/>
  <c r="C54" i="6"/>
  <c r="C52" i="6"/>
  <c r="C50" i="6"/>
  <c r="C48" i="6"/>
  <c r="C43" i="6"/>
  <c r="C41" i="6"/>
  <c r="C39" i="6"/>
  <c r="C37" i="6"/>
  <c r="C35" i="6"/>
  <c r="C33" i="6"/>
  <c r="C31" i="6"/>
  <c r="C29" i="6"/>
  <c r="C27" i="6"/>
  <c r="C25" i="6"/>
  <c r="C23" i="6"/>
  <c r="C21" i="6"/>
  <c r="C19" i="6"/>
  <c r="C17" i="6"/>
  <c r="C15" i="6"/>
  <c r="C12" i="6"/>
  <c r="C138" i="6" s="1"/>
  <c r="D11" i="6"/>
  <c r="B24" i="5"/>
  <c r="F57" i="7" l="1"/>
  <c r="E11" i="6"/>
  <c r="D12" i="6"/>
  <c r="D145" i="6" s="1"/>
  <c r="D10" i="6"/>
  <c r="C16" i="6"/>
  <c r="C20" i="6"/>
  <c r="C24" i="6"/>
  <c r="C28" i="6"/>
  <c r="C32" i="6"/>
  <c r="C36" i="6"/>
  <c r="C40" i="6"/>
  <c r="C44" i="6"/>
  <c r="C51" i="6"/>
  <c r="C55" i="6"/>
  <c r="C59" i="6"/>
  <c r="C63" i="6"/>
  <c r="C67" i="6"/>
  <c r="C71" i="6"/>
  <c r="C75" i="6"/>
  <c r="C79" i="6"/>
  <c r="C83" i="6"/>
  <c r="C87" i="6"/>
  <c r="C91" i="6"/>
  <c r="C95" i="6"/>
  <c r="C99" i="6"/>
  <c r="C108" i="6"/>
  <c r="C100" i="6"/>
  <c r="C103" i="6"/>
  <c r="C111" i="6"/>
  <c r="C141" i="6"/>
  <c r="C129" i="6"/>
  <c r="C115" i="6"/>
  <c r="C119" i="6"/>
  <c r="C123" i="6"/>
  <c r="C136" i="6"/>
  <c r="C130" i="6"/>
  <c r="C146" i="6"/>
  <c r="D96" i="7"/>
  <c r="F96" i="7" s="1"/>
  <c r="D92" i="7"/>
  <c r="F92" i="7" s="1"/>
  <c r="D88" i="7"/>
  <c r="F88" i="7" s="1"/>
  <c r="D84" i="7"/>
  <c r="F84" i="7" s="1"/>
  <c r="D80" i="7"/>
  <c r="F80" i="7" s="1"/>
  <c r="D76" i="7"/>
  <c r="F76" i="7" s="1"/>
  <c r="D72" i="7"/>
  <c r="F72" i="7" s="1"/>
  <c r="D68" i="7"/>
  <c r="F68" i="7" s="1"/>
  <c r="D64" i="7"/>
  <c r="F64" i="7" s="1"/>
  <c r="D60" i="7"/>
  <c r="F60" i="7" s="1"/>
  <c r="D99" i="7"/>
  <c r="F99" i="7" s="1"/>
  <c r="D95" i="7"/>
  <c r="F95" i="7" s="1"/>
  <c r="D91" i="7"/>
  <c r="F91" i="7" s="1"/>
  <c r="D87" i="7"/>
  <c r="F87" i="7" s="1"/>
  <c r="D83" i="7"/>
  <c r="F83" i="7" s="1"/>
  <c r="D79" i="7"/>
  <c r="F79" i="7" s="1"/>
  <c r="D75" i="7"/>
  <c r="F75" i="7" s="1"/>
  <c r="D71" i="7"/>
  <c r="F71" i="7" s="1"/>
  <c r="D67" i="7"/>
  <c r="F67" i="7" s="1"/>
  <c r="D63" i="7"/>
  <c r="F63" i="7" s="1"/>
  <c r="D59" i="7"/>
  <c r="F59" i="7" s="1"/>
  <c r="D29" i="7"/>
  <c r="F29" i="7" s="1"/>
  <c r="D25" i="7"/>
  <c r="D98" i="7"/>
  <c r="F98" i="7" s="1"/>
  <c r="D94" i="7"/>
  <c r="F94" i="7" s="1"/>
  <c r="D90" i="7"/>
  <c r="F90" i="7" s="1"/>
  <c r="D86" i="7"/>
  <c r="F86" i="7" s="1"/>
  <c r="D82" i="7"/>
  <c r="F82" i="7" s="1"/>
  <c r="D78" i="7"/>
  <c r="F78" i="7" s="1"/>
  <c r="D74" i="7"/>
  <c r="F74" i="7" s="1"/>
  <c r="D70" i="7"/>
  <c r="F70" i="7" s="1"/>
  <c r="D66" i="7"/>
  <c r="F66" i="7" s="1"/>
  <c r="D62" i="7"/>
  <c r="F62" i="7" s="1"/>
  <c r="D58" i="7"/>
  <c r="F58" i="7" s="1"/>
  <c r="D28" i="7"/>
  <c r="F28" i="7" s="1"/>
  <c r="D97" i="7"/>
  <c r="F97" i="7" s="1"/>
  <c r="D93" i="7"/>
  <c r="F93" i="7" s="1"/>
  <c r="D89" i="7"/>
  <c r="F89" i="7" s="1"/>
  <c r="D85" i="7"/>
  <c r="F85" i="7" s="1"/>
  <c r="D81" i="7"/>
  <c r="F81" i="7" s="1"/>
  <c r="D77" i="7"/>
  <c r="F77" i="7" s="1"/>
  <c r="D73" i="7"/>
  <c r="F73" i="7" s="1"/>
  <c r="D69" i="7"/>
  <c r="F69" i="7" s="1"/>
  <c r="D65" i="7"/>
  <c r="F65" i="7" s="1"/>
  <c r="D61" i="7"/>
  <c r="F61" i="7" s="1"/>
  <c r="D31" i="7"/>
  <c r="F31" i="7" s="1"/>
  <c r="D27" i="7"/>
  <c r="F27" i="7" s="1"/>
  <c r="D30" i="7"/>
  <c r="F30" i="7" s="1"/>
  <c r="D26" i="7"/>
  <c r="F26" i="7" s="1"/>
  <c r="F5" i="7"/>
  <c r="D99" i="5"/>
  <c r="F99" i="5" s="1"/>
  <c r="D97" i="5"/>
  <c r="F97" i="5" s="1"/>
  <c r="D95" i="5"/>
  <c r="F95" i="5" s="1"/>
  <c r="D93" i="5"/>
  <c r="F93" i="5" s="1"/>
  <c r="D91" i="5"/>
  <c r="F91" i="5" s="1"/>
  <c r="D89" i="5"/>
  <c r="F89" i="5" s="1"/>
  <c r="D87" i="5"/>
  <c r="F87" i="5" s="1"/>
  <c r="D85" i="5"/>
  <c r="F85" i="5" s="1"/>
  <c r="D83" i="5"/>
  <c r="F83" i="5" s="1"/>
  <c r="D94" i="5"/>
  <c r="F94" i="5" s="1"/>
  <c r="D86" i="5"/>
  <c r="F86" i="5" s="1"/>
  <c r="D81" i="5"/>
  <c r="F81" i="5" s="1"/>
  <c r="D79" i="5"/>
  <c r="F79" i="5" s="1"/>
  <c r="D77" i="5"/>
  <c r="F77" i="5" s="1"/>
  <c r="D75" i="5"/>
  <c r="F75" i="5" s="1"/>
  <c r="D73" i="5"/>
  <c r="F73" i="5" s="1"/>
  <c r="D71" i="5"/>
  <c r="F71" i="5" s="1"/>
  <c r="D69" i="5"/>
  <c r="F69" i="5" s="1"/>
  <c r="D67" i="5"/>
  <c r="F67" i="5" s="1"/>
  <c r="D65" i="5"/>
  <c r="F65" i="5" s="1"/>
  <c r="D63" i="5"/>
  <c r="F63" i="5" s="1"/>
  <c r="D61" i="5"/>
  <c r="F61" i="5" s="1"/>
  <c r="D59" i="5"/>
  <c r="F59" i="5" s="1"/>
  <c r="D57" i="5"/>
  <c r="D96" i="5"/>
  <c r="F96" i="5" s="1"/>
  <c r="D88" i="5"/>
  <c r="F88" i="5" s="1"/>
  <c r="D30" i="5"/>
  <c r="F30" i="5" s="1"/>
  <c r="D28" i="5"/>
  <c r="F28" i="5" s="1"/>
  <c r="D26" i="5"/>
  <c r="F26" i="5" s="1"/>
  <c r="D98" i="5"/>
  <c r="F98" i="5" s="1"/>
  <c r="D90" i="5"/>
  <c r="F90" i="5" s="1"/>
  <c r="D82" i="5"/>
  <c r="F82" i="5" s="1"/>
  <c r="D80" i="5"/>
  <c r="F80" i="5" s="1"/>
  <c r="D78" i="5"/>
  <c r="F78" i="5" s="1"/>
  <c r="D76" i="5"/>
  <c r="F76" i="5" s="1"/>
  <c r="D74" i="5"/>
  <c r="F74" i="5" s="1"/>
  <c r="D72" i="5"/>
  <c r="F72" i="5" s="1"/>
  <c r="D70" i="5"/>
  <c r="F70" i="5" s="1"/>
  <c r="D68" i="5"/>
  <c r="F68" i="5" s="1"/>
  <c r="D66" i="5"/>
  <c r="F66" i="5" s="1"/>
  <c r="D64" i="5"/>
  <c r="F64" i="5" s="1"/>
  <c r="D62" i="5"/>
  <c r="F62" i="5" s="1"/>
  <c r="D60" i="5"/>
  <c r="F60" i="5" s="1"/>
  <c r="D58" i="5"/>
  <c r="F58" i="5" s="1"/>
  <c r="D92" i="5"/>
  <c r="F92" i="5" s="1"/>
  <c r="D84" i="5"/>
  <c r="F84" i="5" s="1"/>
  <c r="D31" i="5"/>
  <c r="F31" i="5" s="1"/>
  <c r="D29" i="5"/>
  <c r="F29" i="5" s="1"/>
  <c r="D27" i="5"/>
  <c r="F27" i="5" s="1"/>
  <c r="D25" i="5"/>
  <c r="C154" i="5"/>
  <c r="C150" i="5"/>
  <c r="C146" i="5"/>
  <c r="C142" i="5"/>
  <c r="C138" i="5"/>
  <c r="C134" i="5"/>
  <c r="C130" i="5"/>
  <c r="C126" i="5"/>
  <c r="C122" i="5"/>
  <c r="C118" i="5"/>
  <c r="C114" i="5"/>
  <c r="C110" i="5"/>
  <c r="C106" i="5"/>
  <c r="C102" i="5"/>
  <c r="C98" i="5"/>
  <c r="C94" i="5"/>
  <c r="C90" i="5"/>
  <c r="C86" i="5"/>
  <c r="C82" i="5"/>
  <c r="C78" i="5"/>
  <c r="C74" i="5"/>
  <c r="C70" i="5"/>
  <c r="C66" i="5"/>
  <c r="C155" i="5"/>
  <c r="C151" i="5"/>
  <c r="C147" i="5"/>
  <c r="C143" i="5"/>
  <c r="C139" i="5"/>
  <c r="C135" i="5"/>
  <c r="C131" i="5"/>
  <c r="C127" i="5"/>
  <c r="C123" i="5"/>
  <c r="C119" i="5"/>
  <c r="C115" i="5"/>
  <c r="C111" i="5"/>
  <c r="C107" i="5"/>
  <c r="C103" i="5"/>
  <c r="C99" i="5"/>
  <c r="C95" i="5"/>
  <c r="C91" i="5"/>
  <c r="C87" i="5"/>
  <c r="C83" i="5"/>
  <c r="C79" i="5"/>
  <c r="C75" i="5"/>
  <c r="C71" i="5"/>
  <c r="C67" i="5"/>
  <c r="C63" i="5"/>
  <c r="C59" i="5"/>
  <c r="C156" i="5"/>
  <c r="C152" i="5"/>
  <c r="C148" i="5"/>
  <c r="C144" i="5"/>
  <c r="C140" i="5"/>
  <c r="C136" i="5"/>
  <c r="C132" i="5"/>
  <c r="C128" i="5"/>
  <c r="C124" i="5"/>
  <c r="C149" i="5"/>
  <c r="C141" i="5"/>
  <c r="C133" i="5"/>
  <c r="C125" i="5"/>
  <c r="C93" i="5"/>
  <c r="C85" i="5"/>
  <c r="C77" i="5"/>
  <c r="C69" i="5"/>
  <c r="C62" i="5"/>
  <c r="C60" i="5"/>
  <c r="C121" i="5"/>
  <c r="C80" i="5"/>
  <c r="C64" i="5"/>
  <c r="B11" i="5"/>
  <c r="C120" i="5"/>
  <c r="C116" i="5"/>
  <c r="C112" i="5"/>
  <c r="C108" i="5"/>
  <c r="C104" i="5"/>
  <c r="C100" i="5"/>
  <c r="C92" i="5"/>
  <c r="C84" i="5"/>
  <c r="C76" i="5"/>
  <c r="C68" i="5"/>
  <c r="C58" i="5"/>
  <c r="C153" i="5"/>
  <c r="C145" i="5"/>
  <c r="C137" i="5"/>
  <c r="C129" i="5"/>
  <c r="C97" i="5"/>
  <c r="C89" i="5"/>
  <c r="C81" i="5"/>
  <c r="C73" i="5"/>
  <c r="C65" i="5"/>
  <c r="C61" i="5"/>
  <c r="C109" i="5"/>
  <c r="C105" i="5"/>
  <c r="C101" i="5"/>
  <c r="C96" i="5"/>
  <c r="C88" i="5"/>
  <c r="C57" i="5"/>
  <c r="C117" i="5"/>
  <c r="C113" i="5"/>
  <c r="C72" i="5"/>
  <c r="B54" i="5"/>
  <c r="F24" i="5"/>
  <c r="C18" i="6"/>
  <c r="C22" i="6"/>
  <c r="C26" i="6"/>
  <c r="C30" i="6"/>
  <c r="C34" i="6"/>
  <c r="C38" i="6"/>
  <c r="C42" i="6"/>
  <c r="C49" i="6"/>
  <c r="C53" i="6"/>
  <c r="C148" i="6" s="1"/>
  <c r="C6" i="6" s="1"/>
  <c r="C57" i="6"/>
  <c r="C61" i="6"/>
  <c r="C65" i="6"/>
  <c r="C69" i="6"/>
  <c r="C73" i="6"/>
  <c r="C77" i="6"/>
  <c r="C81" i="6"/>
  <c r="C85" i="6"/>
  <c r="C89" i="6"/>
  <c r="C93" i="6"/>
  <c r="C97" i="6"/>
  <c r="C104" i="6"/>
  <c r="C112" i="6"/>
  <c r="C147" i="6"/>
  <c r="C107" i="6"/>
  <c r="C125" i="6"/>
  <c r="C135" i="6"/>
  <c r="C145" i="6"/>
  <c r="C117" i="6"/>
  <c r="C121" i="6"/>
  <c r="C128" i="6"/>
  <c r="C144" i="6"/>
  <c r="C45" i="6" l="1"/>
  <c r="D57" i="6"/>
  <c r="D54" i="6"/>
  <c r="D59" i="6"/>
  <c r="D62" i="6"/>
  <c r="D16" i="6"/>
  <c r="D20" i="6"/>
  <c r="D24" i="6"/>
  <c r="D28" i="6"/>
  <c r="D32" i="6"/>
  <c r="D36" i="6"/>
  <c r="D40" i="6"/>
  <c r="D44" i="6"/>
  <c r="D66" i="6"/>
  <c r="D70" i="6"/>
  <c r="D74" i="6"/>
  <c r="D78" i="6"/>
  <c r="D82" i="6"/>
  <c r="D86" i="6"/>
  <c r="D90" i="6"/>
  <c r="D94" i="6"/>
  <c r="D98" i="6"/>
  <c r="D102" i="6"/>
  <c r="D106" i="6"/>
  <c r="D110" i="6"/>
  <c r="D116" i="6"/>
  <c r="D124" i="6"/>
  <c r="D134" i="6"/>
  <c r="D115" i="6"/>
  <c r="D123" i="6"/>
  <c r="D127" i="6"/>
  <c r="D143" i="6"/>
  <c r="D133" i="6"/>
  <c r="D54" i="5"/>
  <c r="F25" i="5"/>
  <c r="E136" i="6"/>
  <c r="E123" i="6"/>
  <c r="E119" i="6"/>
  <c r="E115" i="6"/>
  <c r="E138" i="6"/>
  <c r="E143" i="6"/>
  <c r="E133" i="6"/>
  <c r="E129" i="6"/>
  <c r="E96" i="6"/>
  <c r="E92" i="6"/>
  <c r="E88" i="6"/>
  <c r="E84" i="6"/>
  <c r="E80" i="6"/>
  <c r="E76" i="6"/>
  <c r="E72" i="6"/>
  <c r="E68" i="6"/>
  <c r="E64" i="6"/>
  <c r="E60" i="6"/>
  <c r="E56" i="6"/>
  <c r="E106" i="6"/>
  <c r="E114" i="6"/>
  <c r="E111" i="6"/>
  <c r="E52" i="6"/>
  <c r="E113" i="6"/>
  <c r="E29" i="6"/>
  <c r="E137" i="6"/>
  <c r="E34" i="6"/>
  <c r="E18" i="6"/>
  <c r="E35" i="6"/>
  <c r="E19" i="6"/>
  <c r="E40" i="6"/>
  <c r="E24" i="6"/>
  <c r="E12" i="6"/>
  <c r="E132" i="6" s="1"/>
  <c r="E10" i="6"/>
  <c r="F11" i="6"/>
  <c r="D51" i="6"/>
  <c r="D61" i="6"/>
  <c r="D56" i="6"/>
  <c r="D64" i="6"/>
  <c r="D17" i="6"/>
  <c r="D21" i="6"/>
  <c r="D25" i="6"/>
  <c r="D29" i="6"/>
  <c r="D33" i="6"/>
  <c r="D37" i="6"/>
  <c r="D41" i="6"/>
  <c r="D55" i="6"/>
  <c r="D67" i="6"/>
  <c r="D71" i="6"/>
  <c r="D75" i="6"/>
  <c r="D79" i="6"/>
  <c r="D83" i="6"/>
  <c r="D87" i="6"/>
  <c r="D91" i="6"/>
  <c r="D95" i="6"/>
  <c r="D99" i="6"/>
  <c r="D103" i="6"/>
  <c r="D107" i="6"/>
  <c r="D111" i="6"/>
  <c r="D118" i="6"/>
  <c r="D132" i="6"/>
  <c r="D142" i="6"/>
  <c r="D117" i="6"/>
  <c r="D128" i="6"/>
  <c r="D131" i="6"/>
  <c r="D147" i="6"/>
  <c r="D137" i="6"/>
  <c r="C52" i="5"/>
  <c r="C48" i="5"/>
  <c r="C44" i="5"/>
  <c r="C40" i="5"/>
  <c r="C36" i="5"/>
  <c r="C32" i="5"/>
  <c r="C28" i="5"/>
  <c r="C24" i="5"/>
  <c r="C53" i="5"/>
  <c r="C50" i="5"/>
  <c r="C45" i="5"/>
  <c r="C42" i="5"/>
  <c r="C37" i="5"/>
  <c r="C34" i="5"/>
  <c r="C27" i="5"/>
  <c r="C25" i="5"/>
  <c r="C47" i="5"/>
  <c r="C31" i="5"/>
  <c r="C51" i="5"/>
  <c r="C43" i="5"/>
  <c r="C35" i="5"/>
  <c r="C30" i="5"/>
  <c r="B10" i="5"/>
  <c r="B12" i="5" s="1"/>
  <c r="C49" i="5"/>
  <c r="C46" i="5"/>
  <c r="C41" i="5"/>
  <c r="C38" i="5"/>
  <c r="C33" i="5"/>
  <c r="C26" i="5"/>
  <c r="C39" i="5"/>
  <c r="C29" i="5"/>
  <c r="D54" i="7"/>
  <c r="F25" i="7"/>
  <c r="D48" i="6"/>
  <c r="D63" i="6"/>
  <c r="D49" i="6"/>
  <c r="D58" i="6"/>
  <c r="D130" i="6"/>
  <c r="D18" i="6"/>
  <c r="D22" i="6"/>
  <c r="D26" i="6"/>
  <c r="D30" i="6"/>
  <c r="D34" i="6"/>
  <c r="D38" i="6"/>
  <c r="D42" i="6"/>
  <c r="D138" i="6"/>
  <c r="D68" i="6"/>
  <c r="D72" i="6"/>
  <c r="D76" i="6"/>
  <c r="D80" i="6"/>
  <c r="D84" i="6"/>
  <c r="D88" i="6"/>
  <c r="D92" i="6"/>
  <c r="D96" i="6"/>
  <c r="D100" i="6"/>
  <c r="D104" i="6"/>
  <c r="D108" i="6"/>
  <c r="D112" i="6"/>
  <c r="D120" i="6"/>
  <c r="D140" i="6"/>
  <c r="D146" i="6"/>
  <c r="D119" i="6"/>
  <c r="D136" i="6"/>
  <c r="D135" i="6"/>
  <c r="D125" i="6"/>
  <c r="D141" i="6"/>
  <c r="D157" i="7"/>
  <c r="D157" i="5"/>
  <c r="F57" i="5"/>
  <c r="F157" i="5" s="1"/>
  <c r="D52" i="6"/>
  <c r="D50" i="6"/>
  <c r="D53" i="6"/>
  <c r="D60" i="6"/>
  <c r="D15" i="6"/>
  <c r="D19" i="6"/>
  <c r="D23" i="6"/>
  <c r="D27" i="6"/>
  <c r="D31" i="6"/>
  <c r="D35" i="6"/>
  <c r="D39" i="6"/>
  <c r="D43" i="6"/>
  <c r="D65" i="6"/>
  <c r="D69" i="6"/>
  <c r="D73" i="6"/>
  <c r="D77" i="6"/>
  <c r="D81" i="6"/>
  <c r="D85" i="6"/>
  <c r="D89" i="6"/>
  <c r="D93" i="6"/>
  <c r="D97" i="6"/>
  <c r="D101" i="6"/>
  <c r="D105" i="6"/>
  <c r="D109" i="6"/>
  <c r="D113" i="6"/>
  <c r="D122" i="6"/>
  <c r="D126" i="6"/>
  <c r="D114" i="6"/>
  <c r="D121" i="6"/>
  <c r="D144" i="6"/>
  <c r="D139" i="6"/>
  <c r="D129" i="6"/>
  <c r="F157" i="7"/>
  <c r="D45" i="6" l="1"/>
  <c r="D5" i="6" s="1"/>
  <c r="D7" i="6" s="1"/>
  <c r="E53" i="7"/>
  <c r="E49" i="7"/>
  <c r="E45" i="7"/>
  <c r="E41" i="7"/>
  <c r="E37" i="7"/>
  <c r="E33" i="7"/>
  <c r="E29" i="7"/>
  <c r="E25" i="7"/>
  <c r="D10" i="7"/>
  <c r="E50" i="7"/>
  <c r="E46" i="7"/>
  <c r="E42" i="7"/>
  <c r="E38" i="7"/>
  <c r="E34" i="7"/>
  <c r="E30" i="7"/>
  <c r="E26" i="7"/>
  <c r="E48" i="7"/>
  <c r="E40" i="7"/>
  <c r="E32" i="7"/>
  <c r="E28" i="7"/>
  <c r="E24" i="7"/>
  <c r="F54" i="7"/>
  <c r="E51" i="7"/>
  <c r="E43" i="7"/>
  <c r="E35" i="7"/>
  <c r="E44" i="7"/>
  <c r="E36" i="7"/>
  <c r="E31" i="7"/>
  <c r="E27" i="7"/>
  <c r="E47" i="7"/>
  <c r="E39" i="7"/>
  <c r="E52" i="7"/>
  <c r="E155" i="7"/>
  <c r="E156" i="7"/>
  <c r="E152" i="7"/>
  <c r="E148" i="7"/>
  <c r="E144" i="7"/>
  <c r="E140" i="7"/>
  <c r="E136" i="7"/>
  <c r="E132" i="7"/>
  <c r="E128" i="7"/>
  <c r="E124" i="7"/>
  <c r="E120" i="7"/>
  <c r="E116" i="7"/>
  <c r="E112" i="7"/>
  <c r="E108" i="7"/>
  <c r="E104" i="7"/>
  <c r="E100" i="7"/>
  <c r="E96" i="7"/>
  <c r="E92" i="7"/>
  <c r="E88" i="7"/>
  <c r="E84" i="7"/>
  <c r="E80" i="7"/>
  <c r="E76" i="7"/>
  <c r="E72" i="7"/>
  <c r="E68" i="7"/>
  <c r="E64" i="7"/>
  <c r="E60" i="7"/>
  <c r="E153" i="7"/>
  <c r="E149" i="7"/>
  <c r="E145" i="7"/>
  <c r="E141" i="7"/>
  <c r="E137" i="7"/>
  <c r="E133" i="7"/>
  <c r="E129" i="7"/>
  <c r="E125" i="7"/>
  <c r="E121" i="7"/>
  <c r="E117" i="7"/>
  <c r="E113" i="7"/>
  <c r="E109" i="7"/>
  <c r="E105" i="7"/>
  <c r="E101" i="7"/>
  <c r="E97" i="7"/>
  <c r="E93" i="7"/>
  <c r="E89" i="7"/>
  <c r="E85" i="7"/>
  <c r="E81" i="7"/>
  <c r="E77" i="7"/>
  <c r="E73" i="7"/>
  <c r="E69" i="7"/>
  <c r="E65" i="7"/>
  <c r="E61" i="7"/>
  <c r="E57" i="7"/>
  <c r="D11" i="7"/>
  <c r="F11" i="7" s="1"/>
  <c r="E154" i="7"/>
  <c r="E150" i="7"/>
  <c r="E146" i="7"/>
  <c r="E142" i="7"/>
  <c r="E138" i="7"/>
  <c r="E134" i="7"/>
  <c r="E130" i="7"/>
  <c r="E126" i="7"/>
  <c r="E122" i="7"/>
  <c r="E118" i="7"/>
  <c r="E114" i="7"/>
  <c r="E110" i="7"/>
  <c r="E106" i="7"/>
  <c r="E102" i="7"/>
  <c r="E98" i="7"/>
  <c r="E94" i="7"/>
  <c r="E90" i="7"/>
  <c r="E86" i="7"/>
  <c r="E82" i="7"/>
  <c r="E78" i="7"/>
  <c r="E151" i="7"/>
  <c r="E135" i="7"/>
  <c r="E119" i="7"/>
  <c r="E103" i="7"/>
  <c r="E99" i="7"/>
  <c r="E91" i="7"/>
  <c r="E83" i="7"/>
  <c r="E75" i="7"/>
  <c r="E71" i="7"/>
  <c r="E67" i="7"/>
  <c r="E63" i="7"/>
  <c r="E59" i="7"/>
  <c r="E147" i="7"/>
  <c r="E131" i="7"/>
  <c r="E115" i="7"/>
  <c r="E143" i="7"/>
  <c r="E127" i="7"/>
  <c r="E111" i="7"/>
  <c r="E95" i="7"/>
  <c r="E87" i="7"/>
  <c r="E79" i="7"/>
  <c r="E74" i="7"/>
  <c r="E70" i="7"/>
  <c r="E66" i="7"/>
  <c r="E62" i="7"/>
  <c r="E58" i="7"/>
  <c r="E139" i="7"/>
  <c r="E123" i="7"/>
  <c r="E107" i="7"/>
  <c r="E28" i="6"/>
  <c r="E44" i="6"/>
  <c r="E23" i="6"/>
  <c r="E39" i="6"/>
  <c r="E22" i="6"/>
  <c r="E38" i="6"/>
  <c r="E17" i="6"/>
  <c r="E33" i="6"/>
  <c r="E49" i="6"/>
  <c r="E53" i="6"/>
  <c r="E101" i="6"/>
  <c r="E145" i="6"/>
  <c r="E108" i="6"/>
  <c r="E57" i="6"/>
  <c r="E61" i="6"/>
  <c r="E65" i="6"/>
  <c r="E69" i="6"/>
  <c r="E73" i="6"/>
  <c r="E77" i="6"/>
  <c r="E81" i="6"/>
  <c r="E85" i="6"/>
  <c r="E89" i="6"/>
  <c r="E93" i="6"/>
  <c r="E97" i="6"/>
  <c r="E131" i="6"/>
  <c r="E141" i="6"/>
  <c r="E126" i="6"/>
  <c r="E142" i="6"/>
  <c r="E116" i="6"/>
  <c r="E120" i="6"/>
  <c r="E124" i="6"/>
  <c r="E140" i="6"/>
  <c r="E53" i="5"/>
  <c r="E49" i="5"/>
  <c r="E45" i="5"/>
  <c r="E41" i="5"/>
  <c r="E37" i="5"/>
  <c r="E33" i="5"/>
  <c r="E29" i="5"/>
  <c r="E25" i="5"/>
  <c r="D10" i="5"/>
  <c r="F54" i="5"/>
  <c r="E51" i="5"/>
  <c r="E48" i="5"/>
  <c r="E43" i="5"/>
  <c r="E40" i="5"/>
  <c r="E35" i="5"/>
  <c r="E32" i="5"/>
  <c r="E30" i="5"/>
  <c r="E46" i="5"/>
  <c r="E38" i="5"/>
  <c r="E28" i="5"/>
  <c r="E26" i="5"/>
  <c r="E52" i="5"/>
  <c r="E47" i="5"/>
  <c r="E44" i="5"/>
  <c r="E39" i="5"/>
  <c r="E36" i="5"/>
  <c r="E31" i="5"/>
  <c r="E24" i="5"/>
  <c r="E50" i="5"/>
  <c r="E34" i="5"/>
  <c r="E42" i="5"/>
  <c r="E27" i="5"/>
  <c r="C5" i="6"/>
  <c r="E155" i="5"/>
  <c r="E151" i="5"/>
  <c r="E147" i="5"/>
  <c r="E143" i="5"/>
  <c r="E139" i="5"/>
  <c r="E135" i="5"/>
  <c r="E131" i="5"/>
  <c r="E127" i="5"/>
  <c r="E123" i="5"/>
  <c r="E119" i="5"/>
  <c r="E115" i="5"/>
  <c r="E111" i="5"/>
  <c r="E107" i="5"/>
  <c r="E103" i="5"/>
  <c r="E99" i="5"/>
  <c r="E95" i="5"/>
  <c r="E91" i="5"/>
  <c r="E87" i="5"/>
  <c r="E83" i="5"/>
  <c r="E79" i="5"/>
  <c r="E75" i="5"/>
  <c r="E71" i="5"/>
  <c r="E67" i="5"/>
  <c r="E156" i="5"/>
  <c r="E152" i="5"/>
  <c r="E148" i="5"/>
  <c r="E144" i="5"/>
  <c r="E140" i="5"/>
  <c r="E136" i="5"/>
  <c r="E132" i="5"/>
  <c r="E128" i="5"/>
  <c r="E124" i="5"/>
  <c r="E120" i="5"/>
  <c r="E116" i="5"/>
  <c r="E112" i="5"/>
  <c r="E108" i="5"/>
  <c r="E104" i="5"/>
  <c r="E100" i="5"/>
  <c r="E96" i="5"/>
  <c r="E92" i="5"/>
  <c r="E88" i="5"/>
  <c r="E84" i="5"/>
  <c r="E80" i="5"/>
  <c r="E76" i="5"/>
  <c r="E72" i="5"/>
  <c r="E68" i="5"/>
  <c r="E64" i="5"/>
  <c r="E60" i="5"/>
  <c r="E153" i="5"/>
  <c r="E149" i="5"/>
  <c r="E145" i="5"/>
  <c r="E141" i="5"/>
  <c r="E137" i="5"/>
  <c r="E133" i="5"/>
  <c r="E129" i="5"/>
  <c r="E125" i="5"/>
  <c r="E154" i="5"/>
  <c r="E146" i="5"/>
  <c r="E138" i="5"/>
  <c r="E130" i="5"/>
  <c r="E122" i="5"/>
  <c r="E118" i="5"/>
  <c r="E114" i="5"/>
  <c r="E110" i="5"/>
  <c r="E106" i="5"/>
  <c r="E102" i="5"/>
  <c r="E98" i="5"/>
  <c r="E90" i="5"/>
  <c r="E82" i="5"/>
  <c r="E74" i="5"/>
  <c r="E66" i="5"/>
  <c r="E58" i="5"/>
  <c r="E93" i="5"/>
  <c r="E85" i="5"/>
  <c r="E97" i="5"/>
  <c r="E89" i="5"/>
  <c r="E81" i="5"/>
  <c r="E73" i="5"/>
  <c r="E65" i="5"/>
  <c r="E63" i="5"/>
  <c r="E61" i="5"/>
  <c r="E150" i="5"/>
  <c r="E142" i="5"/>
  <c r="E134" i="5"/>
  <c r="E126" i="5"/>
  <c r="E121" i="5"/>
  <c r="E117" i="5"/>
  <c r="E113" i="5"/>
  <c r="E109" i="5"/>
  <c r="E105" i="5"/>
  <c r="E101" i="5"/>
  <c r="E94" i="5"/>
  <c r="E86" i="5"/>
  <c r="E78" i="5"/>
  <c r="E70" i="5"/>
  <c r="E59" i="5"/>
  <c r="E57" i="5"/>
  <c r="D11" i="5"/>
  <c r="F11" i="5" s="1"/>
  <c r="E77" i="5"/>
  <c r="E69" i="5"/>
  <c r="E62" i="5"/>
  <c r="D148" i="6"/>
  <c r="D6" i="6" s="1"/>
  <c r="E48" i="6"/>
  <c r="E16" i="6"/>
  <c r="E32" i="6"/>
  <c r="E105" i="6"/>
  <c r="E27" i="6"/>
  <c r="E43" i="6"/>
  <c r="E26" i="6"/>
  <c r="E42" i="6"/>
  <c r="E21" i="6"/>
  <c r="E37" i="6"/>
  <c r="E50" i="6"/>
  <c r="E54" i="6"/>
  <c r="E109" i="6"/>
  <c r="E102" i="6"/>
  <c r="E110" i="6"/>
  <c r="E58" i="6"/>
  <c r="E62" i="6"/>
  <c r="E66" i="6"/>
  <c r="E70" i="6"/>
  <c r="E74" i="6"/>
  <c r="E78" i="6"/>
  <c r="E82" i="6"/>
  <c r="E86" i="6"/>
  <c r="E90" i="6"/>
  <c r="E94" i="6"/>
  <c r="E98" i="6"/>
  <c r="E139" i="6"/>
  <c r="E127" i="6"/>
  <c r="E130" i="6"/>
  <c r="E146" i="6"/>
  <c r="E117" i="6"/>
  <c r="E121" i="6"/>
  <c r="E128" i="6"/>
  <c r="E144" i="6"/>
  <c r="F146" i="6"/>
  <c r="F142" i="6"/>
  <c r="F138" i="6"/>
  <c r="F134" i="6"/>
  <c r="F130" i="6"/>
  <c r="F126" i="6"/>
  <c r="F112" i="6"/>
  <c r="F108" i="6"/>
  <c r="F104" i="6"/>
  <c r="F100" i="6"/>
  <c r="F117" i="6"/>
  <c r="F115" i="6"/>
  <c r="F90" i="6"/>
  <c r="F74" i="6"/>
  <c r="F62" i="6"/>
  <c r="F120" i="6"/>
  <c r="F83" i="6"/>
  <c r="F67" i="6"/>
  <c r="F51" i="6"/>
  <c r="F92" i="6"/>
  <c r="F76" i="6"/>
  <c r="F61" i="6"/>
  <c r="F44" i="6"/>
  <c r="F40" i="6"/>
  <c r="F36" i="6"/>
  <c r="F32" i="6"/>
  <c r="F28" i="6"/>
  <c r="F24" i="6"/>
  <c r="F20" i="6"/>
  <c r="F16" i="6"/>
  <c r="F73" i="6"/>
  <c r="F97" i="6"/>
  <c r="G11" i="6"/>
  <c r="F10" i="6"/>
  <c r="F12" i="6"/>
  <c r="F145" i="6" s="1"/>
  <c r="E20" i="6"/>
  <c r="E36" i="6"/>
  <c r="E15" i="6"/>
  <c r="E31" i="6"/>
  <c r="E55" i="6"/>
  <c r="E30" i="6"/>
  <c r="E100" i="6"/>
  <c r="E25" i="6"/>
  <c r="E41" i="6"/>
  <c r="E51" i="6"/>
  <c r="E103" i="6"/>
  <c r="E107" i="6"/>
  <c r="E104" i="6"/>
  <c r="E112" i="6"/>
  <c r="E59" i="6"/>
  <c r="E63" i="6"/>
  <c r="E67" i="6"/>
  <c r="E71" i="6"/>
  <c r="E75" i="6"/>
  <c r="E79" i="6"/>
  <c r="E83" i="6"/>
  <c r="E87" i="6"/>
  <c r="E91" i="6"/>
  <c r="E95" i="6"/>
  <c r="E99" i="6"/>
  <c r="E125" i="6"/>
  <c r="E135" i="6"/>
  <c r="E134" i="6"/>
  <c r="E147" i="6"/>
  <c r="E118" i="6"/>
  <c r="E122" i="6"/>
  <c r="F10" i="7" l="1"/>
  <c r="D12" i="7"/>
  <c r="F12" i="7" s="1"/>
  <c r="F48" i="6"/>
  <c r="G147" i="6"/>
  <c r="G131" i="6"/>
  <c r="G141" i="6"/>
  <c r="G125" i="6"/>
  <c r="G120" i="6"/>
  <c r="G116" i="6"/>
  <c r="G134" i="6"/>
  <c r="G124" i="6"/>
  <c r="G112" i="6"/>
  <c r="G104" i="6"/>
  <c r="G111" i="6"/>
  <c r="G103" i="6"/>
  <c r="G97" i="6"/>
  <c r="G93" i="6"/>
  <c r="G89" i="6"/>
  <c r="G85" i="6"/>
  <c r="G81" i="6"/>
  <c r="G77" i="6"/>
  <c r="G73" i="6"/>
  <c r="G69" i="6"/>
  <c r="G65" i="6"/>
  <c r="G61" i="6"/>
  <c r="G57" i="6"/>
  <c r="G53" i="6"/>
  <c r="G49" i="6"/>
  <c r="G44" i="6"/>
  <c r="G40" i="6"/>
  <c r="G36" i="6"/>
  <c r="G32" i="6"/>
  <c r="G28" i="6"/>
  <c r="G24" i="6"/>
  <c r="G20" i="6"/>
  <c r="G16" i="6"/>
  <c r="H11" i="6"/>
  <c r="G12" i="6"/>
  <c r="G143" i="6" s="1"/>
  <c r="G10" i="6"/>
  <c r="F77" i="6"/>
  <c r="F89" i="6"/>
  <c r="F17" i="6"/>
  <c r="F21" i="6"/>
  <c r="F25" i="6"/>
  <c r="F29" i="6"/>
  <c r="F33" i="6"/>
  <c r="F37" i="6"/>
  <c r="F41" i="6"/>
  <c r="F55" i="6"/>
  <c r="F63" i="6"/>
  <c r="F80" i="6"/>
  <c r="F96" i="6"/>
  <c r="F52" i="6"/>
  <c r="F71" i="6"/>
  <c r="F87" i="6"/>
  <c r="F56" i="6"/>
  <c r="F64" i="6"/>
  <c r="F78" i="6"/>
  <c r="F94" i="6"/>
  <c r="F119" i="6"/>
  <c r="F121" i="6"/>
  <c r="F101" i="6"/>
  <c r="F105" i="6"/>
  <c r="F109" i="6"/>
  <c r="F113" i="6"/>
  <c r="F127" i="6"/>
  <c r="F131" i="6"/>
  <c r="F135" i="6"/>
  <c r="F139" i="6"/>
  <c r="F143" i="6"/>
  <c r="F147" i="6"/>
  <c r="E45" i="6"/>
  <c r="E5" i="6" s="1"/>
  <c r="F15" i="6"/>
  <c r="F65" i="6"/>
  <c r="F93" i="6"/>
  <c r="F69" i="6"/>
  <c r="F18" i="6"/>
  <c r="F22" i="6"/>
  <c r="F26" i="6"/>
  <c r="F30" i="6"/>
  <c r="F34" i="6"/>
  <c r="F38" i="6"/>
  <c r="F42" i="6"/>
  <c r="F57" i="6"/>
  <c r="F68" i="6"/>
  <c r="F84" i="6"/>
  <c r="F49" i="6"/>
  <c r="F53" i="6"/>
  <c r="F75" i="6"/>
  <c r="F91" i="6"/>
  <c r="F58" i="6"/>
  <c r="F66" i="6"/>
  <c r="F82" i="6"/>
  <c r="F98" i="6"/>
  <c r="F118" i="6"/>
  <c r="F114" i="6"/>
  <c r="F102" i="6"/>
  <c r="F106" i="6"/>
  <c r="F110" i="6"/>
  <c r="F124" i="6"/>
  <c r="F128" i="6"/>
  <c r="F132" i="6"/>
  <c r="F136" i="6"/>
  <c r="F140" i="6"/>
  <c r="F144" i="6"/>
  <c r="E148" i="6"/>
  <c r="E6" i="6" s="1"/>
  <c r="C7" i="6"/>
  <c r="F81" i="6"/>
  <c r="F123" i="6"/>
  <c r="F85" i="6"/>
  <c r="F19" i="6"/>
  <c r="F23" i="6"/>
  <c r="F27" i="6"/>
  <c r="F31" i="6"/>
  <c r="F35" i="6"/>
  <c r="F39" i="6"/>
  <c r="F43" i="6"/>
  <c r="F59" i="6"/>
  <c r="F72" i="6"/>
  <c r="F88" i="6"/>
  <c r="F50" i="6"/>
  <c r="F54" i="6"/>
  <c r="F79" i="6"/>
  <c r="F95" i="6"/>
  <c r="F60" i="6"/>
  <c r="F70" i="6"/>
  <c r="F86" i="6"/>
  <c r="F116" i="6"/>
  <c r="F122" i="6"/>
  <c r="F99" i="6"/>
  <c r="F103" i="6"/>
  <c r="F107" i="6"/>
  <c r="F111" i="6"/>
  <c r="F125" i="6"/>
  <c r="F129" i="6"/>
  <c r="F133" i="6"/>
  <c r="F137" i="6"/>
  <c r="F141" i="6"/>
  <c r="D12" i="5"/>
  <c r="F12" i="5" s="1"/>
  <c r="F10" i="5"/>
  <c r="C8" i="6" l="1"/>
  <c r="D8" i="6" s="1"/>
  <c r="E7" i="6"/>
  <c r="G17" i="6"/>
  <c r="G21" i="6"/>
  <c r="G25" i="6"/>
  <c r="G29" i="6"/>
  <c r="G33" i="6"/>
  <c r="G37" i="6"/>
  <c r="G41" i="6"/>
  <c r="G99" i="6"/>
  <c r="G50" i="6"/>
  <c r="G54" i="6"/>
  <c r="G58" i="6"/>
  <c r="G62" i="6"/>
  <c r="G66" i="6"/>
  <c r="G70" i="6"/>
  <c r="G74" i="6"/>
  <c r="G78" i="6"/>
  <c r="G82" i="6"/>
  <c r="G86" i="6"/>
  <c r="G90" i="6"/>
  <c r="G94" i="6"/>
  <c r="G98" i="6"/>
  <c r="G105" i="6"/>
  <c r="G113" i="6"/>
  <c r="G106" i="6"/>
  <c r="G136" i="6"/>
  <c r="G132" i="6"/>
  <c r="G142" i="6"/>
  <c r="G117" i="6"/>
  <c r="G121" i="6"/>
  <c r="G129" i="6"/>
  <c r="G145" i="6"/>
  <c r="G135" i="6"/>
  <c r="F148" i="6"/>
  <c r="F6" i="6" s="1"/>
  <c r="F45" i="6"/>
  <c r="F5" i="6" s="1"/>
  <c r="I11" i="6"/>
  <c r="H12" i="6"/>
  <c r="H146" i="6" s="1"/>
  <c r="H10" i="6"/>
  <c r="G18" i="6"/>
  <c r="G22" i="6"/>
  <c r="G26" i="6"/>
  <c r="G30" i="6"/>
  <c r="G34" i="6"/>
  <c r="G38" i="6"/>
  <c r="G42" i="6"/>
  <c r="G144" i="6"/>
  <c r="G51" i="6"/>
  <c r="G55" i="6"/>
  <c r="G59" i="6"/>
  <c r="G63" i="6"/>
  <c r="G67" i="6"/>
  <c r="G71" i="6"/>
  <c r="G75" i="6"/>
  <c r="G79" i="6"/>
  <c r="G83" i="6"/>
  <c r="G87" i="6"/>
  <c r="G91" i="6"/>
  <c r="G95" i="6"/>
  <c r="G100" i="6"/>
  <c r="G107" i="6"/>
  <c r="G128" i="6"/>
  <c r="G108" i="6"/>
  <c r="G130" i="6"/>
  <c r="G140" i="6"/>
  <c r="G114" i="6"/>
  <c r="G118" i="6"/>
  <c r="G122" i="6"/>
  <c r="G133" i="6"/>
  <c r="G146" i="6"/>
  <c r="G139" i="6"/>
  <c r="G15" i="6"/>
  <c r="G19" i="6"/>
  <c r="G23" i="6"/>
  <c r="G27" i="6"/>
  <c r="G31" i="6"/>
  <c r="G35" i="6"/>
  <c r="G39" i="6"/>
  <c r="G43" i="6"/>
  <c r="G48" i="6"/>
  <c r="G52" i="6"/>
  <c r="G56" i="6"/>
  <c r="G60" i="6"/>
  <c r="G64" i="6"/>
  <c r="G68" i="6"/>
  <c r="G72" i="6"/>
  <c r="G76" i="6"/>
  <c r="G80" i="6"/>
  <c r="G84" i="6"/>
  <c r="G88" i="6"/>
  <c r="G92" i="6"/>
  <c r="G96" i="6"/>
  <c r="G101" i="6"/>
  <c r="G109" i="6"/>
  <c r="G102" i="6"/>
  <c r="G110" i="6"/>
  <c r="G138" i="6"/>
  <c r="G126" i="6"/>
  <c r="G115" i="6"/>
  <c r="G119" i="6"/>
  <c r="G123" i="6"/>
  <c r="G137" i="6"/>
  <c r="G127" i="6"/>
  <c r="H20" i="6" l="1"/>
  <c r="H66" i="6"/>
  <c r="H112" i="6"/>
  <c r="G148" i="6"/>
  <c r="G6" i="6" s="1"/>
  <c r="G45" i="6"/>
  <c r="I145" i="6"/>
  <c r="I133" i="6"/>
  <c r="I129" i="6"/>
  <c r="I122" i="6"/>
  <c r="I121" i="6"/>
  <c r="I118" i="6"/>
  <c r="I117" i="6"/>
  <c r="I147" i="6"/>
  <c r="I143" i="6"/>
  <c r="I135" i="6"/>
  <c r="I131" i="6"/>
  <c r="I127" i="6"/>
  <c r="I140" i="6"/>
  <c r="I132" i="6"/>
  <c r="I124" i="6"/>
  <c r="I138" i="6"/>
  <c r="I130" i="6"/>
  <c r="I144" i="6"/>
  <c r="I128" i="6"/>
  <c r="I100" i="6"/>
  <c r="I98" i="6"/>
  <c r="I96" i="6"/>
  <c r="I95" i="6"/>
  <c r="I94" i="6"/>
  <c r="I92" i="6"/>
  <c r="I91" i="6"/>
  <c r="I90" i="6"/>
  <c r="I88" i="6"/>
  <c r="I87" i="6"/>
  <c r="I86" i="6"/>
  <c r="I84" i="6"/>
  <c r="I83" i="6"/>
  <c r="I82" i="6"/>
  <c r="I80" i="6"/>
  <c r="I79" i="6"/>
  <c r="I78" i="6"/>
  <c r="I76" i="6"/>
  <c r="I75" i="6"/>
  <c r="I74" i="6"/>
  <c r="I72" i="6"/>
  <c r="I71" i="6"/>
  <c r="I70" i="6"/>
  <c r="I68" i="6"/>
  <c r="I67" i="6"/>
  <c r="I66" i="6"/>
  <c r="I64" i="6"/>
  <c r="I63" i="6"/>
  <c r="I62" i="6"/>
  <c r="I60" i="6"/>
  <c r="I59" i="6"/>
  <c r="I58" i="6"/>
  <c r="I56" i="6"/>
  <c r="I55" i="6"/>
  <c r="I142" i="6"/>
  <c r="I111" i="6"/>
  <c r="I109" i="6"/>
  <c r="I107" i="6"/>
  <c r="I103" i="6"/>
  <c r="I101" i="6"/>
  <c r="I99" i="6"/>
  <c r="I112" i="6"/>
  <c r="I104" i="6"/>
  <c r="I106" i="6"/>
  <c r="I108" i="6"/>
  <c r="I54" i="6"/>
  <c r="I53" i="6"/>
  <c r="I51" i="6"/>
  <c r="I50" i="6"/>
  <c r="I49" i="6"/>
  <c r="I42" i="6"/>
  <c r="I38" i="6"/>
  <c r="I34" i="6"/>
  <c r="I26" i="6"/>
  <c r="I22" i="6"/>
  <c r="I18" i="6"/>
  <c r="I43" i="6"/>
  <c r="I39" i="6"/>
  <c r="I35" i="6"/>
  <c r="I27" i="6"/>
  <c r="I23" i="6"/>
  <c r="I19" i="6"/>
  <c r="I44" i="6"/>
  <c r="I40" i="6"/>
  <c r="I36" i="6"/>
  <c r="I28" i="6"/>
  <c r="I24" i="6"/>
  <c r="I20" i="6"/>
  <c r="I41" i="6"/>
  <c r="I37" i="6"/>
  <c r="I33" i="6"/>
  <c r="I25" i="6"/>
  <c r="I21" i="6"/>
  <c r="I17" i="6"/>
  <c r="I12" i="6"/>
  <c r="I141" i="6" s="1"/>
  <c r="I10" i="6"/>
  <c r="J11" i="6"/>
  <c r="I48" i="6"/>
  <c r="H48" i="6"/>
  <c r="H58" i="6"/>
  <c r="H64" i="6"/>
  <c r="H61" i="6"/>
  <c r="H17" i="6"/>
  <c r="H21" i="6"/>
  <c r="H25" i="6"/>
  <c r="H29" i="6"/>
  <c r="H33" i="6"/>
  <c r="H37" i="6"/>
  <c r="H41" i="6"/>
  <c r="H99" i="6"/>
  <c r="H67" i="6"/>
  <c r="H71" i="6"/>
  <c r="H75" i="6"/>
  <c r="H79" i="6"/>
  <c r="H83" i="6"/>
  <c r="H87" i="6"/>
  <c r="H91" i="6"/>
  <c r="H95" i="6"/>
  <c r="H100" i="6"/>
  <c r="H101" i="6"/>
  <c r="H105" i="6"/>
  <c r="H109" i="6"/>
  <c r="H113" i="6"/>
  <c r="H121" i="6"/>
  <c r="H147" i="6"/>
  <c r="H118" i="6"/>
  <c r="H133" i="6"/>
  <c r="H132" i="6"/>
  <c r="H145" i="6"/>
  <c r="H138" i="6"/>
  <c r="H51" i="6"/>
  <c r="H16" i="6"/>
  <c r="H28" i="6"/>
  <c r="H40" i="6"/>
  <c r="H70" i="6"/>
  <c r="H82" i="6"/>
  <c r="H94" i="6"/>
  <c r="H104" i="6"/>
  <c r="H119" i="6"/>
  <c r="H116" i="6"/>
  <c r="H128" i="6"/>
  <c r="H134" i="6"/>
  <c r="H49" i="6"/>
  <c r="H52" i="6"/>
  <c r="H50" i="6"/>
  <c r="H55" i="6"/>
  <c r="H63" i="6"/>
  <c r="H18" i="6"/>
  <c r="H22" i="6"/>
  <c r="H26" i="6"/>
  <c r="H30" i="6"/>
  <c r="H34" i="6"/>
  <c r="H38" i="6"/>
  <c r="H42" i="6"/>
  <c r="H127" i="6"/>
  <c r="H68" i="6"/>
  <c r="H72" i="6"/>
  <c r="H76" i="6"/>
  <c r="H80" i="6"/>
  <c r="H84" i="6"/>
  <c r="H88" i="6"/>
  <c r="H92" i="6"/>
  <c r="H96" i="6"/>
  <c r="H114" i="6"/>
  <c r="H102" i="6"/>
  <c r="H106" i="6"/>
  <c r="H110" i="6"/>
  <c r="H115" i="6"/>
  <c r="H123" i="6"/>
  <c r="H131" i="6"/>
  <c r="H120" i="6"/>
  <c r="H141" i="6"/>
  <c r="H136" i="6"/>
  <c r="H126" i="6"/>
  <c r="H142" i="6"/>
  <c r="F7" i="6"/>
  <c r="E8" i="6"/>
  <c r="H62" i="6"/>
  <c r="H56" i="6"/>
  <c r="H59" i="6"/>
  <c r="H24" i="6"/>
  <c r="H32" i="6"/>
  <c r="H36" i="6"/>
  <c r="H44" i="6"/>
  <c r="H74" i="6"/>
  <c r="H78" i="6"/>
  <c r="H86" i="6"/>
  <c r="H90" i="6"/>
  <c r="H98" i="6"/>
  <c r="H143" i="6"/>
  <c r="H108" i="6"/>
  <c r="H137" i="6"/>
  <c r="H125" i="6"/>
  <c r="H144" i="6"/>
  <c r="H53" i="6"/>
  <c r="H60" i="6"/>
  <c r="H54" i="6"/>
  <c r="H57" i="6"/>
  <c r="H15" i="6"/>
  <c r="H19" i="6"/>
  <c r="H23" i="6"/>
  <c r="H27" i="6"/>
  <c r="H31" i="6"/>
  <c r="H35" i="6"/>
  <c r="H39" i="6"/>
  <c r="H43" i="6"/>
  <c r="H65" i="6"/>
  <c r="H69" i="6"/>
  <c r="H73" i="6"/>
  <c r="H77" i="6"/>
  <c r="H81" i="6"/>
  <c r="H85" i="6"/>
  <c r="H89" i="6"/>
  <c r="H93" i="6"/>
  <c r="H97" i="6"/>
  <c r="H135" i="6"/>
  <c r="H103" i="6"/>
  <c r="H107" i="6"/>
  <c r="H111" i="6"/>
  <c r="H117" i="6"/>
  <c r="H129" i="6"/>
  <c r="H139" i="6"/>
  <c r="H122" i="6"/>
  <c r="H124" i="6"/>
  <c r="H140" i="6"/>
  <c r="H130" i="6"/>
  <c r="H45" i="6" l="1"/>
  <c r="H5" i="6" s="1"/>
  <c r="J147" i="6"/>
  <c r="J143" i="6"/>
  <c r="J139" i="6"/>
  <c r="J135" i="6"/>
  <c r="J131" i="6"/>
  <c r="J127" i="6"/>
  <c r="J113" i="6"/>
  <c r="J109" i="6"/>
  <c r="J105" i="6"/>
  <c r="J101" i="6"/>
  <c r="J122" i="6"/>
  <c r="J115" i="6"/>
  <c r="J95" i="6"/>
  <c r="J79" i="6"/>
  <c r="J63" i="6"/>
  <c r="J55" i="6"/>
  <c r="J84" i="6"/>
  <c r="J68" i="6"/>
  <c r="J51" i="6"/>
  <c r="J93" i="6"/>
  <c r="J77" i="6"/>
  <c r="J64" i="6"/>
  <c r="J56" i="6"/>
  <c r="J42" i="6"/>
  <c r="J41" i="6"/>
  <c r="J38" i="6"/>
  <c r="J37" i="6"/>
  <c r="J34" i="6"/>
  <c r="J33" i="6"/>
  <c r="J30" i="6"/>
  <c r="J29" i="6"/>
  <c r="J26" i="6"/>
  <c r="J25" i="6"/>
  <c r="J22" i="6"/>
  <c r="J21" i="6"/>
  <c r="J18" i="6"/>
  <c r="J17" i="6"/>
  <c r="J74" i="6"/>
  <c r="J94" i="6"/>
  <c r="J82" i="6"/>
  <c r="J66" i="6"/>
  <c r="J70" i="6"/>
  <c r="K11" i="6"/>
  <c r="J12" i="6"/>
  <c r="J146" i="6" s="1"/>
  <c r="J10" i="6"/>
  <c r="J48" i="6"/>
  <c r="J15" i="6"/>
  <c r="I115" i="6"/>
  <c r="I119" i="6"/>
  <c r="I123" i="6"/>
  <c r="I137" i="6"/>
  <c r="F8" i="6"/>
  <c r="H148" i="6"/>
  <c r="H6" i="6" s="1"/>
  <c r="I29" i="6"/>
  <c r="I16" i="6"/>
  <c r="I32" i="6"/>
  <c r="I15" i="6"/>
  <c r="I31" i="6"/>
  <c r="I110" i="6"/>
  <c r="I30" i="6"/>
  <c r="I102" i="6"/>
  <c r="I52" i="6"/>
  <c r="I126" i="6"/>
  <c r="I134" i="6"/>
  <c r="I105" i="6"/>
  <c r="I113" i="6"/>
  <c r="I57" i="6"/>
  <c r="I148" i="6" s="1"/>
  <c r="I6" i="6" s="1"/>
  <c r="I61" i="6"/>
  <c r="I65" i="6"/>
  <c r="I69" i="6"/>
  <c r="I73" i="6"/>
  <c r="I77" i="6"/>
  <c r="I81" i="6"/>
  <c r="I85" i="6"/>
  <c r="I89" i="6"/>
  <c r="I93" i="6"/>
  <c r="I97" i="6"/>
  <c r="I136" i="6"/>
  <c r="I114" i="6"/>
  <c r="I146" i="6"/>
  <c r="I139" i="6"/>
  <c r="I116" i="6"/>
  <c r="I120" i="6"/>
  <c r="I125" i="6"/>
  <c r="G5" i="6"/>
  <c r="J58" i="6" l="1"/>
  <c r="J65" i="6"/>
  <c r="J81" i="6"/>
  <c r="J97" i="6"/>
  <c r="J52" i="6"/>
  <c r="J72" i="6"/>
  <c r="J88" i="6"/>
  <c r="J57" i="6"/>
  <c r="J67" i="6"/>
  <c r="J83" i="6"/>
  <c r="J121" i="6"/>
  <c r="J119" i="6"/>
  <c r="J123" i="6"/>
  <c r="J102" i="6"/>
  <c r="J106" i="6"/>
  <c r="J110" i="6"/>
  <c r="J124" i="6"/>
  <c r="J128" i="6"/>
  <c r="J132" i="6"/>
  <c r="J136" i="6"/>
  <c r="J140" i="6"/>
  <c r="J144" i="6"/>
  <c r="H7" i="6"/>
  <c r="J86" i="6"/>
  <c r="J98" i="6"/>
  <c r="J90" i="6"/>
  <c r="J19" i="6"/>
  <c r="J23" i="6"/>
  <c r="J27" i="6"/>
  <c r="J31" i="6"/>
  <c r="J35" i="6"/>
  <c r="J39" i="6"/>
  <c r="J43" i="6"/>
  <c r="J60" i="6"/>
  <c r="J69" i="6"/>
  <c r="J85" i="6"/>
  <c r="J49" i="6"/>
  <c r="J148" i="6" s="1"/>
  <c r="J6" i="6" s="1"/>
  <c r="J53" i="6"/>
  <c r="J76" i="6"/>
  <c r="J92" i="6"/>
  <c r="J59" i="6"/>
  <c r="J71" i="6"/>
  <c r="J87" i="6"/>
  <c r="J116" i="6"/>
  <c r="J114" i="6"/>
  <c r="J99" i="6"/>
  <c r="J103" i="6"/>
  <c r="J107" i="6"/>
  <c r="J111" i="6"/>
  <c r="J125" i="6"/>
  <c r="J129" i="6"/>
  <c r="J133" i="6"/>
  <c r="J137" i="6"/>
  <c r="J141" i="6"/>
  <c r="J145" i="6"/>
  <c r="K140" i="6"/>
  <c r="K124" i="6"/>
  <c r="K138" i="6"/>
  <c r="K123" i="6"/>
  <c r="K119" i="6"/>
  <c r="K115" i="6"/>
  <c r="K131" i="6"/>
  <c r="K143" i="6"/>
  <c r="K111" i="6"/>
  <c r="K103" i="6"/>
  <c r="K112" i="6"/>
  <c r="K104" i="6"/>
  <c r="K96" i="6"/>
  <c r="K92" i="6"/>
  <c r="K88" i="6"/>
  <c r="K84" i="6"/>
  <c r="K80" i="6"/>
  <c r="K76" i="6"/>
  <c r="K72" i="6"/>
  <c r="K68" i="6"/>
  <c r="K64" i="6"/>
  <c r="K60" i="6"/>
  <c r="K56" i="6"/>
  <c r="K53" i="6"/>
  <c r="K49" i="6"/>
  <c r="K42" i="6"/>
  <c r="K38" i="6"/>
  <c r="K34" i="6"/>
  <c r="K30" i="6"/>
  <c r="K26" i="6"/>
  <c r="K22" i="6"/>
  <c r="K18" i="6"/>
  <c r="K100" i="6"/>
  <c r="L11" i="6"/>
  <c r="K12" i="6"/>
  <c r="K136" i="6" s="1"/>
  <c r="K10" i="6"/>
  <c r="G7" i="6"/>
  <c r="G8" i="6" s="1"/>
  <c r="H8" i="6" s="1"/>
  <c r="I45" i="6"/>
  <c r="J117" i="6"/>
  <c r="J78" i="6"/>
  <c r="J16" i="6"/>
  <c r="J45" i="6" s="1"/>
  <c r="J5" i="6" s="1"/>
  <c r="J20" i="6"/>
  <c r="J24" i="6"/>
  <c r="J28" i="6"/>
  <c r="J32" i="6"/>
  <c r="J36" i="6"/>
  <c r="J40" i="6"/>
  <c r="J44" i="6"/>
  <c r="J62" i="6"/>
  <c r="J73" i="6"/>
  <c r="J89" i="6"/>
  <c r="J50" i="6"/>
  <c r="J54" i="6"/>
  <c r="J80" i="6"/>
  <c r="J96" i="6"/>
  <c r="J61" i="6"/>
  <c r="J75" i="6"/>
  <c r="J91" i="6"/>
  <c r="J120" i="6"/>
  <c r="J118" i="6"/>
  <c r="J100" i="6"/>
  <c r="J104" i="6"/>
  <c r="J108" i="6"/>
  <c r="J112" i="6"/>
  <c r="J126" i="6"/>
  <c r="J130" i="6"/>
  <c r="J134" i="6"/>
  <c r="J138" i="6"/>
  <c r="J142" i="6"/>
  <c r="J7" i="6" l="1"/>
  <c r="K15" i="6"/>
  <c r="K19" i="6"/>
  <c r="K23" i="6"/>
  <c r="K27" i="6"/>
  <c r="K31" i="6"/>
  <c r="K35" i="6"/>
  <c r="K39" i="6"/>
  <c r="K43" i="6"/>
  <c r="K50" i="6"/>
  <c r="K54" i="6"/>
  <c r="K57" i="6"/>
  <c r="K61" i="6"/>
  <c r="K65" i="6"/>
  <c r="K69" i="6"/>
  <c r="K73" i="6"/>
  <c r="K77" i="6"/>
  <c r="K81" i="6"/>
  <c r="K85" i="6"/>
  <c r="K89" i="6"/>
  <c r="K93" i="6"/>
  <c r="K97" i="6"/>
  <c r="K106" i="6"/>
  <c r="K141" i="6"/>
  <c r="K105" i="6"/>
  <c r="K125" i="6"/>
  <c r="K145" i="6"/>
  <c r="K139" i="6"/>
  <c r="K116" i="6"/>
  <c r="K120" i="6"/>
  <c r="K126" i="6"/>
  <c r="K142" i="6"/>
  <c r="K128" i="6"/>
  <c r="K144" i="6"/>
  <c r="I5" i="6"/>
  <c r="K16" i="6"/>
  <c r="K20" i="6"/>
  <c r="K24" i="6"/>
  <c r="K28" i="6"/>
  <c r="K32" i="6"/>
  <c r="K36" i="6"/>
  <c r="K40" i="6"/>
  <c r="K44" i="6"/>
  <c r="K51" i="6"/>
  <c r="K133" i="6"/>
  <c r="K58" i="6"/>
  <c r="K62" i="6"/>
  <c r="K66" i="6"/>
  <c r="K70" i="6"/>
  <c r="K74" i="6"/>
  <c r="K78" i="6"/>
  <c r="K82" i="6"/>
  <c r="K86" i="6"/>
  <c r="K90" i="6"/>
  <c r="K94" i="6"/>
  <c r="K98" i="6"/>
  <c r="K108" i="6"/>
  <c r="K99" i="6"/>
  <c r="K107" i="6"/>
  <c r="K127" i="6"/>
  <c r="K129" i="6"/>
  <c r="K113" i="6"/>
  <c r="K117" i="6"/>
  <c r="K121" i="6"/>
  <c r="K130" i="6"/>
  <c r="K146" i="6"/>
  <c r="K132" i="6"/>
  <c r="L139" i="6"/>
  <c r="L146" i="6"/>
  <c r="L133" i="6"/>
  <c r="L130" i="6"/>
  <c r="L117" i="6"/>
  <c r="L128" i="6"/>
  <c r="L122" i="6"/>
  <c r="L114" i="6"/>
  <c r="L109" i="6"/>
  <c r="L105" i="6"/>
  <c r="L101" i="6"/>
  <c r="L98" i="6"/>
  <c r="L94" i="6"/>
  <c r="L90" i="6"/>
  <c r="L86" i="6"/>
  <c r="L82" i="6"/>
  <c r="L78" i="6"/>
  <c r="L74" i="6"/>
  <c r="L70" i="6"/>
  <c r="L67" i="6"/>
  <c r="L66" i="6"/>
  <c r="L99" i="6"/>
  <c r="L44" i="6"/>
  <c r="L41" i="6"/>
  <c r="L40" i="6"/>
  <c r="L37" i="6"/>
  <c r="L36" i="6"/>
  <c r="L33" i="6"/>
  <c r="L32" i="6"/>
  <c r="L29" i="6"/>
  <c r="L28" i="6"/>
  <c r="L25" i="6"/>
  <c r="L24" i="6"/>
  <c r="L21" i="6"/>
  <c r="L20" i="6"/>
  <c r="L17" i="6"/>
  <c r="L16" i="6"/>
  <c r="L62" i="6"/>
  <c r="L60" i="6"/>
  <c r="L140" i="6"/>
  <c r="L61" i="6"/>
  <c r="L55" i="6"/>
  <c r="L52" i="6"/>
  <c r="L53" i="6"/>
  <c r="L49" i="6"/>
  <c r="L50" i="6"/>
  <c r="M11" i="6"/>
  <c r="L12" i="6"/>
  <c r="L135" i="6" s="1"/>
  <c r="L10" i="6"/>
  <c r="K17" i="6"/>
  <c r="K21" i="6"/>
  <c r="K25" i="6"/>
  <c r="K29" i="6"/>
  <c r="K33" i="6"/>
  <c r="K37" i="6"/>
  <c r="K41" i="6"/>
  <c r="K48" i="6"/>
  <c r="K52" i="6"/>
  <c r="K55" i="6"/>
  <c r="K59" i="6"/>
  <c r="K63" i="6"/>
  <c r="K67" i="6"/>
  <c r="K71" i="6"/>
  <c r="K75" i="6"/>
  <c r="K79" i="6"/>
  <c r="K83" i="6"/>
  <c r="K87" i="6"/>
  <c r="K91" i="6"/>
  <c r="K95" i="6"/>
  <c r="K102" i="6"/>
  <c r="K110" i="6"/>
  <c r="K101" i="6"/>
  <c r="K109" i="6"/>
  <c r="K135" i="6"/>
  <c r="K137" i="6"/>
  <c r="K114" i="6"/>
  <c r="K118" i="6"/>
  <c r="K122" i="6"/>
  <c r="K134" i="6"/>
  <c r="K147" i="6"/>
  <c r="L71" i="6" l="1"/>
  <c r="L75" i="6"/>
  <c r="L79" i="6"/>
  <c r="L83" i="6"/>
  <c r="L87" i="6"/>
  <c r="L91" i="6"/>
  <c r="L95" i="6"/>
  <c r="L124" i="6"/>
  <c r="L102" i="6"/>
  <c r="L106" i="6"/>
  <c r="L110" i="6"/>
  <c r="L116" i="6"/>
  <c r="L126" i="6"/>
  <c r="L136" i="6"/>
  <c r="L119" i="6"/>
  <c r="L138" i="6"/>
  <c r="L137" i="6"/>
  <c r="L127" i="6"/>
  <c r="L143" i="6"/>
  <c r="K45" i="6"/>
  <c r="K5" i="6" s="1"/>
  <c r="M147" i="6"/>
  <c r="M138" i="6"/>
  <c r="M134" i="6"/>
  <c r="M123" i="6"/>
  <c r="M122" i="6"/>
  <c r="M119" i="6"/>
  <c r="M118" i="6"/>
  <c r="M115" i="6"/>
  <c r="M114" i="6"/>
  <c r="M140" i="6"/>
  <c r="M136" i="6"/>
  <c r="M124" i="6"/>
  <c r="M137" i="6"/>
  <c r="M135" i="6"/>
  <c r="M127" i="6"/>
  <c r="M125" i="6"/>
  <c r="M113" i="6"/>
  <c r="M97" i="6"/>
  <c r="M96" i="6"/>
  <c r="M93" i="6"/>
  <c r="M92" i="6"/>
  <c r="M89" i="6"/>
  <c r="M88" i="6"/>
  <c r="M85" i="6"/>
  <c r="M84" i="6"/>
  <c r="M81" i="6"/>
  <c r="M80" i="6"/>
  <c r="M77" i="6"/>
  <c r="M76" i="6"/>
  <c r="M73" i="6"/>
  <c r="M72" i="6"/>
  <c r="M69" i="6"/>
  <c r="M68" i="6"/>
  <c r="M65" i="6"/>
  <c r="M64" i="6"/>
  <c r="M61" i="6"/>
  <c r="M60" i="6"/>
  <c r="M57" i="6"/>
  <c r="M56" i="6"/>
  <c r="M112" i="6"/>
  <c r="M110" i="6"/>
  <c r="M104" i="6"/>
  <c r="M102" i="6"/>
  <c r="M109" i="6"/>
  <c r="M101" i="6"/>
  <c r="M105" i="6"/>
  <c r="M54" i="6"/>
  <c r="M51" i="6"/>
  <c r="M50" i="6"/>
  <c r="M39" i="6"/>
  <c r="M35" i="6"/>
  <c r="M23" i="6"/>
  <c r="M19" i="6"/>
  <c r="M40" i="6"/>
  <c r="M36" i="6"/>
  <c r="M24" i="6"/>
  <c r="M20" i="6"/>
  <c r="M41" i="6"/>
  <c r="M37" i="6"/>
  <c r="M25" i="6"/>
  <c r="M21" i="6"/>
  <c r="M38" i="6"/>
  <c r="M34" i="6"/>
  <c r="M22" i="6"/>
  <c r="M18" i="6"/>
  <c r="M12" i="6"/>
  <c r="M146" i="6" s="1"/>
  <c r="M10" i="6"/>
  <c r="N11" i="6"/>
  <c r="M48" i="6"/>
  <c r="I7" i="6"/>
  <c r="I8" i="6" s="1"/>
  <c r="J8" i="6" s="1"/>
  <c r="K148" i="6"/>
  <c r="K6" i="6" s="1"/>
  <c r="L54" i="6"/>
  <c r="L57" i="6"/>
  <c r="L63" i="6"/>
  <c r="L56" i="6"/>
  <c r="L64" i="6"/>
  <c r="L18" i="6"/>
  <c r="L22" i="6"/>
  <c r="L26" i="6"/>
  <c r="L30" i="6"/>
  <c r="L34" i="6"/>
  <c r="L38" i="6"/>
  <c r="L42" i="6"/>
  <c r="L100" i="6"/>
  <c r="L68" i="6"/>
  <c r="L72" i="6"/>
  <c r="L76" i="6"/>
  <c r="L80" i="6"/>
  <c r="L84" i="6"/>
  <c r="L88" i="6"/>
  <c r="L92" i="6"/>
  <c r="L96" i="6"/>
  <c r="L113" i="6"/>
  <c r="L103" i="6"/>
  <c r="L107" i="6"/>
  <c r="L111" i="6"/>
  <c r="L118" i="6"/>
  <c r="L134" i="6"/>
  <c r="L144" i="6"/>
  <c r="L121" i="6"/>
  <c r="L125" i="6"/>
  <c r="L141" i="6"/>
  <c r="L131" i="6"/>
  <c r="L147" i="6"/>
  <c r="L59" i="6"/>
  <c r="L48" i="6"/>
  <c r="L51" i="6"/>
  <c r="L58" i="6"/>
  <c r="L15" i="6"/>
  <c r="L19" i="6"/>
  <c r="L23" i="6"/>
  <c r="L27" i="6"/>
  <c r="L31" i="6"/>
  <c r="L35" i="6"/>
  <c r="L39" i="6"/>
  <c r="L43" i="6"/>
  <c r="L65" i="6"/>
  <c r="L69" i="6"/>
  <c r="L73" i="6"/>
  <c r="L77" i="6"/>
  <c r="L81" i="6"/>
  <c r="L85" i="6"/>
  <c r="L89" i="6"/>
  <c r="L93" i="6"/>
  <c r="L97" i="6"/>
  <c r="L132" i="6"/>
  <c r="L104" i="6"/>
  <c r="L108" i="6"/>
  <c r="L112" i="6"/>
  <c r="L120" i="6"/>
  <c r="L142" i="6"/>
  <c r="L115" i="6"/>
  <c r="L123" i="6"/>
  <c r="L129" i="6"/>
  <c r="L145" i="6"/>
  <c r="N145" i="6" l="1"/>
  <c r="N141" i="6"/>
  <c r="N137" i="6"/>
  <c r="O137" i="6" s="1"/>
  <c r="P137" i="6" s="1"/>
  <c r="N133" i="6"/>
  <c r="O133" i="6" s="1"/>
  <c r="P133" i="6" s="1"/>
  <c r="N129" i="6"/>
  <c r="O129" i="6" s="1"/>
  <c r="P129" i="6" s="1"/>
  <c r="N125" i="6"/>
  <c r="O125" i="6" s="1"/>
  <c r="P125" i="6" s="1"/>
  <c r="N110" i="6"/>
  <c r="O110" i="6" s="1"/>
  <c r="P110" i="6" s="1"/>
  <c r="N106" i="6"/>
  <c r="O106" i="6" s="1"/>
  <c r="P106" i="6" s="1"/>
  <c r="N102" i="6"/>
  <c r="O102" i="6" s="1"/>
  <c r="P102" i="6" s="1"/>
  <c r="N122" i="6"/>
  <c r="O122" i="6" s="1"/>
  <c r="P122" i="6" s="1"/>
  <c r="N116" i="6"/>
  <c r="O116" i="6" s="1"/>
  <c r="P116" i="6" s="1"/>
  <c r="N96" i="6"/>
  <c r="O96" i="6" s="1"/>
  <c r="P96" i="6" s="1"/>
  <c r="N80" i="6"/>
  <c r="O80" i="6" s="1"/>
  <c r="P80" i="6" s="1"/>
  <c r="N64" i="6"/>
  <c r="O64" i="6" s="1"/>
  <c r="P64" i="6" s="1"/>
  <c r="N56" i="6"/>
  <c r="O56" i="6" s="1"/>
  <c r="P56" i="6" s="1"/>
  <c r="N89" i="6"/>
  <c r="O89" i="6" s="1"/>
  <c r="P89" i="6" s="1"/>
  <c r="N73" i="6"/>
  <c r="O73" i="6" s="1"/>
  <c r="P73" i="6" s="1"/>
  <c r="N53" i="6"/>
  <c r="O53" i="6" s="1"/>
  <c r="P53" i="6" s="1"/>
  <c r="N49" i="6"/>
  <c r="O49" i="6" s="1"/>
  <c r="P49" i="6" s="1"/>
  <c r="N94" i="6"/>
  <c r="O94" i="6" s="1"/>
  <c r="P94" i="6" s="1"/>
  <c r="N78" i="6"/>
  <c r="O78" i="6" s="1"/>
  <c r="P78" i="6" s="1"/>
  <c r="N63" i="6"/>
  <c r="N55" i="6"/>
  <c r="O55" i="6" s="1"/>
  <c r="P55" i="6" s="1"/>
  <c r="N41" i="6"/>
  <c r="O41" i="6" s="1"/>
  <c r="P41" i="6" s="1"/>
  <c r="N40" i="6"/>
  <c r="O40" i="6" s="1"/>
  <c r="P40" i="6" s="1"/>
  <c r="N39" i="6"/>
  <c r="O39" i="6" s="1"/>
  <c r="P39" i="6" s="1"/>
  <c r="N37" i="6"/>
  <c r="O37" i="6" s="1"/>
  <c r="P37" i="6" s="1"/>
  <c r="N36" i="6"/>
  <c r="O36" i="6" s="1"/>
  <c r="P36" i="6" s="1"/>
  <c r="N35" i="6"/>
  <c r="O35" i="6" s="1"/>
  <c r="P35" i="6" s="1"/>
  <c r="N33" i="6"/>
  <c r="N32" i="6"/>
  <c r="N31" i="6"/>
  <c r="N29" i="6"/>
  <c r="O29" i="6" s="1"/>
  <c r="P29" i="6" s="1"/>
  <c r="N28" i="6"/>
  <c r="O28" i="6" s="1"/>
  <c r="P28" i="6" s="1"/>
  <c r="N27" i="6"/>
  <c r="N25" i="6"/>
  <c r="O25" i="6" s="1"/>
  <c r="P25" i="6" s="1"/>
  <c r="N24" i="6"/>
  <c r="O24" i="6" s="1"/>
  <c r="P24" i="6" s="1"/>
  <c r="N23" i="6"/>
  <c r="O23" i="6" s="1"/>
  <c r="P23" i="6" s="1"/>
  <c r="N21" i="6"/>
  <c r="O21" i="6" s="1"/>
  <c r="P21" i="6" s="1"/>
  <c r="N20" i="6"/>
  <c r="O20" i="6" s="1"/>
  <c r="P20" i="6" s="1"/>
  <c r="N19" i="6"/>
  <c r="O19" i="6" s="1"/>
  <c r="P19" i="6" s="1"/>
  <c r="N17" i="6"/>
  <c r="O17" i="6" s="1"/>
  <c r="P17" i="6" s="1"/>
  <c r="N16" i="6"/>
  <c r="N95" i="6"/>
  <c r="N83" i="6"/>
  <c r="O83" i="6" s="1"/>
  <c r="P83" i="6" s="1"/>
  <c r="N67" i="6"/>
  <c r="N87" i="6"/>
  <c r="N91" i="6"/>
  <c r="O91" i="6" s="1"/>
  <c r="P91" i="6" s="1"/>
  <c r="N75" i="6"/>
  <c r="N10" i="6"/>
  <c r="N12" i="6"/>
  <c r="N144" i="6" s="1"/>
  <c r="O144" i="6" s="1"/>
  <c r="P144" i="6" s="1"/>
  <c r="N48" i="6"/>
  <c r="N15" i="6"/>
  <c r="L148" i="6"/>
  <c r="L6" i="6" s="1"/>
  <c r="M26" i="6"/>
  <c r="M42" i="6"/>
  <c r="M29" i="6"/>
  <c r="M107" i="6"/>
  <c r="M28" i="6"/>
  <c r="M44" i="6"/>
  <c r="M27" i="6"/>
  <c r="M43" i="6"/>
  <c r="M52" i="6"/>
  <c r="M103" i="6"/>
  <c r="M99" i="6"/>
  <c r="M106" i="6"/>
  <c r="M131" i="6"/>
  <c r="M58" i="6"/>
  <c r="M148" i="6" s="1"/>
  <c r="M6" i="6" s="1"/>
  <c r="M62" i="6"/>
  <c r="M66" i="6"/>
  <c r="M70" i="6"/>
  <c r="M74" i="6"/>
  <c r="M78" i="6"/>
  <c r="M82" i="6"/>
  <c r="M86" i="6"/>
  <c r="M90" i="6"/>
  <c r="M94" i="6"/>
  <c r="M98" i="6"/>
  <c r="M133" i="6"/>
  <c r="M143" i="6"/>
  <c r="M128" i="6"/>
  <c r="M144" i="6"/>
  <c r="M116" i="6"/>
  <c r="M120" i="6"/>
  <c r="M126" i="6"/>
  <c r="M142" i="6"/>
  <c r="K7" i="6"/>
  <c r="L45" i="6"/>
  <c r="L5" i="6" s="1"/>
  <c r="L7" i="6" s="1"/>
  <c r="K8" i="6"/>
  <c r="M30" i="6"/>
  <c r="M17" i="6"/>
  <c r="M33" i="6"/>
  <c r="M16" i="6"/>
  <c r="M32" i="6"/>
  <c r="M15" i="6"/>
  <c r="M31" i="6"/>
  <c r="M49" i="6"/>
  <c r="M53" i="6"/>
  <c r="M111" i="6"/>
  <c r="M100" i="6"/>
  <c r="M108" i="6"/>
  <c r="M55" i="6"/>
  <c r="M59" i="6"/>
  <c r="M63" i="6"/>
  <c r="M67" i="6"/>
  <c r="M71" i="6"/>
  <c r="M75" i="6"/>
  <c r="M79" i="6"/>
  <c r="M83" i="6"/>
  <c r="M87" i="6"/>
  <c r="M91" i="6"/>
  <c r="M95" i="6"/>
  <c r="M139" i="6"/>
  <c r="M141" i="6"/>
  <c r="M129" i="6"/>
  <c r="M132" i="6"/>
  <c r="M145" i="6"/>
  <c r="M117" i="6"/>
  <c r="M121" i="6"/>
  <c r="M130" i="6"/>
  <c r="O63" i="6" l="1"/>
  <c r="P63" i="6" s="1"/>
  <c r="O141" i="6"/>
  <c r="P141" i="6" s="1"/>
  <c r="O145" i="6"/>
  <c r="P145" i="6" s="1"/>
  <c r="M45" i="6"/>
  <c r="M5" i="6" s="1"/>
  <c r="M7" i="6" s="1"/>
  <c r="N71" i="6"/>
  <c r="O71" i="6" s="1"/>
  <c r="P71" i="6" s="1"/>
  <c r="N79" i="6"/>
  <c r="O79" i="6" s="1"/>
  <c r="P79" i="6" s="1"/>
  <c r="N18" i="6"/>
  <c r="O18" i="6" s="1"/>
  <c r="P18" i="6" s="1"/>
  <c r="N22" i="6"/>
  <c r="O22" i="6" s="1"/>
  <c r="P22" i="6" s="1"/>
  <c r="N26" i="6"/>
  <c r="O26" i="6" s="1"/>
  <c r="P26" i="6" s="1"/>
  <c r="N30" i="6"/>
  <c r="O30" i="6" s="1"/>
  <c r="P30" i="6" s="1"/>
  <c r="N34" i="6"/>
  <c r="O34" i="6" s="1"/>
  <c r="P34" i="6" s="1"/>
  <c r="N38" i="6"/>
  <c r="O38" i="6" s="1"/>
  <c r="P38" i="6" s="1"/>
  <c r="N42" i="6"/>
  <c r="O42" i="6" s="1"/>
  <c r="P42" i="6" s="1"/>
  <c r="N57" i="6"/>
  <c r="O57" i="6" s="1"/>
  <c r="P57" i="6" s="1"/>
  <c r="N66" i="6"/>
  <c r="O66" i="6" s="1"/>
  <c r="P66" i="6" s="1"/>
  <c r="N82" i="6"/>
  <c r="O82" i="6" s="1"/>
  <c r="P82" i="6" s="1"/>
  <c r="N98" i="6"/>
  <c r="O98" i="6" s="1"/>
  <c r="P98" i="6" s="1"/>
  <c r="N50" i="6"/>
  <c r="O50" i="6" s="1"/>
  <c r="P50" i="6" s="1"/>
  <c r="N54" i="6"/>
  <c r="O54" i="6" s="1"/>
  <c r="P54" i="6" s="1"/>
  <c r="N77" i="6"/>
  <c r="O77" i="6" s="1"/>
  <c r="P77" i="6" s="1"/>
  <c r="N93" i="6"/>
  <c r="O93" i="6" s="1"/>
  <c r="P93" i="6" s="1"/>
  <c r="N58" i="6"/>
  <c r="O58" i="6" s="1"/>
  <c r="P58" i="6" s="1"/>
  <c r="N68" i="6"/>
  <c r="O68" i="6" s="1"/>
  <c r="P68" i="6" s="1"/>
  <c r="N84" i="6"/>
  <c r="O84" i="6" s="1"/>
  <c r="P84" i="6" s="1"/>
  <c r="N117" i="6"/>
  <c r="O117" i="6" s="1"/>
  <c r="P117" i="6" s="1"/>
  <c r="N120" i="6"/>
  <c r="O120" i="6" s="1"/>
  <c r="P120" i="6" s="1"/>
  <c r="N99" i="6"/>
  <c r="O99" i="6" s="1"/>
  <c r="P99" i="6" s="1"/>
  <c r="N103" i="6"/>
  <c r="O103" i="6" s="1"/>
  <c r="P103" i="6" s="1"/>
  <c r="N107" i="6"/>
  <c r="O107" i="6" s="1"/>
  <c r="P107" i="6" s="1"/>
  <c r="N111" i="6"/>
  <c r="O111" i="6" s="1"/>
  <c r="P111" i="6" s="1"/>
  <c r="N126" i="6"/>
  <c r="O126" i="6" s="1"/>
  <c r="P126" i="6" s="1"/>
  <c r="N130" i="6"/>
  <c r="O130" i="6" s="1"/>
  <c r="P130" i="6" s="1"/>
  <c r="N134" i="6"/>
  <c r="O134" i="6" s="1"/>
  <c r="P134" i="6" s="1"/>
  <c r="N138" i="6"/>
  <c r="O138" i="6" s="1"/>
  <c r="P138" i="6" s="1"/>
  <c r="N142" i="6"/>
  <c r="O142" i="6" s="1"/>
  <c r="P142" i="6" s="1"/>
  <c r="N146" i="6"/>
  <c r="O146" i="6" s="1"/>
  <c r="P146" i="6" s="1"/>
  <c r="O87" i="6"/>
  <c r="P87" i="6" s="1"/>
  <c r="O95" i="6"/>
  <c r="P95" i="6" s="1"/>
  <c r="O27" i="6"/>
  <c r="P27" i="6" s="1"/>
  <c r="O31" i="6"/>
  <c r="P31" i="6" s="1"/>
  <c r="N43" i="6"/>
  <c r="O43" i="6" s="1"/>
  <c r="P43" i="6" s="1"/>
  <c r="N59" i="6"/>
  <c r="O59" i="6" s="1"/>
  <c r="P59" i="6" s="1"/>
  <c r="N70" i="6"/>
  <c r="O70" i="6" s="1"/>
  <c r="P70" i="6" s="1"/>
  <c r="N86" i="6"/>
  <c r="O86" i="6" s="1"/>
  <c r="P86" i="6" s="1"/>
  <c r="N113" i="6"/>
  <c r="O113" i="6" s="1"/>
  <c r="P113" i="6" s="1"/>
  <c r="N51" i="6"/>
  <c r="O51" i="6" s="1"/>
  <c r="P51" i="6" s="1"/>
  <c r="N65" i="6"/>
  <c r="O65" i="6" s="1"/>
  <c r="P65" i="6" s="1"/>
  <c r="N81" i="6"/>
  <c r="O81" i="6" s="1"/>
  <c r="P81" i="6" s="1"/>
  <c r="N97" i="6"/>
  <c r="O97" i="6" s="1"/>
  <c r="P97" i="6" s="1"/>
  <c r="N60" i="6"/>
  <c r="O60" i="6" s="1"/>
  <c r="P60" i="6" s="1"/>
  <c r="N72" i="6"/>
  <c r="O72" i="6" s="1"/>
  <c r="P72" i="6" s="1"/>
  <c r="N88" i="6"/>
  <c r="O88" i="6" s="1"/>
  <c r="P88" i="6" s="1"/>
  <c r="N121" i="6"/>
  <c r="O121" i="6" s="1"/>
  <c r="P121" i="6" s="1"/>
  <c r="N115" i="6"/>
  <c r="O115" i="6" s="1"/>
  <c r="P115" i="6" s="1"/>
  <c r="N100" i="6"/>
  <c r="O100" i="6" s="1"/>
  <c r="P100" i="6" s="1"/>
  <c r="N104" i="6"/>
  <c r="O104" i="6" s="1"/>
  <c r="P104" i="6" s="1"/>
  <c r="N108" i="6"/>
  <c r="O108" i="6" s="1"/>
  <c r="P108" i="6" s="1"/>
  <c r="N112" i="6"/>
  <c r="O112" i="6" s="1"/>
  <c r="P112" i="6" s="1"/>
  <c r="N127" i="6"/>
  <c r="O127" i="6" s="1"/>
  <c r="P127" i="6" s="1"/>
  <c r="N131" i="6"/>
  <c r="O131" i="6" s="1"/>
  <c r="P131" i="6" s="1"/>
  <c r="N135" i="6"/>
  <c r="O135" i="6" s="1"/>
  <c r="P135" i="6" s="1"/>
  <c r="N139" i="6"/>
  <c r="O139" i="6" s="1"/>
  <c r="P139" i="6" s="1"/>
  <c r="N143" i="6"/>
  <c r="O143" i="6" s="1"/>
  <c r="P143" i="6" s="1"/>
  <c r="N147" i="6"/>
  <c r="O147" i="6" s="1"/>
  <c r="P147" i="6" s="1"/>
  <c r="O48" i="6"/>
  <c r="O33" i="6"/>
  <c r="P33" i="6" s="1"/>
  <c r="L8" i="6"/>
  <c r="M8" i="6" s="1"/>
  <c r="O15" i="6"/>
  <c r="P15" i="6" s="1"/>
  <c r="O75" i="6"/>
  <c r="P75" i="6" s="1"/>
  <c r="O67" i="6"/>
  <c r="P67" i="6" s="1"/>
  <c r="O16" i="6"/>
  <c r="P16" i="6" s="1"/>
  <c r="O32" i="6"/>
  <c r="P32" i="6" s="1"/>
  <c r="N44" i="6"/>
  <c r="O44" i="6" s="1"/>
  <c r="P44" i="6" s="1"/>
  <c r="N61" i="6"/>
  <c r="O61" i="6" s="1"/>
  <c r="P61" i="6" s="1"/>
  <c r="N74" i="6"/>
  <c r="O74" i="6" s="1"/>
  <c r="P74" i="6" s="1"/>
  <c r="N90" i="6"/>
  <c r="O90" i="6" s="1"/>
  <c r="P90" i="6" s="1"/>
  <c r="N118" i="6"/>
  <c r="O118" i="6" s="1"/>
  <c r="P118" i="6" s="1"/>
  <c r="N52" i="6"/>
  <c r="O52" i="6" s="1"/>
  <c r="P52" i="6" s="1"/>
  <c r="N69" i="6"/>
  <c r="O69" i="6" s="1"/>
  <c r="P69" i="6" s="1"/>
  <c r="N85" i="6"/>
  <c r="O85" i="6" s="1"/>
  <c r="P85" i="6" s="1"/>
  <c r="N114" i="6"/>
  <c r="O114" i="6" s="1"/>
  <c r="P114" i="6" s="1"/>
  <c r="N62" i="6"/>
  <c r="O62" i="6" s="1"/>
  <c r="P62" i="6" s="1"/>
  <c r="N76" i="6"/>
  <c r="O76" i="6" s="1"/>
  <c r="P76" i="6" s="1"/>
  <c r="N92" i="6"/>
  <c r="O92" i="6" s="1"/>
  <c r="P92" i="6" s="1"/>
  <c r="N123" i="6"/>
  <c r="O123" i="6" s="1"/>
  <c r="P123" i="6" s="1"/>
  <c r="N119" i="6"/>
  <c r="O119" i="6" s="1"/>
  <c r="P119" i="6" s="1"/>
  <c r="N101" i="6"/>
  <c r="O101" i="6" s="1"/>
  <c r="P101" i="6" s="1"/>
  <c r="N105" i="6"/>
  <c r="O105" i="6" s="1"/>
  <c r="P105" i="6" s="1"/>
  <c r="N109" i="6"/>
  <c r="O109" i="6" s="1"/>
  <c r="P109" i="6" s="1"/>
  <c r="N124" i="6"/>
  <c r="O124" i="6" s="1"/>
  <c r="P124" i="6" s="1"/>
  <c r="N128" i="6"/>
  <c r="O128" i="6" s="1"/>
  <c r="P128" i="6" s="1"/>
  <c r="N132" i="6"/>
  <c r="O132" i="6" s="1"/>
  <c r="P132" i="6" s="1"/>
  <c r="N136" i="6"/>
  <c r="O136" i="6" s="1"/>
  <c r="P136" i="6" s="1"/>
  <c r="N140" i="6"/>
  <c r="O140" i="6" s="1"/>
  <c r="P140" i="6" s="1"/>
  <c r="O148" i="6" l="1"/>
  <c r="P48" i="6"/>
  <c r="P148" i="6" s="1"/>
  <c r="N45" i="6"/>
  <c r="N148" i="6"/>
  <c r="N6" i="6" s="1"/>
  <c r="O6" i="6" s="1"/>
  <c r="P6" i="6" s="1"/>
  <c r="N5" i="6" l="1"/>
  <c r="O45" i="6"/>
  <c r="P45" i="6" s="1"/>
  <c r="N7" i="6" l="1"/>
  <c r="O5" i="6"/>
  <c r="P5" i="6" s="1"/>
  <c r="O7" i="6" l="1"/>
  <c r="P7" i="6" s="1"/>
  <c r="N8" i="6"/>
</calcChain>
</file>

<file path=xl/sharedStrings.xml><?xml version="1.0" encoding="utf-8"?>
<sst xmlns="http://schemas.openxmlformats.org/spreadsheetml/2006/main" count="1009" uniqueCount="475">
  <si>
    <t>Vertex42® Money Manager 2.1</t>
  </si>
  <si>
    <t>INSTRUCTIONS - For Excel 2010 or Later</t>
  </si>
  <si>
    <t>© 2010-2019 Vertex42 LLC</t>
  </si>
  <si>
    <t>MORE HELP &gt;</t>
  </si>
  <si>
    <t>Introduction</t>
  </si>
  <si>
    <t>Excel Tips &gt;</t>
  </si>
  <si>
    <t>The Vertex42® Money Manager can be a fairly simple money management tool. Like most</t>
  </si>
  <si>
    <t>spreadsheet applications, you should know that spreadsheets are error-prone. It is easy to</t>
  </si>
  <si>
    <t xml:space="preserve">make mistakes, accidentally delete things that should not be deleted, forget to copy formulas, </t>
  </si>
  <si>
    <t>etc. If you are comfortable using Excel, know how to identify and fix formulas when needed,</t>
  </si>
  <si>
    <t>understand how to use basic row operations (delete, copy, inserted copied rows, etc.), are</t>
  </si>
  <si>
    <t>okay with the level of risk you take on by using a spreadsheet, and follow the instructions</t>
  </si>
  <si>
    <t>and guidelines, you should find this spreadsheet very useful.</t>
  </si>
  <si>
    <t>General Tips</t>
  </si>
  <si>
    <t xml:space="preserve"> - Edit cells with a gray border:</t>
  </si>
  <si>
    <t>Input Cell</t>
  </si>
  <si>
    <t xml:space="preserve"> - Some of the labels include cell comments (marked with little red triangles) to provide</t>
  </si>
  <si>
    <t>extra help information.</t>
  </si>
  <si>
    <t>Label</t>
  </si>
  <si>
    <t xml:space="preserve"> - You can add your own cell comments! This is especially useful in the Budget worksheet,</t>
  </si>
  <si>
    <t>where you can create notes to explain irregular or variable expenses.</t>
  </si>
  <si>
    <t xml:space="preserve"> - If you see "#####" in a cell, widen the COLUMN to display the cell contents.</t>
  </si>
  <si>
    <t xml:space="preserve"> - This workbook uses a lot of conditional formatting. Look up "conditional formatting" online</t>
  </si>
  <si>
    <t>or in the help system to learn how it works.</t>
  </si>
  <si>
    <t xml:space="preserve"> - You can add a limited amount of security by password protecting your workbook, but that </t>
  </si>
  <si>
    <t>can be easily bypassed by anyone with malicious intent. The security of your data is your</t>
  </si>
  <si>
    <t>responsibility.</t>
  </si>
  <si>
    <t xml:space="preserve"> - Backup your file regularly to avoid losing data! Excel files DO get corrupted occasionally.</t>
  </si>
  <si>
    <t>Step 1</t>
  </si>
  <si>
    <t>Customize Categories</t>
  </si>
  <si>
    <t>The easiest way to get started is to use the default set of budget categories.</t>
  </si>
  <si>
    <t>• Edit budget categories in the Budget worksheet only.</t>
  </si>
  <si>
    <t>The other worksheets refer directly to the Budget worksheet.</t>
  </si>
  <si>
    <t>• Do not insert more rows in the Budget or Report worksheets. This spreadsheet allows</t>
  </si>
  <si>
    <t>a limited number of budget categories. Although it is possible to add more, you will need</t>
  </si>
  <si>
    <t>a lot more spreadsheet knowledge to make the necessary changes.</t>
  </si>
  <si>
    <t>• Unhide the hidden rows in the Budget and Report worksheets if you need more categories.</t>
  </si>
  <si>
    <t>• No Duplicate Category Names.</t>
  </si>
  <si>
    <t>Using duplicate category names will result in errors, but you may not notice the errors.</t>
  </si>
  <si>
    <t>Make sure that each category is UNIQUE.</t>
  </si>
  <si>
    <t>Step 2</t>
  </si>
  <si>
    <t>Define Your List of Accounts</t>
  </si>
  <si>
    <t xml:space="preserve">Edit the Accounts worksheet. </t>
  </si>
  <si>
    <t>The list in the Accounts worksheet will populate the dropdown box in the Accounts column</t>
  </si>
  <si>
    <t>of the Transactions worksheet.</t>
  </si>
  <si>
    <t>TIP: If you start each account name with a different letter, Excel's autocomplete feature</t>
  </si>
  <si>
    <t>will make entering the account much faster for you.</t>
  </si>
  <si>
    <t>Goals: The account list includes a place to list a Goal and the % column shows your progress</t>
  </si>
  <si>
    <t>towards that goal. This may be useful for listing savings fund goals or check reserve amounts.</t>
  </si>
  <si>
    <t>Step 3</t>
  </si>
  <si>
    <t>Define Your Yearly Budget</t>
  </si>
  <si>
    <t>Define your budget using the Budget worksheet. Edit only the cells with the gray outline.</t>
  </si>
  <si>
    <t>Learn more about budgeting on Vertex42.com:</t>
  </si>
  <si>
    <t>Budgeting Tips and Tools &gt;</t>
  </si>
  <si>
    <t>Article: How to Budget &gt;</t>
  </si>
  <si>
    <t xml:space="preserve"> • For a Financial Year that does not start in January: Before entering your yearly budget, </t>
  </si>
  <si>
    <t>go to the Report worksheet and enter the "Year Begins" date. This will update the month</t>
  </si>
  <si>
    <t>labels in the Budget worksheet.</t>
  </si>
  <si>
    <t xml:space="preserve"> • You can copy and paste the input cells within the Budget worksheet as needed. For example,</t>
  </si>
  <si>
    <t>enter an average fuel cost in January, then copy the value to other months.</t>
  </si>
  <si>
    <t xml:space="preserve"> • Use formulas to do basic calculations like "=245/6" to divide 245 by 6 or "=34*2" to multipy</t>
  </si>
  <si>
    <t xml:space="preserve">34 by 2, or "=34+12+45" to add a bunch of numbers. Formulas are entered using the </t>
  </si>
  <si>
    <t>equals "=" sign.</t>
  </si>
  <si>
    <t>Step 4</t>
  </si>
  <si>
    <t>Record Transactions</t>
  </si>
  <si>
    <t>The Transactions worksheet lets you record transactions for multiple accounts. Think of a</t>
  </si>
  <si>
    <t>PAYMENT as money leaving the account and a DEPOSIT as money entering the account.</t>
  </si>
  <si>
    <t>Examples of different types of transactions are given below.</t>
  </si>
  <si>
    <t>IMPORTANT: You must copy and paste entire rows when adding new rows, to ensure that</t>
  </si>
  <si>
    <t>all the formatting, data validation, and formulas get copied correctly.</t>
  </si>
  <si>
    <t>THE MOST COMMON ERROR is inserting a new row and forgetting to copy formulas down.</t>
  </si>
  <si>
    <t>When you insert a blank row, some formatting is copied from the row above it automatically,</t>
  </si>
  <si>
    <t>but formulas are not copied. You can press CTRL+d after inserting a new row to quickly</t>
  </si>
  <si>
    <t>copy all formulas and formatting from the row immediately above.</t>
  </si>
  <si>
    <t>Use the screenshot below as a guide for how to enter transactions.</t>
  </si>
  <si>
    <t>Date: To quickly enter the current date, use the keyboard shortcut CTRL+;</t>
  </si>
  <si>
    <t>The list of dates to the right is used to populate the drop-down box. For other dates,</t>
  </si>
  <si>
    <t>you will need to enter the date manually. For a date in the current year, you can use the</t>
  </si>
  <si>
    <t>shortcut of just entering the month/day like 5/16.</t>
  </si>
  <si>
    <t xml:space="preserve">Num: This column is usually used to list the check number, but you can also use it to enter </t>
  </si>
  <si>
    <t xml:space="preserve">"DEP" for deposit, "TXFR" for transfer, "EFT" for electronic funds transfer, "ACH" for </t>
  </si>
  <si>
    <t>Automated Clearing House transactions, etc.</t>
  </si>
  <si>
    <t>Category: The budget Category field is essential to the functionality of this workbook.</t>
  </si>
  <si>
    <t>The dropdown list refers to the categories in the Budget worksheet.</t>
  </si>
  <si>
    <t>If you enter a category that is not listed in the Budget worksheet, the cell is highlighted:</t>
  </si>
  <si>
    <t>Cell Highlighted</t>
  </si>
  <si>
    <t>: Category not found in the Categories worksheet</t>
  </si>
  <si>
    <t>The highlighting is done via conditional formatting. If you insert rows in a way that does</t>
  </si>
  <si>
    <t>not copy formatting, you'll lose this error-checking feature.</t>
  </si>
  <si>
    <t xml:space="preserve">IMPORTANT: If you have chosen a category such as "Ted's Fund" and then later remove </t>
  </si>
  <si>
    <t>"Ted's Fund" from the Budget worksheet, it will not be changed in the Transactions table</t>
  </si>
  <si>
    <t xml:space="preserve">automatically. You will need to make sure that you find all the records that have used </t>
  </si>
  <si>
    <t>"Ted's Fund" as the Category and change them to something else.</t>
  </si>
  <si>
    <t>Step 4-0: Delete the Sample Rows</t>
  </si>
  <si>
    <t>Step 4-1: Enter the beginning balance(s):</t>
  </si>
  <si>
    <t xml:space="preserve">The Beginning Balance on JANUARY 1st for each account should be the first lines in the </t>
  </si>
  <si>
    <t>register. If an account has a Negative balance (like a Credit Card), enter the balance as a</t>
  </si>
  <si>
    <t>Positive value in the PAYMENT column. If an account has a Positive balance, enter the balance</t>
  </si>
  <si>
    <t>as a Positive value in the DEPOSIT column. Use the Account Balance column to compare to</t>
  </si>
  <si>
    <t>the balance shown on your bank or credit card statements.</t>
  </si>
  <si>
    <t>Step 4-2: Add New Transactions:</t>
  </si>
  <si>
    <t xml:space="preserve">You will probably find that the fastest way to add new transactions is copy and paste similar </t>
  </si>
  <si>
    <t>previous transactions. You can select one or more rows, copy them, and then paste them</t>
  </si>
  <si>
    <t>below the last transaction. Then, you just need to edit the cells that need to be changed.</t>
  </si>
  <si>
    <t xml:space="preserve">TIP: Always leave the last row in the table BLANK so that you can easily add new rows. To </t>
  </si>
  <si>
    <t>add new rows, select the last row of the table (row 57 in the image below) and drag the fill</t>
  </si>
  <si>
    <t>handle down to copy the row down to create as many new rows as you need.</t>
  </si>
  <si>
    <t>Recording a SPLIT Transaction</t>
  </si>
  <si>
    <t>If a single transaction needs to be allocated to multiple budget categories, you need to create</t>
  </si>
  <si>
    <t xml:space="preserve">a SPLIT transaction. You can do this by splitting the transaction into multiple transactions - </t>
  </si>
  <si>
    <t>one for each category. You can use the MEMO field to indicate that the transaction is a "Split".</t>
  </si>
  <si>
    <t>ACCOUNT   DATE    NUM   PAYEE    MEMO    CATEGORY    PAYMENT</t>
  </si>
  <si>
    <t>Checking  1/1/10  2032  Target   Split   Clothing      23.10</t>
  </si>
  <si>
    <t>Checking  1/1/10  2032  Target   Split   Groceries     45.15</t>
  </si>
  <si>
    <t>Checking  1/1/10  2032  Target   Split   Supplies      25.04</t>
  </si>
  <si>
    <t>TIP: If you want to verify the total amount of the split transaction, you can do a quick</t>
  </si>
  <si>
    <t>calculation off to the side of the table using an Excel formula, like "=SUM(H13:H15)"</t>
  </si>
  <si>
    <t>Recording a [Transfer] Between Spending Accounts</t>
  </si>
  <si>
    <t>Record a transfer by listing two transactions (one PAYMENT, one DEPOSIT) to offset each other.</t>
  </si>
  <si>
    <t>Choose "[Transfer]" as the Category for both transactions. For example, a $250 credit card</t>
  </si>
  <si>
    <t>payment would be recorded as a transfer FROM your checking TO your credit card account:</t>
  </si>
  <si>
    <t>ACCOUNT     DATE    NUM   PAYEE            CATEGORY    PAYMENT  DEPOSIT</t>
  </si>
  <si>
    <t>CreditCard  1/1/10  TXFR  [From Checking]  [Transfer]            150.00</t>
  </si>
  <si>
    <t>Checking    1/1/10  TXFR  [To CreditCard]  [Transfer]   150.00</t>
  </si>
  <si>
    <t>NOTE: The above example assumes that the "payment" to your Credit Card is to pay off the</t>
  </si>
  <si>
    <t xml:space="preserve">charges that you have already recorded earlier in the Transaction History table for the </t>
  </si>
  <si>
    <t>CreditCard account. If you are NOT recording individual CreditCard transactions using the</t>
  </si>
  <si>
    <t xml:space="preserve">Transactions worksheet, or part of the $150.00 was to pay down an outstanding debt, then a </t>
  </si>
  <si>
    <t>credit card payment would look like one of the following, where "Credit Card #1" is a category</t>
  </si>
  <si>
    <t>under Obligations.</t>
  </si>
  <si>
    <t>Example 1: Not using Credit Card #1 any more, but still owe money on it.</t>
  </si>
  <si>
    <t>ACCOUNT     DATE    NUM   PAYEE           CATEGORY        PAYMENT</t>
  </si>
  <si>
    <t>Checking    1/1/10        Credit Card     Credit Card #1   150.00</t>
  </si>
  <si>
    <t>Example 2: A portion of a credit card payment used to pay down $25.00 of outstanding debt.</t>
  </si>
  <si>
    <t>ACCOUNT     DATE    NUM   PAYEE           MEMO   CATEGORY      PAYMENT  DEPOSIT</t>
  </si>
  <si>
    <t>CreditCard  1/1/10  TXFR  [From Checking]        [Transfer]              150.00</t>
  </si>
  <si>
    <t>Checking    1/1/10  TXFR  [To CreditCard] Split  [Transfer]     125.00</t>
  </si>
  <si>
    <t>Checking    1/1/10  TXFR  [To CreditCard] Split  Credit Card #1  25.00</t>
  </si>
  <si>
    <t>Recording a [Transfer] To SAVINGS</t>
  </si>
  <si>
    <t>When budgeting, you treat a transfer to Savings as an expense. You'll notice in the Budget</t>
  </si>
  <si>
    <t>worksheet that there are multiple savings goals listed as sub-categories under the main</t>
  </si>
  <si>
    <t xml:space="preserve">"To Savings" category. Instead of just throwing money into Savings, you should allocate the </t>
  </si>
  <si>
    <t>money to specific savings goals based on percentages. For example, 50% to your Emergency</t>
  </si>
  <si>
    <t>Fund, 25% to Retirement, etc. You do this by recording the transfer as a SPLIT transaction:</t>
  </si>
  <si>
    <t>In the example below, the CATEGORY for the Savings account transaction is "[Transfer]"</t>
  </si>
  <si>
    <t>while the CATEGORY for the Checking account transaction(s) are budget sub-categories.</t>
  </si>
  <si>
    <t>ACCOUNT   DATE    NUM   PAYEE            CATEGORY       PAYMENT   DEPOSIT</t>
  </si>
  <si>
    <t>Savings   1/1/10  TXFR  [From Checking]  [Transfer]                200.00</t>
  </si>
  <si>
    <t>Checking  1/1/10  TXFR  [To Savings]     Emergency Fund  100.00</t>
  </si>
  <si>
    <t>Checking  1/1/10  TXFR  [To Savings]     Retirement       50.00</t>
  </si>
  <si>
    <t>Checking  1/1/10  TXFR  [To Savings]     College Fund     50.00</t>
  </si>
  <si>
    <t>Recording a Return or Refund</t>
  </si>
  <si>
    <t>A very common approach for recording returns or refunds is to record them as a negative</t>
  </si>
  <si>
    <t>expense. As an example, let's say you purchased a blender from a department store and</t>
  </si>
  <si>
    <t>allocated the payment to your "Appliances" category. After returning the blender, the store</t>
  </si>
  <si>
    <t>credits your card. Instead of entering the credit as a deposit, enter the amount as a negative</t>
  </si>
  <si>
    <t xml:space="preserve">payment as shown below. Doing this will credit the correct budget category instead of </t>
  </si>
  <si>
    <t>treating the return as income.</t>
  </si>
  <si>
    <t>Original Transaction:</t>
  </si>
  <si>
    <t>CreditCard  1/1/10        The Big Store    Appliances    50.00</t>
  </si>
  <si>
    <t>Recording the Return:</t>
  </si>
  <si>
    <t>CreditCard  1/5/10        The Big Store    Appliances   -50.00</t>
  </si>
  <si>
    <t>Budgeting for Known Future Expenses (e.g. car, holiday, vacation, etc.)</t>
  </si>
  <si>
    <t>For large payments that are made once every few months or once a year, it is common to</t>
  </si>
  <si>
    <t>estimate a monthly budget amount and transfer the monthly amount into a temporary</t>
  </si>
  <si>
    <t>savings account so that you have enough money available when you need to pay the bill.</t>
  </si>
  <si>
    <t>The transfers are recorded as expenses at the time the money is transferred as explained</t>
  </si>
  <si>
    <t>above in the section "Recording a [Transfer] to SAVINGS."</t>
  </si>
  <si>
    <t>If you are recording those transfers to savings each month as an expense, then what do</t>
  </si>
  <si>
    <t>you do when it comes time to pay the bill? You don't want to record the expense twice.</t>
  </si>
  <si>
    <t>If you can pay directly from your Savings account:</t>
  </si>
  <si>
    <t>You have already recorded the payments as expenses when you transferred the money to</t>
  </si>
  <si>
    <t>Savings, so leave the Category blank when recording the payment. The payment will not</t>
  </si>
  <si>
    <t>show up in your budget report a second time (because the Category column is blank).</t>
  </si>
  <si>
    <t>Savings   6/1/14  chk   ABC Insurance                   198.00</t>
  </si>
  <si>
    <t>If you can't pay directly from your Savings account:</t>
  </si>
  <si>
    <t xml:space="preserve">First transfer the amount saved from Savings to Checking, recording the transfer as a </t>
  </si>
  <si>
    <t>credit to the expense category. Then, record the payment from Checking like normal.</t>
  </si>
  <si>
    <t>1. Record the Transfer from Savings to Checking as a Credit to the Expense Category</t>
  </si>
  <si>
    <t>Savings   6/1/14  TXFR  [To Checking]    [Transfer]      200.00</t>
  </si>
  <si>
    <t>Checking  6/1/14  TXFR  [From Savings]   Insurance                 200.00</t>
  </si>
  <si>
    <t>2. Record the Payment from Checking:</t>
  </si>
  <si>
    <t>Checking  6/1/14  1023  ABC Insurance    Insurance       198.00</t>
  </si>
  <si>
    <t>In the above example, the actual payment of 198.00 was lower than the previously budgeted</t>
  </si>
  <si>
    <t>total expense of 200.00, so you could end up seeing a value of -2.00 in the Actual column</t>
  </si>
  <si>
    <t>of the report worksheet. This is similar to what you might see if you received a refund or</t>
  </si>
  <si>
    <t>return for something you paid in a previous month.</t>
  </si>
  <si>
    <t>Budgeting for Known Future Expenses - Without Transfers Between Accounts</t>
  </si>
  <si>
    <t>To allocate money to a savings or expense fund without transferring the money to a different</t>
  </si>
  <si>
    <t>account, you will need to add a pair of offset transactions for each allocation. The first entry</t>
  </si>
  <si>
    <t>includes the budget category and the second entry does not. The payment and deposit amounts</t>
  </si>
  <si>
    <t>offset each other, so the account balance does not change. When you make the real payment,</t>
  </si>
  <si>
    <t>you leave the Category blank. The following shows what this might look like for a quarterly</t>
  </si>
  <si>
    <t>health insurance payment, with monthly budget allocations.</t>
  </si>
  <si>
    <t>ACCOUNT   DATE    NUM   PAYEE            CATEGORY           PAYMENT   DEPOSIT</t>
  </si>
  <si>
    <t>Checking  1/1/10        [Allocation]     Health Insurance   200.00</t>
  </si>
  <si>
    <t>Checking  1/1/10        [Allocation]                                  200.00</t>
  </si>
  <si>
    <t>Checking  2/1/10        [Allocation]     Health Insurance   200.00</t>
  </si>
  <si>
    <t>Checking  2/1/10        [Allocation]                                  200.00</t>
  </si>
  <si>
    <t>Checking  3/1/10        [Allocation]     Health Insurance   200.00</t>
  </si>
  <si>
    <t>Checking  3/1/10        [Allocation]                                  200.00</t>
  </si>
  <si>
    <t>Checking  3/15/10       ABC Insurance                       600.00</t>
  </si>
  <si>
    <t>Tracking the Balance of Savings and Expense Funds</t>
  </si>
  <si>
    <t>If you choose to keep allocated funds within your spending account, you may want to keep</t>
  </si>
  <si>
    <t>track of how much in your spending account is free to be used for other purposes and how</t>
  </si>
  <si>
    <t>much has been allocated to future expenses. There are a couple methods for doing that:</t>
  </si>
  <si>
    <t>Method 1: Define a Virtual Sub-Account in the Accounts worksheet</t>
  </si>
  <si>
    <t>Using this method, you record entries in the Transactions worksheet just as you would if you</t>
  </si>
  <si>
    <t>were transferring real money between accounts. Your bank statement will not show these</t>
  </si>
  <si>
    <t>transactions because you are only listing them in your own spreadsheet. When you reconcile</t>
  </si>
  <si>
    <t>with your bank statements, remember to add the balances for the sub-accounts to the balance</t>
  </si>
  <si>
    <t>of the main account.</t>
  </si>
  <si>
    <t>Method 2: Use a Separate Worksheet to Track Savings and Expense Funds</t>
  </si>
  <si>
    <t>You can use the Goals worksheet to track any fund balance that you want to. You will need to</t>
  </si>
  <si>
    <t>update the Goals worksheet in addition to recording the allocations in the Transactions</t>
  </si>
  <si>
    <t>worksheet. The Goals worksheet is only for tracking the balance and is not linked to your</t>
  </si>
  <si>
    <t>other budget worksheets.</t>
  </si>
  <si>
    <t>Step 4-3: Record "Cleared" Transactions.</t>
  </si>
  <si>
    <t xml:space="preserve">When you see that charges have been processed or "cleared" by your bank, you should </t>
  </si>
  <si>
    <t>enter a "c" in the reconcile (R) column for that transaction.</t>
  </si>
  <si>
    <t>The Cleared Balance in the transaction history table shows the Account balance for the</t>
  </si>
  <si>
    <t xml:space="preserve">transactions marked "R" for reconciled or "c" for cleared. This allows you to compare the </t>
  </si>
  <si>
    <t>Cleared Balance with the current balance shown on your bank statements.</t>
  </si>
  <si>
    <t xml:space="preserve">The Account Balance reflects your actual or effective balance and is the one you should be </t>
  </si>
  <si>
    <t xml:space="preserve">looking at to stay on budget. The Cleared Balance is for comparing to your bank and credit </t>
  </si>
  <si>
    <t xml:space="preserve">card statements. For example, when you write a check to a friend, it won't show up in your </t>
  </si>
  <si>
    <t xml:space="preserve">bank account until they cash it. You should record the transaction immediately, to help you </t>
  </si>
  <si>
    <t xml:space="preserve">stay on budget, but until the check shows up on your bank statement, your Cleared Balance </t>
  </si>
  <si>
    <t>will be different from the Account Balance (until you enter a "c" or "R" in the reconcile column).</t>
  </si>
  <si>
    <t>Step 4-4: Reconcile Your Accounts</t>
  </si>
  <si>
    <t xml:space="preserve">You should reconcile your accounts at least one a month. Reconciling is also commonly known </t>
  </si>
  <si>
    <t>as "balancing your checkbook".</t>
  </si>
  <si>
    <t>A. Get your bank and credit card statements</t>
  </si>
  <si>
    <t>B. Review your statements for errors and fraudulent charges</t>
  </si>
  <si>
    <t>C. Your statements may include ATM fees, bank fees, or other transactions that you forget</t>
  </si>
  <si>
    <t>to include in the Transactions worksheet. Add them.</t>
  </si>
  <si>
    <t>D. Verify that the Cleared Balance (as of the Ending Statement Date) in the Transactions</t>
  </si>
  <si>
    <t>worksheet matches the Statement Balance.</t>
  </si>
  <si>
    <t>E. Enter an "R" in the reconcile (R) column for every transaction that shows up on your</t>
  </si>
  <si>
    <t>bank statement.</t>
  </si>
  <si>
    <t>TIP: If you are familiar with using Excel lists or tables, you can use autofiltering to filter the</t>
  </si>
  <si>
    <t>transaction history table to show a single account at a time.</t>
  </si>
  <si>
    <t>Step 4-5: Check Formulas</t>
  </si>
  <si>
    <t>If you do any type of customization, you should check that formulas in the spreadsheet are</t>
  </si>
  <si>
    <t>still referring to the correct cells.</t>
  </si>
  <si>
    <t>Step 5</t>
  </si>
  <si>
    <t>Track Your Progress</t>
  </si>
  <si>
    <t xml:space="preserve">A very important part of good money management is keeping track of how your current </t>
  </si>
  <si>
    <t xml:space="preserve">spending compares to your budget. You might check your budget status on a weekly or even </t>
  </si>
  <si>
    <t>daily basis, but you should at least manage your money on a monthly basis.</t>
  </si>
  <si>
    <t>Using the Report Worksheet</t>
  </si>
  <si>
    <t xml:space="preserve">Use the Report worksheet to compare your budget to your actual spending throughout </t>
  </si>
  <si>
    <t>the month. Change the month by entering the month number (1 for Jan., 2 for Feb., etc.).</t>
  </si>
  <si>
    <t xml:space="preserve">The Report pulls the budget info from the Budget worksheet and the actual spending from </t>
  </si>
  <si>
    <t>the Transactions worksheet, so you can view the report at any time during the month and</t>
  </si>
  <si>
    <t>see how much you have left (or how much you have overspent) in each category.</t>
  </si>
  <si>
    <t>IMPORTANT: If the Report worksheet does not appear to be pulling information from the</t>
  </si>
  <si>
    <t>Transactions worksheet, please see Step 4-5 above (Check Formulas).</t>
  </si>
  <si>
    <t>Using the YearlyReport Worksheet</t>
  </si>
  <si>
    <t>The YearlyReport worksheet is very similar to the Budget worksheet except that it calculates</t>
  </si>
  <si>
    <t>amounts from the Transactions worksheet to show you an Income and Expense report.</t>
  </si>
  <si>
    <t>If you customize budget categories, you will need to make sure to edit the YearlyReport</t>
  </si>
  <si>
    <t>worksheet so that all budget categories match.</t>
  </si>
  <si>
    <t>Using the Goals Worksheet</t>
  </si>
  <si>
    <t>If you want to track separate short-term and long-term savings goals, you can use the Goals</t>
  </si>
  <si>
    <t>worksheet. It isn't connected to any of the other worksheets in this workbook.</t>
  </si>
  <si>
    <t>Worksheet Protection</t>
  </si>
  <si>
    <t xml:space="preserve">   Some worksheets are protected to prevent accidental editing of cells and rows that are not</t>
  </si>
  <si>
    <t>meant to be edited. If you want to attempt to customize the spreadsheet, you can turn off</t>
  </si>
  <si>
    <t>worksheet protection via Review &gt; Unprotect Sheet.</t>
  </si>
  <si>
    <t xml:space="preserve"> YEARLY BUDGET</t>
  </si>
  <si>
    <t>HELP</t>
  </si>
  <si>
    <t xml:space="preserve"> See the Help worksheet for instructions.</t>
  </si>
  <si>
    <t>Starting Balance</t>
  </si>
  <si>
    <t>[42]</t>
  </si>
  <si>
    <t>Total</t>
  </si>
  <si>
    <t>Average</t>
  </si>
  <si>
    <t>Total Income</t>
  </si>
  <si>
    <t>Total Expenses</t>
  </si>
  <si>
    <t>NET (Income - Expenses)</t>
  </si>
  <si>
    <t>Projected End Balance</t>
  </si>
  <si>
    <t>Note: The start month is based on "Year Beginning" in the Report worksheet</t>
  </si>
  <si>
    <t>INCOME CATEGORIES</t>
  </si>
  <si>
    <t>IMPORTANT:</t>
  </si>
  <si>
    <t>Dividends</t>
  </si>
  <si>
    <t>Do not insert or delete rows. If you need to add more categories,</t>
  </si>
  <si>
    <t>Financial Aid</t>
  </si>
  <si>
    <t>consider using the original version of the money management</t>
  </si>
  <si>
    <t>Gifts Received</t>
  </si>
  <si>
    <t>template.</t>
  </si>
  <si>
    <t>Interest Income</t>
  </si>
  <si>
    <t>Other Income</t>
  </si>
  <si>
    <t>Refunds/Reimbursements</t>
  </si>
  <si>
    <t>Rental Income</t>
  </si>
  <si>
    <t>Wages &amp; Tips</t>
  </si>
  <si>
    <t>EXPENSE CATEGORIES</t>
  </si>
  <si>
    <t>Alimony</t>
  </si>
  <si>
    <t>Car Insurance</t>
  </si>
  <si>
    <t>Car Payment</t>
  </si>
  <si>
    <t>Car Repair / Licenses</t>
  </si>
  <si>
    <t>Car Replacement Fund</t>
  </si>
  <si>
    <t>Charity</t>
  </si>
  <si>
    <t>Child Care</t>
  </si>
  <si>
    <t>Cleaning</t>
  </si>
  <si>
    <t>Clothing</t>
  </si>
  <si>
    <t>Debt</t>
  </si>
  <si>
    <t>Dining</t>
  </si>
  <si>
    <t>Discretionary</t>
  </si>
  <si>
    <t>Doctor / Dentist</t>
  </si>
  <si>
    <t>Education</t>
  </si>
  <si>
    <t>Emergency Fund</t>
  </si>
  <si>
    <t>Fuel</t>
  </si>
  <si>
    <t>Fun / Entertainment</t>
  </si>
  <si>
    <t>Furniture / Appliances</t>
  </si>
  <si>
    <t>Gifts Given</t>
  </si>
  <si>
    <t>Groceries</t>
  </si>
  <si>
    <t>Health Insurance</t>
  </si>
  <si>
    <t>Home Insurance</t>
  </si>
  <si>
    <t>Home Supplies</t>
  </si>
  <si>
    <t>Interest Expense</t>
  </si>
  <si>
    <t>Life Insurance</t>
  </si>
  <si>
    <t>Medicine</t>
  </si>
  <si>
    <t>Miscellaneous</t>
  </si>
  <si>
    <t>Mortgage / Rent</t>
  </si>
  <si>
    <t>Other Savings</t>
  </si>
  <si>
    <t>Other_1</t>
  </si>
  <si>
    <t>Other_2</t>
  </si>
  <si>
    <t>Other_3</t>
  </si>
  <si>
    <t>Other_4</t>
  </si>
  <si>
    <t>Other_5</t>
  </si>
  <si>
    <t>Personal Supplies</t>
  </si>
  <si>
    <t>Retirement Fund</t>
  </si>
  <si>
    <t>Subscriptions/Dues</t>
  </si>
  <si>
    <t>Taxes</t>
  </si>
  <si>
    <t>Util. Electricity</t>
  </si>
  <si>
    <t>Util. Gas</t>
  </si>
  <si>
    <t>Util. Phone(s)</t>
  </si>
  <si>
    <t>Util. TV / Internet</t>
  </si>
  <si>
    <t>Util. Water</t>
  </si>
  <si>
    <t>NON-BUDGET CATEGORIES</t>
  </si>
  <si>
    <t>[Transfer]</t>
  </si>
  <si>
    <t>[Beginning Balance]</t>
  </si>
  <si>
    <t>[Carryover Balance]</t>
  </si>
  <si>
    <t xml:space="preserve"> ACCOUNT LIST</t>
  </si>
  <si>
    <t>You can track any number of real or virtual accounts. These accounts will show up in the</t>
  </si>
  <si>
    <t>Accounts column in the Transactions worksheet.</t>
  </si>
  <si>
    <t>ACCOUNTS</t>
  </si>
  <si>
    <t>Goal</t>
  </si>
  <si>
    <t>%</t>
  </si>
  <si>
    <t>Cleared</t>
  </si>
  <si>
    <t>Balance</t>
  </si>
  <si>
    <t>Checking</t>
  </si>
  <si>
    <t>TIP: If you start each account name with a different letter, Excel's autocomplete</t>
  </si>
  <si>
    <t>Savings</t>
  </si>
  <si>
    <t>feature will make entering the account much faster for you in the Transactions worksheet.</t>
  </si>
  <si>
    <t>CrCard1</t>
  </si>
  <si>
    <t>CrCard2</t>
  </si>
  <si>
    <t>Insert more rows above this one and then copy formulas down.</t>
  </si>
  <si>
    <t>◄ To add accounts, insert new rows above this one and copy formulas down.</t>
  </si>
  <si>
    <t>Total:</t>
  </si>
  <si>
    <t xml:space="preserve"> TRANSACTIONS</t>
  </si>
  <si>
    <t>Account</t>
  </si>
  <si>
    <t>Date</t>
  </si>
  <si>
    <t>Num</t>
  </si>
  <si>
    <t>Payee</t>
  </si>
  <si>
    <t>Memo</t>
  </si>
  <si>
    <t>Tag</t>
  </si>
  <si>
    <t>Category</t>
  </si>
  <si>
    <t>Clr</t>
  </si>
  <si>
    <t>PAYMENT</t>
  </si>
  <si>
    <t>DEPOSIT</t>
  </si>
  <si>
    <t>Account Balance</t>
  </si>
  <si>
    <t>Cleared Balance</t>
  </si>
  <si>
    <t>BALANCE</t>
  </si>
  <si>
    <t>R</t>
  </si>
  <si>
    <t>To get started, clear the sample data in columns A-J</t>
  </si>
  <si>
    <t>DEP</t>
  </si>
  <si>
    <t>Direct Deposit from Employer</t>
  </si>
  <si>
    <t>x</t>
  </si>
  <si>
    <t>c</t>
  </si>
  <si>
    <t>Joe's Food Mart</t>
  </si>
  <si>
    <t>Target</t>
  </si>
  <si>
    <t>Split</t>
  </si>
  <si>
    <t>TXFR</t>
  </si>
  <si>
    <t>[From Checking]</t>
  </si>
  <si>
    <t>[To Savings]</t>
  </si>
  <si>
    <t>[Allocation]</t>
  </si>
  <si>
    <t>ABC Insurance</t>
  </si>
  <si>
    <t xml:space="preserve"> See the Help worksheet for more instructions.</t>
  </si>
  <si>
    <t>Year Begins:</t>
  </si>
  <si>
    <t>Begin:</t>
  </si>
  <si>
    <t>Instructions</t>
  </si>
  <si>
    <t>Month:</t>
  </si>
  <si>
    <t>End:</t>
  </si>
  <si>
    <t>This worksheet creates a report using the data from</t>
  </si>
  <si>
    <t>Year-To-Date:</t>
  </si>
  <si>
    <t>No</t>
  </si>
  <si>
    <t>the Budget and Transactions worksheet.</t>
  </si>
  <si>
    <t>BUDGET SUMMARY</t>
  </si>
  <si>
    <t>Budget</t>
  </si>
  <si>
    <t>Actual</t>
  </si>
  <si>
    <t>Difference</t>
  </si>
  <si>
    <t xml:space="preserve">1. In the Year Begins field, enter the date of the first day </t>
  </si>
  <si>
    <t xml:space="preserve">of the month corresponding to the first month in the </t>
  </si>
  <si>
    <t xml:space="preserve">Budget worksheet. If your financial year starts in July, </t>
  </si>
  <si>
    <t>NET</t>
  </si>
  <si>
    <t>you would enter 7/1/2018.</t>
  </si>
  <si>
    <t xml:space="preserve">2. Use the Month field to display the budget report for a </t>
  </si>
  <si>
    <t>specific month. If your financial year starts in July, month 2</t>
  </si>
  <si>
    <t>would be August.</t>
  </si>
  <si>
    <t xml:space="preserve">3. Select "Yes" from the Year-To-Date drop-down box </t>
  </si>
  <si>
    <t>to see the Year-To-Date Budget Report.</t>
  </si>
  <si>
    <t>INCOME</t>
  </si>
  <si>
    <t xml:space="preserve"> - </t>
  </si>
  <si>
    <t>EXPENSES</t>
  </si>
  <si>
    <t xml:space="preserve"> YEARLY INCOME &amp; EXPENSE REPORT</t>
  </si>
  <si>
    <t xml:space="preserve">Start Year </t>
  </si>
  <si>
    <t xml:space="preserve">Start Month </t>
  </si>
  <si>
    <t>◄ Update the starting Year and Month</t>
  </si>
  <si>
    <t>◄ Update the Starting Balance</t>
  </si>
  <si>
    <t>This worksheet creates an income and expense</t>
  </si>
  <si>
    <t>report from the data in the Transactions worksheet.</t>
  </si>
  <si>
    <t>End Balance</t>
  </si>
  <si>
    <t>Date Begin</t>
  </si>
  <si>
    <t>Date End</t>
  </si>
  <si>
    <t>WEEKLY BUDGET REPORT</t>
  </si>
  <si>
    <t>Week Begins</t>
  </si>
  <si>
    <t>Weekly or BiWeekly</t>
  </si>
  <si>
    <t>Weekly</t>
  </si>
  <si>
    <t>This worksheet lets you define a weekly budget and</t>
  </si>
  <si>
    <t>compares your Budget and Actual based on the Begin</t>
  </si>
  <si>
    <t>and End dates shown in the header.</t>
  </si>
  <si>
    <t xml:space="preserve">1. Define a Weekly Budget by entering your budget </t>
  </si>
  <si>
    <t xml:space="preserve">amounts in column B. You can define either a weekly </t>
  </si>
  <si>
    <t>budget OR a biweekly budget.</t>
  </si>
  <si>
    <t>2. Update the Week Begins value to compare your budget</t>
  </si>
  <si>
    <t>to your actual income and expenses a specific date range.</t>
  </si>
  <si>
    <t>Note: The "Weekly or BiWeekly" option only changes the</t>
  </si>
  <si>
    <t>Begin and End dates in the header, and therefore affects</t>
  </si>
  <si>
    <t>only the amounts in the Actual column. If you define your</t>
  </si>
  <si>
    <t>Budget amounts based on Weekly, changing to BiWeekly</t>
  </si>
  <si>
    <t>won't automatically change your Budget amounts.</t>
  </si>
  <si>
    <t xml:space="preserve"> SAVINGS GOALS</t>
  </si>
  <si>
    <t>Note: This worksheet is completely separate from the other worksheets.</t>
  </si>
  <si>
    <t>Fund</t>
  </si>
  <si>
    <t>Location</t>
  </si>
  <si>
    <t xml:space="preserve">This worksheet is based on the Account Register Template </t>
  </si>
  <si>
    <t>Car Fund</t>
  </si>
  <si>
    <t xml:space="preserve">by Vertex42 and gives you a way to track the balance of </t>
  </si>
  <si>
    <t>Vacation</t>
  </si>
  <si>
    <t xml:space="preserve">various savings and expense funds as though you had </t>
  </si>
  <si>
    <t>College</t>
  </si>
  <si>
    <t>actual accounts for each of your different goals.</t>
  </si>
  <si>
    <t>Tax Fund</t>
  </si>
  <si>
    <t>Fun Fund</t>
  </si>
  <si>
    <t>Learn more: Account Register Template &gt;</t>
  </si>
  <si>
    <t>Edit the list of Funds and set Goals</t>
  </si>
  <si>
    <t>◄ Insert new rows above this one, and copy formulas down.</t>
  </si>
  <si>
    <t>Total Balance:</t>
  </si>
  <si>
    <t>Description</t>
  </si>
  <si>
    <t>Payment</t>
  </si>
  <si>
    <t>Deposit</t>
  </si>
  <si>
    <t>Fund Balance</t>
  </si>
  <si>
    <t>Total BALANCE</t>
  </si>
  <si>
    <t>[ Balance as of 1/1/18 ]</t>
  </si>
  <si>
    <t>◄ Clear the sample data in columns A-G</t>
  </si>
  <si>
    <t>Money Management Template</t>
  </si>
  <si>
    <t>By Vertex42.com</t>
  </si>
  <si>
    <t>https://www.vertex42.com/ExcelTemplates/money-management-template.html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</si>
  <si>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</si>
  <si>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</si>
  <si>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</si>
  <si>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License Agreement</t>
  </si>
  <si>
    <t>https://www.vertex42.com/licensing/EULA_personaluse.html</t>
  </si>
  <si>
    <t>Do not delete this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</si>
</sst>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(* #,##0.00_);_(* \(#,##0.00\);_(* &quot;-&quot;??_);_(@_)"/>
    <numFmt numFmtId="168" formatCode="m/d/yy"/>
    <numFmt numFmtId="169" formatCode="[$-409]mmm;@"/>
    <numFmt numFmtId="170" formatCode="0.0%"/>
    <numFmt numFmtId="171" formatCode="m/dd/yy;@"/>
    <numFmt numFmtId="172" formatCode="m/d/yy;@"/>
    <numFmt numFmtId="173" formatCode="#,##0.00;[Red]\(#,##0.00\)"/>
    <numFmt numFmtId="174" formatCode="0.0%;[Red]\-0.0%;&quot; - &quot;"/>
    <numFmt numFmtId="175" formatCode="[$-409]d\-mmm;@"/>
    <numFmt numFmtId="176" formatCode="#,##0;\-#,##0;&quot; - &quot;;@"/>
  </numFmts>
  <fonts count="60" x14ac:knownFonts="1">
    <font>
      <sz val="11"/>
      <color indexed="8"/>
      <name val="Calibri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indexed="9"/>
      <name val="Arial"/>
    </font>
    <font>
      <b/>
      <i/>
      <sz val="12"/>
      <color indexed="56"/>
      <name val="Arial"/>
    </font>
    <font>
      <sz val="8"/>
      <color indexed="62"/>
      <name val="Arial"/>
    </font>
    <font>
      <sz val="10"/>
      <color indexed="12"/>
      <name val="Arial"/>
    </font>
    <font>
      <b/>
      <sz val="12"/>
      <color indexed="56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10"/>
      <color indexed="25"/>
      <name val="Arial"/>
    </font>
    <font>
      <b/>
      <sz val="12"/>
      <color indexed="8"/>
      <name val="Arial"/>
    </font>
    <font>
      <b/>
      <sz val="10"/>
      <color indexed="62"/>
      <name val="Arial"/>
    </font>
    <font>
      <sz val="10"/>
      <color indexed="62"/>
      <name val="Arial"/>
    </font>
    <font>
      <b/>
      <i/>
      <sz val="10"/>
      <color indexed="8"/>
      <name val="Arial"/>
    </font>
    <font>
      <sz val="10"/>
      <color indexed="25"/>
      <name val="Arial"/>
    </font>
    <font>
      <i/>
      <sz val="10"/>
      <color indexed="25"/>
      <name val="Arial"/>
    </font>
    <font>
      <b/>
      <sz val="10"/>
      <color indexed="10"/>
      <name val="Arial"/>
    </font>
    <font>
      <sz val="10"/>
      <color indexed="8"/>
      <name val="Courier New"/>
    </font>
    <font>
      <i/>
      <sz val="10"/>
      <color indexed="8"/>
      <name val="Arial"/>
    </font>
    <font>
      <sz val="8"/>
      <color indexed="12"/>
      <name val="Arial"/>
    </font>
    <font>
      <sz val="9"/>
      <color indexed="8"/>
      <name val="Arial"/>
    </font>
    <font>
      <sz val="6"/>
      <color indexed="9"/>
      <name val="Arial"/>
    </font>
    <font>
      <b/>
      <sz val="9"/>
      <color indexed="8"/>
      <name val="Arial"/>
    </font>
    <font>
      <b/>
      <sz val="11"/>
      <color indexed="8"/>
      <name val="Arial"/>
    </font>
    <font>
      <b/>
      <sz val="12"/>
      <color indexed="9"/>
      <name val="Arial"/>
    </font>
    <font>
      <b/>
      <sz val="10"/>
      <color indexed="9"/>
      <name val="Arial"/>
    </font>
    <font>
      <i/>
      <sz val="8"/>
      <color indexed="8"/>
      <name val="Arial"/>
    </font>
    <font>
      <b/>
      <sz val="9"/>
      <color indexed="9"/>
      <name val="Arial"/>
    </font>
    <font>
      <sz val="12"/>
      <color indexed="8"/>
      <name val="Arial"/>
    </font>
    <font>
      <sz val="11"/>
      <color indexed="8"/>
      <name val="Arial"/>
    </font>
    <font>
      <sz val="8"/>
      <color indexed="9"/>
      <name val="Arial"/>
    </font>
    <font>
      <b/>
      <sz val="11"/>
      <color indexed="62"/>
      <name val="Arial"/>
    </font>
    <font>
      <i/>
      <sz val="10"/>
      <color indexed="63"/>
      <name val="Arial"/>
    </font>
    <font>
      <b/>
      <i/>
      <sz val="10"/>
      <color indexed="63"/>
      <name val="Arial"/>
    </font>
    <font>
      <b/>
      <sz val="11"/>
      <color indexed="56"/>
      <name val="Arial"/>
    </font>
    <font>
      <b/>
      <sz val="9"/>
      <color indexed="56"/>
      <name val="Arial"/>
    </font>
    <font>
      <sz val="8"/>
      <color indexed="8"/>
      <name val="Arial"/>
    </font>
    <font>
      <b/>
      <sz val="11"/>
      <color indexed="63"/>
      <name val="Arial"/>
    </font>
    <font>
      <sz val="11"/>
      <color indexed="9"/>
      <name val="Arial"/>
    </font>
    <font>
      <sz val="9"/>
      <color indexed="9"/>
      <name val="Arial"/>
    </font>
    <font>
      <b/>
      <sz val="10"/>
      <color indexed="12"/>
      <name val="Arial"/>
    </font>
    <font>
      <i/>
      <sz val="10"/>
      <color indexed="62"/>
      <name val="Arial"/>
    </font>
    <font>
      <sz val="18"/>
      <color indexed="9"/>
      <name val="Arial"/>
    </font>
    <font>
      <sz val="12"/>
      <color indexed="12"/>
      <name val="Arial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B4E87"/>
        <bgColor indexed="64"/>
      </patternFill>
    </fill>
    <fill>
      <patternFill patternType="solid">
        <fgColor rgb="FFD3D9EC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D801D"/>
        <bgColor indexed="64"/>
      </patternFill>
    </fill>
    <fill>
      <patternFill patternType="solid">
        <fgColor rgb="FFCEF4CE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A7B3D9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135513"/>
        <bgColor indexed="64"/>
      </patternFill>
    </fill>
    <fill>
      <patternFill patternType="solid">
        <fgColor rgb="FF2C3B6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A6A6A6"/>
      </bottom>
      <diagonal/>
    </border>
    <border>
      <left/>
      <right/>
      <top style="thin">
        <color rgb="FFA6A6A6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rgb="FF1D801D"/>
      </left>
      <right/>
      <top style="thin">
        <color rgb="FF1D801D"/>
      </top>
      <bottom style="thin">
        <color rgb="FF1D801D"/>
      </bottom>
      <diagonal/>
    </border>
    <border>
      <left/>
      <right/>
      <top style="thin">
        <color rgb="FF1D801D"/>
      </top>
      <bottom style="thin">
        <color rgb="FF1D801D"/>
      </bottom>
      <diagonal/>
    </border>
    <border>
      <left/>
      <right style="thin">
        <color rgb="FF1D801D"/>
      </right>
      <top style="thin">
        <color rgb="FF1D801D"/>
      </top>
      <bottom style="thin">
        <color rgb="FF1D801D"/>
      </bottom>
      <diagonal/>
    </border>
    <border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3B4E87"/>
      </left>
      <right/>
      <top style="thin">
        <color rgb="FF3B4E87"/>
      </top>
      <bottom style="thin">
        <color rgb="FF3B4E87"/>
      </bottom>
      <diagonal/>
    </border>
    <border>
      <left/>
      <right/>
      <top style="thin">
        <color rgb="FF3B4E87"/>
      </top>
      <bottom style="thin">
        <color rgb="FF3B4E87"/>
      </bottom>
      <diagonal/>
    </border>
    <border>
      <left/>
      <right style="thin">
        <color rgb="FF3B4E87"/>
      </right>
      <top style="thin">
        <color rgb="FF3B4E87"/>
      </top>
      <bottom style="thin">
        <color rgb="FF3B4E87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  <border>
      <left/>
      <right/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26AA26"/>
      </bottom>
      <diagonal/>
    </border>
    <border>
      <left/>
      <right/>
      <top/>
      <bottom style="thin">
        <color rgb="FF3B4E87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</borders>
  <cellStyleXfs count="42">
    <xf numFmtId="0" fontId="0" fillId="0" borderId="0" applyNumberFormat="0" applyFill="0" applyBorder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5">
    <xf numFmtId="0" fontId="0" fillId="0" borderId="0" xfId="0"/>
    <xf numFmtId="0" fontId="18" fillId="33" borderId="0" xfId="0" applyFont="1" applyFill="1" applyAlignment="1">
      <alignment vertical="center"/>
    </xf>
    <xf numFmtId="0" fontId="0" fillId="33" borderId="0" xfId="0" applyFont="1" applyFill="1" applyAlignment="1"/>
    <xf numFmtId="0" fontId="19" fillId="34" borderId="0" xfId="0" applyFont="1" applyFill="1" applyAlignment="1">
      <alignment vertical="center"/>
    </xf>
    <xf numFmtId="0" fontId="0" fillId="34" borderId="0" xfId="0" applyFont="1" applyFill="1" applyAlignment="1"/>
    <xf numFmtId="49" fontId="20" fillId="34" borderId="0" xfId="0" applyNumberFormat="1" applyFont="1" applyFill="1" applyAlignment="1">
      <alignment horizontal="right" vertical="center"/>
    </xf>
    <xf numFmtId="49" fontId="21" fillId="0" borderId="0" xfId="0" applyNumberFormat="1" applyFont="1" applyAlignment="1">
      <alignment horizontal="right" vertical="center"/>
    </xf>
    <xf numFmtId="49" fontId="22" fillId="34" borderId="0" xfId="0" applyNumberFormat="1" applyFont="1" applyFill="1" applyAlignment="1">
      <alignment vertical="center"/>
    </xf>
    <xf numFmtId="49" fontId="23" fillId="0" borderId="0" xfId="0" applyNumberFormat="1" applyFont="1" applyAlignment="1">
      <alignment vertical="center"/>
    </xf>
    <xf numFmtId="49" fontId="24" fillId="0" borderId="0" xfId="0" applyNumberFormat="1" applyFont="1" applyAlignment="1">
      <alignment vertical="center"/>
    </xf>
    <xf numFmtId="49" fontId="23" fillId="0" borderId="8" xfId="0" applyNumberFormat="1" applyFont="1" applyBorder="1" applyAlignment="1">
      <alignment horizontal="center" vertical="center"/>
    </xf>
    <xf numFmtId="49" fontId="23" fillId="35" borderId="0" xfId="0" applyNumberFormat="1" applyFont="1" applyFill="1" applyAlignment="1">
      <alignment horizontal="center" vertical="center"/>
    </xf>
    <xf numFmtId="0" fontId="25" fillId="0" borderId="0" xfId="0" applyFont="1" applyAlignment="1">
      <alignment vertical="center"/>
    </xf>
    <xf numFmtId="49" fontId="22" fillId="34" borderId="0" xfId="0" applyNumberFormat="1" applyFont="1" applyFill="1" applyAlignment="1">
      <alignment horizontal="right" vertical="center"/>
    </xf>
    <xf numFmtId="49" fontId="26" fillId="34" borderId="0" xfId="0" applyNumberFormat="1" applyFont="1" applyFill="1" applyAlignment="1">
      <alignment vertical="center"/>
    </xf>
    <xf numFmtId="0" fontId="24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49" fontId="28" fillId="0" borderId="0" xfId="0" applyNumberFormat="1" applyFont="1" applyAlignment="1">
      <alignment vertical="center"/>
    </xf>
    <xf numFmtId="49" fontId="21" fillId="0" borderId="0" xfId="0" applyNumberFormat="1" applyFont="1" applyAlignment="1">
      <alignment vertical="center"/>
    </xf>
    <xf numFmtId="0" fontId="29" fillId="0" borderId="0" xfId="0" applyFont="1" applyAlignment="1">
      <alignment vertical="center"/>
    </xf>
    <xf numFmtId="49" fontId="30" fillId="0" borderId="0" xfId="0" applyNumberFormat="1" applyFont="1" applyAlignment="1">
      <alignment vertical="center"/>
    </xf>
    <xf numFmtId="49" fontId="25" fillId="0" borderId="0" xfId="0" applyNumberFormat="1" applyFont="1" applyAlignment="1">
      <alignment vertical="center"/>
    </xf>
    <xf numFmtId="0" fontId="31" fillId="0" borderId="0" xfId="0" applyFont="1" applyAlignment="1">
      <alignment vertical="center"/>
    </xf>
    <xf numFmtId="168" fontId="23" fillId="36" borderId="0" xfId="0" applyNumberFormat="1" applyFont="1" applyFill="1" applyAlignment="1">
      <alignment vertical="center"/>
    </xf>
    <xf numFmtId="49" fontId="23" fillId="37" borderId="0" xfId="0" applyNumberFormat="1" applyFont="1" applyFill="1" applyAlignment="1">
      <alignment vertical="center"/>
    </xf>
    <xf numFmtId="0" fontId="32" fillId="34" borderId="0" xfId="0" applyFont="1" applyFill="1" applyAlignment="1">
      <alignment vertical="center"/>
    </xf>
    <xf numFmtId="49" fontId="33" fillId="0" borderId="0" xfId="0" applyNumberFormat="1" applyFont="1" applyAlignment="1">
      <alignment vertical="center"/>
    </xf>
    <xf numFmtId="49" fontId="34" fillId="0" borderId="0" xfId="0" applyNumberFormat="1" applyFont="1" applyAlignment="1">
      <alignment vertical="center"/>
    </xf>
    <xf numFmtId="0" fontId="34" fillId="0" borderId="0" xfId="0" applyFont="1" applyAlignment="1">
      <alignment vertical="center"/>
    </xf>
    <xf numFmtId="49" fontId="18" fillId="33" borderId="0" xfId="0" applyNumberFormat="1" applyFont="1" applyFill="1" applyAlignment="1">
      <alignment vertical="center"/>
    </xf>
    <xf numFmtId="49" fontId="35" fillId="34" borderId="0" xfId="0" applyNumberFormat="1" applyFont="1" applyFill="1" applyAlignment="1">
      <alignment vertical="center"/>
    </xf>
    <xf numFmtId="49" fontId="24" fillId="0" borderId="0" xfId="0" applyNumberFormat="1" applyFont="1" applyAlignment="1">
      <alignment horizontal="right" vertical="center"/>
    </xf>
    <xf numFmtId="3" fontId="36" fillId="0" borderId="10" xfId="0" applyNumberFormat="1" applyFont="1" applyBorder="1" applyAlignment="1">
      <alignment vertical="center"/>
    </xf>
    <xf numFmtId="49" fontId="37" fillId="0" borderId="0" xfId="0" applyNumberFormat="1" applyFont="1" applyAlignment="1">
      <alignment horizontal="right" vertical="center"/>
    </xf>
    <xf numFmtId="49" fontId="36" fillId="0" borderId="0" xfId="0" applyNumberFormat="1" applyFont="1" applyAlignment="1">
      <alignment horizontal="right" vertical="center"/>
    </xf>
    <xf numFmtId="0" fontId="0" fillId="36" borderId="0" xfId="0" applyFont="1" applyFill="1" applyAlignment="1"/>
    <xf numFmtId="49" fontId="24" fillId="36" borderId="0" xfId="0" applyNumberFormat="1" applyFont="1" applyFill="1" applyAlignment="1">
      <alignment horizontal="right" vertical="center"/>
    </xf>
    <xf numFmtId="3" fontId="36" fillId="36" borderId="0" xfId="0" applyNumberFormat="1" applyFont="1" applyFill="1" applyAlignment="1">
      <alignment horizontal="right" vertical="center"/>
    </xf>
    <xf numFmtId="3" fontId="38" fillId="36" borderId="0" xfId="0" applyNumberFormat="1" applyFont="1" applyFill="1" applyAlignment="1">
      <alignment vertical="center"/>
    </xf>
    <xf numFmtId="0" fontId="0" fillId="36" borderId="11" xfId="0" applyFont="1" applyFill="1" applyBorder="1" applyAlignment="1"/>
    <xf numFmtId="49" fontId="24" fillId="36" borderId="11" xfId="0" applyNumberFormat="1" applyFont="1" applyFill="1" applyBorder="1" applyAlignment="1">
      <alignment horizontal="right" vertical="center"/>
    </xf>
    <xf numFmtId="3" fontId="36" fillId="36" borderId="11" xfId="0" applyNumberFormat="1" applyFont="1" applyFill="1" applyBorder="1" applyAlignment="1">
      <alignment horizontal="right" vertical="center"/>
    </xf>
    <xf numFmtId="3" fontId="38" fillId="36" borderId="11" xfId="0" applyNumberFormat="1" applyFont="1" applyFill="1" applyBorder="1" applyAlignment="1">
      <alignment vertical="center"/>
    </xf>
    <xf numFmtId="0" fontId="0" fillId="0" borderId="12" xfId="0" applyFont="1" applyBorder="1" applyAlignment="1"/>
    <xf numFmtId="49" fontId="24" fillId="0" borderId="12" xfId="0" applyNumberFormat="1" applyFont="1" applyBorder="1" applyAlignment="1">
      <alignment horizontal="right" vertical="center"/>
    </xf>
    <xf numFmtId="3" fontId="36" fillId="0" borderId="12" xfId="0" applyNumberFormat="1" applyFont="1" applyBorder="1" applyAlignment="1">
      <alignment horizontal="right" vertical="center"/>
    </xf>
    <xf numFmtId="3" fontId="38" fillId="0" borderId="12" xfId="0" applyNumberFormat="1" applyFont="1" applyBorder="1" applyAlignment="1">
      <alignment vertical="center"/>
    </xf>
    <xf numFmtId="3" fontId="38" fillId="0" borderId="0" xfId="0" applyNumberFormat="1" applyFont="1" applyAlignment="1">
      <alignment horizontal="right" vertical="center"/>
    </xf>
    <xf numFmtId="0" fontId="0" fillId="0" borderId="13" xfId="0" applyFont="1" applyBorder="1" applyAlignment="1"/>
    <xf numFmtId="169" fontId="39" fillId="0" borderId="13" xfId="0" applyNumberFormat="1" applyFont="1" applyBorder="1" applyAlignment="1">
      <alignment horizontal="center" vertical="center"/>
    </xf>
    <xf numFmtId="49" fontId="36" fillId="0" borderId="13" xfId="0" applyNumberFormat="1" applyFont="1" applyBorder="1" applyAlignment="1">
      <alignment horizontal="right" vertical="center"/>
    </xf>
    <xf numFmtId="49" fontId="40" fillId="38" borderId="14" xfId="0" applyNumberFormat="1" applyFont="1" applyFill="1" applyBorder="1" applyAlignment="1">
      <alignment vertical="center"/>
    </xf>
    <xf numFmtId="0" fontId="0" fillId="38" borderId="15" xfId="0" applyFont="1" applyFill="1" applyBorder="1" applyAlignment="1"/>
    <xf numFmtId="0" fontId="0" fillId="38" borderId="16" xfId="0" applyFont="1" applyFill="1" applyBorder="1" applyAlignment="1"/>
    <xf numFmtId="49" fontId="23" fillId="0" borderId="17" xfId="0" applyNumberFormat="1" applyFont="1" applyBorder="1" applyAlignment="1">
      <alignment vertical="center"/>
    </xf>
    <xf numFmtId="0" fontId="0" fillId="0" borderId="17" xfId="0" applyFont="1" applyBorder="1" applyAlignment="1"/>
    <xf numFmtId="3" fontId="36" fillId="0" borderId="0" xfId="0" applyNumberFormat="1" applyFont="1" applyAlignment="1">
      <alignment vertical="center"/>
    </xf>
    <xf numFmtId="49" fontId="23" fillId="0" borderId="18" xfId="0" applyNumberFormat="1" applyFont="1" applyBorder="1" applyAlignment="1">
      <alignment vertical="center"/>
    </xf>
    <xf numFmtId="0" fontId="0" fillId="0" borderId="18" xfId="0" applyFont="1" applyBorder="1" applyAlignment="1"/>
    <xf numFmtId="0" fontId="0" fillId="39" borderId="0" xfId="0" applyFont="1" applyFill="1" applyAlignment="1"/>
    <xf numFmtId="49" fontId="39" fillId="39" borderId="0" xfId="0" applyNumberFormat="1" applyFont="1" applyFill="1" applyAlignment="1">
      <alignment horizontal="right" vertical="center"/>
    </xf>
    <xf numFmtId="3" fontId="38" fillId="39" borderId="0" xfId="0" applyNumberFormat="1" applyFont="1" applyFill="1" applyAlignment="1">
      <alignment vertical="center"/>
    </xf>
    <xf numFmtId="49" fontId="40" fillId="33" borderId="19" xfId="0" applyNumberFormat="1" applyFont="1" applyFill="1" applyBorder="1" applyAlignment="1">
      <alignment vertical="center"/>
    </xf>
    <xf numFmtId="0" fontId="0" fillId="33" borderId="20" xfId="0" applyFont="1" applyFill="1" applyBorder="1" applyAlignment="1"/>
    <xf numFmtId="0" fontId="0" fillId="33" borderId="21" xfId="0" applyFont="1" applyFill="1" applyBorder="1" applyAlignment="1"/>
    <xf numFmtId="49" fontId="39" fillId="34" borderId="0" xfId="0" applyNumberFormat="1" applyFont="1" applyFill="1" applyAlignment="1">
      <alignment horizontal="right" vertical="center"/>
    </xf>
    <xf numFmtId="3" fontId="38" fillId="34" borderId="0" xfId="0" applyNumberFormat="1" applyFont="1" applyFill="1" applyAlignment="1">
      <alignment vertical="center"/>
    </xf>
    <xf numFmtId="49" fontId="40" fillId="40" borderId="0" xfId="0" applyNumberFormat="1" applyFont="1" applyFill="1" applyAlignment="1">
      <alignment vertical="center"/>
    </xf>
    <xf numFmtId="0" fontId="0" fillId="40" borderId="0" xfId="0" applyFont="1" applyFill="1" applyAlignment="1"/>
    <xf numFmtId="49" fontId="41" fillId="33" borderId="0" xfId="0" applyNumberFormat="1" applyFont="1" applyFill="1" applyAlignment="1">
      <alignment vertical="center"/>
    </xf>
    <xf numFmtId="49" fontId="41" fillId="33" borderId="0" xfId="0" applyNumberFormat="1" applyFont="1" applyFill="1" applyAlignment="1">
      <alignment horizontal="center" vertical="center"/>
    </xf>
    <xf numFmtId="49" fontId="23" fillId="0" borderId="22" xfId="0" applyNumberFormat="1" applyFont="1" applyBorder="1" applyAlignment="1">
      <alignment vertical="center"/>
    </xf>
    <xf numFmtId="0" fontId="0" fillId="0" borderId="23" xfId="0" applyFont="1" applyBorder="1" applyAlignment="1"/>
    <xf numFmtId="4" fontId="23" fillId="0" borderId="10" xfId="0" applyNumberFormat="1" applyFont="1" applyBorder="1" applyAlignment="1">
      <alignment horizontal="right" vertical="center"/>
    </xf>
    <xf numFmtId="170" fontId="23" fillId="36" borderId="10" xfId="0" applyNumberFormat="1" applyFont="1" applyFill="1" applyBorder="1" applyAlignment="1">
      <alignment horizontal="center" vertical="center"/>
    </xf>
    <xf numFmtId="4" fontId="23" fillId="36" borderId="10" xfId="0" applyNumberFormat="1" applyFont="1" applyFill="1" applyBorder="1" applyAlignment="1">
      <alignment horizontal="right" vertical="center"/>
    </xf>
    <xf numFmtId="0" fontId="0" fillId="0" borderId="10" xfId="0" applyFont="1" applyBorder="1" applyAlignment="1"/>
    <xf numFmtId="0" fontId="23" fillId="36" borderId="10" xfId="0" applyFont="1" applyFill="1" applyBorder="1" applyAlignment="1">
      <alignment horizontal="center" vertical="center"/>
    </xf>
    <xf numFmtId="0" fontId="0" fillId="0" borderId="22" xfId="0" applyFont="1" applyBorder="1" applyAlignment="1"/>
    <xf numFmtId="49" fontId="42" fillId="41" borderId="0" xfId="0" applyNumberFormat="1" applyFont="1" applyFill="1" applyAlignment="1">
      <alignment vertical="center"/>
    </xf>
    <xf numFmtId="0" fontId="0" fillId="41" borderId="0" xfId="0" applyFont="1" applyFill="1" applyAlignment="1"/>
    <xf numFmtId="0" fontId="0" fillId="42" borderId="0" xfId="0" applyFont="1" applyFill="1" applyAlignment="1"/>
    <xf numFmtId="49" fontId="39" fillId="42" borderId="0" xfId="0" applyNumberFormat="1" applyFont="1" applyFill="1" applyAlignment="1">
      <alignment horizontal="right" vertical="center"/>
    </xf>
    <xf numFmtId="4" fontId="39" fillId="42" borderId="0" xfId="0" applyNumberFormat="1" applyFont="1" applyFill="1" applyAlignment="1">
      <alignment vertical="center"/>
    </xf>
    <xf numFmtId="49" fontId="43" fillId="43" borderId="24" xfId="0" applyNumberFormat="1" applyFont="1" applyFill="1" applyBorder="1" applyAlignment="1">
      <alignment horizontal="center" vertical="center"/>
    </xf>
    <xf numFmtId="49" fontId="43" fillId="43" borderId="25" xfId="0" applyNumberFormat="1" applyFont="1" applyFill="1" applyBorder="1" applyAlignment="1">
      <alignment horizontal="center" vertical="center"/>
    </xf>
    <xf numFmtId="49" fontId="41" fillId="44" borderId="26" xfId="0" applyNumberFormat="1" applyFont="1" applyFill="1" applyBorder="1" applyAlignment="1">
      <alignment horizontal="center" vertical="center"/>
    </xf>
    <xf numFmtId="171" fontId="36" fillId="0" borderId="17" xfId="0" applyNumberFormat="1" applyFont="1" applyBorder="1" applyAlignment="1">
      <alignment horizontal="right" vertical="center"/>
    </xf>
    <xf numFmtId="49" fontId="36" fillId="0" borderId="17" xfId="0" applyNumberFormat="1" applyFont="1" applyBorder="1" applyAlignment="1">
      <alignment vertical="center"/>
    </xf>
    <xf numFmtId="49" fontId="36" fillId="0" borderId="17" xfId="0" applyNumberFormat="1" applyFont="1" applyBorder="1" applyAlignment="1">
      <alignment horizontal="center" vertical="center"/>
    </xf>
    <xf numFmtId="43" fontId="36" fillId="0" borderId="17" xfId="0" applyNumberFormat="1" applyFont="1" applyBorder="1" applyAlignment="1">
      <alignment vertical="center"/>
    </xf>
    <xf numFmtId="43" fontId="36" fillId="36" borderId="0" xfId="0" applyNumberFormat="1" applyFont="1" applyFill="1" applyAlignment="1">
      <alignment vertical="center"/>
    </xf>
    <xf numFmtId="43" fontId="36" fillId="41" borderId="0" xfId="0" applyNumberFormat="1" applyFont="1" applyFill="1" applyAlignment="1">
      <alignment vertical="center"/>
    </xf>
    <xf numFmtId="171" fontId="36" fillId="0" borderId="18" xfId="0" applyNumberFormat="1" applyFont="1" applyBorder="1" applyAlignment="1">
      <alignment horizontal="right" vertical="center"/>
    </xf>
    <xf numFmtId="49" fontId="36" fillId="0" borderId="18" xfId="0" applyNumberFormat="1" applyFont="1" applyBorder="1" applyAlignment="1">
      <alignment vertical="center"/>
    </xf>
    <xf numFmtId="49" fontId="36" fillId="0" borderId="18" xfId="0" applyNumberFormat="1" applyFont="1" applyBorder="1" applyAlignment="1">
      <alignment horizontal="center" vertical="center"/>
    </xf>
    <xf numFmtId="43" fontId="36" fillId="0" borderId="18" xfId="0" applyNumberFormat="1" applyFont="1" applyBorder="1" applyAlignment="1">
      <alignment vertical="center"/>
    </xf>
    <xf numFmtId="0" fontId="36" fillId="0" borderId="18" xfId="0" applyFont="1" applyBorder="1" applyAlignment="1">
      <alignment horizontal="center" vertical="center"/>
    </xf>
    <xf numFmtId="49" fontId="44" fillId="0" borderId="0" xfId="0" applyNumberFormat="1" applyFont="1" applyAlignment="1">
      <alignment horizontal="right" vertical="center"/>
    </xf>
    <xf numFmtId="168" fontId="26" fillId="0" borderId="8" xfId="0" applyNumberFormat="1" applyFont="1" applyBorder="1" applyAlignment="1">
      <alignment horizontal="center" vertical="center"/>
    </xf>
    <xf numFmtId="49" fontId="45" fillId="0" borderId="0" xfId="0" applyNumberFormat="1" applyFont="1" applyAlignment="1">
      <alignment horizontal="right" vertical="center"/>
    </xf>
    <xf numFmtId="172" fontId="39" fillId="36" borderId="0" xfId="0" applyNumberFormat="1" applyFont="1" applyFill="1" applyAlignment="1">
      <alignment horizontal="center" vertical="center"/>
    </xf>
    <xf numFmtId="0" fontId="46" fillId="0" borderId="0" xfId="0" applyFont="1" applyAlignment="1">
      <alignment vertical="center"/>
    </xf>
    <xf numFmtId="49" fontId="47" fillId="0" borderId="0" xfId="0" applyNumberFormat="1" applyFont="1" applyAlignment="1">
      <alignment vertical="center"/>
    </xf>
    <xf numFmtId="0" fontId="26" fillId="0" borderId="8" xfId="0" applyFont="1" applyBorder="1" applyAlignment="1">
      <alignment horizontal="center" vertical="center"/>
    </xf>
    <xf numFmtId="49" fontId="48" fillId="0" borderId="0" xfId="0" applyNumberFormat="1" applyFont="1" applyAlignment="1">
      <alignment vertical="center"/>
    </xf>
    <xf numFmtId="49" fontId="45" fillId="0" borderId="8" xfId="0" applyNumberFormat="1" applyFont="1" applyBorder="1" applyAlignment="1">
      <alignment horizontal="center" vertical="center"/>
    </xf>
    <xf numFmtId="0" fontId="49" fillId="0" borderId="0" xfId="0" applyFont="1" applyAlignment="1">
      <alignment vertical="center"/>
    </xf>
    <xf numFmtId="49" fontId="40" fillId="43" borderId="0" xfId="0" applyNumberFormat="1" applyFont="1" applyFill="1" applyAlignment="1">
      <alignment vertical="center"/>
    </xf>
    <xf numFmtId="0" fontId="0" fillId="43" borderId="0" xfId="0" applyFont="1" applyFill="1" applyAlignment="1"/>
    <xf numFmtId="0" fontId="0" fillId="0" borderId="27" xfId="0" applyFont="1" applyBorder="1" applyAlignment="1"/>
    <xf numFmtId="49" fontId="53" fillId="0" borderId="27" xfId="0" applyNumberFormat="1" applyFont="1" applyBorder="1" applyAlignment="1">
      <alignment horizontal="right" vertical="center"/>
    </xf>
    <xf numFmtId="49" fontId="50" fillId="36" borderId="0" xfId="0" applyNumberFormat="1" applyFont="1" applyFill="1" applyAlignment="1">
      <alignment horizontal="right" vertical="center"/>
    </xf>
    <xf numFmtId="173" fontId="51" fillId="36" borderId="0" xfId="0" applyNumberFormat="1" applyFont="1" applyFill="1" applyAlignment="1">
      <alignment horizontal="right" vertical="center"/>
    </xf>
    <xf numFmtId="49" fontId="50" fillId="36" borderId="28" xfId="0" applyNumberFormat="1" applyFont="1" applyFill="1" applyBorder="1" applyAlignment="1">
      <alignment horizontal="right" vertical="center"/>
    </xf>
    <xf numFmtId="173" fontId="51" fillId="36" borderId="28" xfId="0" applyNumberFormat="1" applyFont="1" applyFill="1" applyBorder="1" applyAlignment="1">
      <alignment horizontal="right" vertical="center"/>
    </xf>
    <xf numFmtId="0" fontId="0" fillId="36" borderId="28" xfId="0" applyFont="1" applyFill="1" applyBorder="1" applyAlignment="1"/>
    <xf numFmtId="49" fontId="54" fillId="38" borderId="15" xfId="0" applyNumberFormat="1" applyFont="1" applyFill="1" applyBorder="1" applyAlignment="1">
      <alignment horizontal="right" vertical="center"/>
    </xf>
    <xf numFmtId="49" fontId="54" fillId="45" borderId="15" xfId="0" applyNumberFormat="1" applyFont="1" applyFill="1" applyBorder="1" applyAlignment="1">
      <alignment horizontal="right" vertical="center"/>
    </xf>
    <xf numFmtId="0" fontId="0" fillId="45" borderId="15" xfId="0" applyFont="1" applyFill="1" applyBorder="1" applyAlignment="1"/>
    <xf numFmtId="49" fontId="54" fillId="38" borderId="16" xfId="0" applyNumberFormat="1" applyFont="1" applyFill="1" applyBorder="1" applyAlignment="1">
      <alignment horizontal="right" vertical="center"/>
    </xf>
    <xf numFmtId="0" fontId="23" fillId="0" borderId="0" xfId="0" applyFont="1" applyAlignment="1">
      <alignment vertical="center"/>
    </xf>
    <xf numFmtId="43" fontId="23" fillId="36" borderId="0" xfId="0" applyNumberFormat="1" applyFont="1" applyFill="1" applyAlignment="1">
      <alignment horizontal="right" vertical="center"/>
    </xf>
    <xf numFmtId="0" fontId="52" fillId="36" borderId="0" xfId="0" applyFont="1" applyFill="1" applyAlignment="1">
      <alignment horizontal="right" vertical="center"/>
    </xf>
    <xf numFmtId="43" fontId="23" fillId="41" borderId="0" xfId="0" applyNumberFormat="1" applyFont="1" applyFill="1" applyAlignment="1">
      <alignment vertical="center"/>
    </xf>
    <xf numFmtId="174" fontId="52" fillId="41" borderId="0" xfId="0" applyNumberFormat="1" applyFont="1" applyFill="1" applyAlignment="1">
      <alignment horizontal="right" vertical="center"/>
    </xf>
    <xf numFmtId="43" fontId="23" fillId="36" borderId="0" xfId="0" applyNumberFormat="1" applyFont="1" applyFill="1" applyAlignment="1">
      <alignment vertical="center"/>
    </xf>
    <xf numFmtId="0" fontId="24" fillId="39" borderId="29" xfId="0" applyFont="1" applyFill="1" applyBorder="1" applyAlignment="1">
      <alignment horizontal="right" vertical="center"/>
    </xf>
    <xf numFmtId="43" fontId="23" fillId="39" borderId="29" xfId="0" applyNumberFormat="1" applyFont="1" applyFill="1" applyBorder="1" applyAlignment="1">
      <alignment vertical="center"/>
    </xf>
    <xf numFmtId="0" fontId="0" fillId="39" borderId="29" xfId="0" applyFont="1" applyFill="1" applyBorder="1" applyAlignment="1"/>
    <xf numFmtId="49" fontId="54" fillId="33" borderId="20" xfId="0" applyNumberFormat="1" applyFont="1" applyFill="1" applyBorder="1" applyAlignment="1">
      <alignment horizontal="right" vertical="center"/>
    </xf>
    <xf numFmtId="49" fontId="54" fillId="46" borderId="20" xfId="0" applyNumberFormat="1" applyFont="1" applyFill="1" applyBorder="1" applyAlignment="1">
      <alignment horizontal="right" vertical="center"/>
    </xf>
    <xf numFmtId="0" fontId="0" fillId="46" borderId="20" xfId="0" applyFont="1" applyFill="1" applyBorder="1" applyAlignment="1"/>
    <xf numFmtId="49" fontId="54" fillId="33" borderId="21" xfId="0" applyNumberFormat="1" applyFont="1" applyFill="1" applyBorder="1" applyAlignment="1">
      <alignment horizontal="right" vertical="center"/>
    </xf>
    <xf numFmtId="49" fontId="24" fillId="36" borderId="29" xfId="0" applyNumberFormat="1" applyFont="1" applyFill="1" applyBorder="1" applyAlignment="1">
      <alignment horizontal="right" vertical="center"/>
    </xf>
    <xf numFmtId="43" fontId="23" fillId="36" borderId="29" xfId="0" applyNumberFormat="1" applyFont="1" applyFill="1" applyBorder="1" applyAlignment="1">
      <alignment vertical="center"/>
    </xf>
    <xf numFmtId="0" fontId="0" fillId="36" borderId="29" xfId="0" applyFont="1" applyFill="1" applyBorder="1" applyAlignment="1"/>
    <xf numFmtId="43" fontId="23" fillId="41" borderId="29" xfId="0" applyNumberFormat="1" applyFont="1" applyFill="1" applyBorder="1" applyAlignment="1">
      <alignment vertical="center"/>
    </xf>
    <xf numFmtId="0" fontId="0" fillId="41" borderId="29" xfId="0" applyFont="1" applyFill="1" applyBorder="1" applyAlignment="1"/>
    <xf numFmtId="49" fontId="24" fillId="34" borderId="0" xfId="0" applyNumberFormat="1" applyFont="1" applyFill="1" applyAlignment="1">
      <alignment horizontal="right" vertical="center"/>
    </xf>
    <xf numFmtId="0" fontId="24" fillId="0" borderId="10" xfId="0" applyFont="1" applyBorder="1" applyAlignment="1">
      <alignment horizontal="center" vertical="center"/>
    </xf>
    <xf numFmtId="3" fontId="38" fillId="41" borderId="0" xfId="0" applyNumberFormat="1" applyFont="1" applyFill="1" applyAlignment="1">
      <alignment vertical="center"/>
    </xf>
    <xf numFmtId="3" fontId="38" fillId="41" borderId="11" xfId="0" applyNumberFormat="1" applyFont="1" applyFill="1" applyBorder="1" applyAlignment="1">
      <alignment vertical="center"/>
    </xf>
    <xf numFmtId="3" fontId="36" fillId="0" borderId="0" xfId="0" applyNumberFormat="1" applyFont="1" applyAlignment="1">
      <alignment horizontal="right" vertical="center"/>
    </xf>
    <xf numFmtId="3" fontId="38" fillId="0" borderId="0" xfId="0" applyNumberFormat="1" applyFont="1" applyAlignment="1">
      <alignment vertical="center"/>
    </xf>
    <xf numFmtId="169" fontId="39" fillId="0" borderId="27" xfId="0" applyNumberFormat="1" applyFont="1" applyBorder="1" applyAlignment="1">
      <alignment horizontal="center" vertical="center"/>
    </xf>
    <xf numFmtId="49" fontId="38" fillId="0" borderId="0" xfId="0" applyNumberFormat="1" applyFont="1" applyAlignment="1">
      <alignment horizontal="right" vertical="center"/>
    </xf>
    <xf numFmtId="175" fontId="36" fillId="0" borderId="0" xfId="0" applyNumberFormat="1" applyFont="1" applyAlignment="1">
      <alignment horizontal="right" vertical="center"/>
    </xf>
    <xf numFmtId="49" fontId="40" fillId="38" borderId="30" xfId="0" applyNumberFormat="1" applyFont="1" applyFill="1" applyBorder="1" applyAlignment="1">
      <alignment vertical="center"/>
    </xf>
    <xf numFmtId="0" fontId="0" fillId="38" borderId="30" xfId="0" applyFont="1" applyFill="1" applyBorder="1" applyAlignment="1"/>
    <xf numFmtId="49" fontId="55" fillId="45" borderId="30" xfId="0" applyNumberFormat="1" applyFont="1" applyFill="1" applyBorder="1" applyAlignment="1">
      <alignment horizontal="center" vertical="center"/>
    </xf>
    <xf numFmtId="176" fontId="36" fillId="0" borderId="0" xfId="0" applyNumberFormat="1" applyFont="1" applyAlignment="1">
      <alignment vertical="center"/>
    </xf>
    <xf numFmtId="176" fontId="36" fillId="36" borderId="0" xfId="0" applyNumberFormat="1" applyFont="1" applyFill="1" applyAlignment="1">
      <alignment vertical="center"/>
    </xf>
    <xf numFmtId="49" fontId="24" fillId="39" borderId="29" xfId="0" applyNumberFormat="1" applyFont="1" applyFill="1" applyBorder="1" applyAlignment="1">
      <alignment horizontal="right" vertical="center"/>
    </xf>
    <xf numFmtId="3" fontId="36" fillId="39" borderId="29" xfId="0" applyNumberFormat="1" applyFont="1" applyFill="1" applyBorder="1" applyAlignment="1">
      <alignment vertical="center"/>
    </xf>
    <xf numFmtId="49" fontId="40" fillId="33" borderId="31" xfId="0" applyNumberFormat="1" applyFont="1" applyFill="1" applyBorder="1" applyAlignment="1">
      <alignment vertical="center"/>
    </xf>
    <xf numFmtId="0" fontId="0" fillId="33" borderId="31" xfId="0" applyFont="1" applyFill="1" applyBorder="1" applyAlignment="1"/>
    <xf numFmtId="49" fontId="55" fillId="46" borderId="31" xfId="0" applyNumberFormat="1" applyFont="1" applyFill="1" applyBorder="1" applyAlignment="1">
      <alignment horizontal="center" vertical="center"/>
    </xf>
    <xf numFmtId="49" fontId="24" fillId="41" borderId="29" xfId="0" applyNumberFormat="1" applyFont="1" applyFill="1" applyBorder="1" applyAlignment="1">
      <alignment horizontal="right" vertical="center"/>
    </xf>
    <xf numFmtId="3" fontId="36" fillId="41" borderId="29" xfId="0" applyNumberFormat="1" applyFont="1" applyFill="1" applyBorder="1" applyAlignment="1">
      <alignment vertical="center"/>
    </xf>
    <xf numFmtId="174" fontId="52" fillId="36" borderId="0" xfId="0" applyNumberFormat="1" applyFont="1" applyFill="1" applyAlignment="1">
      <alignment horizontal="right" vertical="center"/>
    </xf>
    <xf numFmtId="0" fontId="52" fillId="41" borderId="0" xfId="0" applyFont="1" applyFill="1" applyAlignment="1">
      <alignment horizontal="right" vertical="center"/>
    </xf>
    <xf numFmtId="43" fontId="23" fillId="0" borderId="10" xfId="0" applyNumberFormat="1" applyFont="1" applyBorder="1" applyAlignment="1">
      <alignment horizontal="right" vertical="center"/>
    </xf>
    <xf numFmtId="49" fontId="27" fillId="0" borderId="0" xfId="0" applyNumberFormat="1" applyFont="1" applyAlignment="1">
      <alignment vertical="center"/>
    </xf>
    <xf numFmtId="49" fontId="23" fillId="0" borderId="10" xfId="0" applyNumberFormat="1" applyFont="1" applyBorder="1" applyAlignment="1">
      <alignment vertical="center"/>
    </xf>
    <xf numFmtId="170" fontId="36" fillId="36" borderId="10" xfId="0" applyNumberFormat="1" applyFont="1" applyFill="1" applyBorder="1" applyAlignment="1">
      <alignment horizontal="center" vertical="center"/>
    </xf>
    <xf numFmtId="0" fontId="56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49" fontId="23" fillId="0" borderId="0" xfId="0" applyNumberFormat="1" applyFont="1" applyAlignment="1">
      <alignment horizontal="right" vertical="center"/>
    </xf>
    <xf numFmtId="4" fontId="23" fillId="0" borderId="0" xfId="0" applyNumberFormat="1" applyFont="1" applyAlignment="1">
      <alignment vertical="center"/>
    </xf>
    <xf numFmtId="171" fontId="23" fillId="0" borderId="10" xfId="0" applyNumberFormat="1" applyFont="1" applyBorder="1" applyAlignment="1">
      <alignment horizontal="right" vertical="center"/>
    </xf>
    <xf numFmtId="4" fontId="23" fillId="0" borderId="10" xfId="0" applyNumberFormat="1" applyFont="1" applyBorder="1" applyAlignment="1">
      <alignment vertical="center"/>
    </xf>
    <xf numFmtId="4" fontId="23" fillId="36" borderId="32" xfId="0" applyNumberFormat="1" applyFont="1" applyFill="1" applyBorder="1" applyAlignment="1">
      <alignment horizontal="right" vertical="center"/>
    </xf>
    <xf numFmtId="4" fontId="23" fillId="36" borderId="33" xfId="0" applyNumberFormat="1" applyFont="1" applyFill="1" applyBorder="1" applyAlignment="1">
      <alignment horizontal="right" vertical="center"/>
    </xf>
    <xf numFmtId="0" fontId="23" fillId="36" borderId="33" xfId="0" applyFont="1" applyFill="1" applyBorder="1" applyAlignment="1">
      <alignment horizontal="right" vertical="center"/>
    </xf>
    <xf numFmtId="49" fontId="42" fillId="47" borderId="10" xfId="0" applyNumberFormat="1" applyFont="1" applyFill="1" applyBorder="1" applyAlignment="1">
      <alignment vertical="center"/>
    </xf>
    <xf numFmtId="0" fontId="0" fillId="47" borderId="10" xfId="0" applyFont="1" applyFill="1" applyBorder="1" applyAlignment="1"/>
    <xf numFmtId="0" fontId="23" fillId="36" borderId="34" xfId="0" applyFont="1" applyFill="1" applyBorder="1" applyAlignment="1">
      <alignment horizontal="right" vertical="center"/>
    </xf>
    <xf numFmtId="49" fontId="58" fillId="33" borderId="0" xfId="0" applyNumberFormat="1" applyFont="1" applyFill="1" applyAlignment="1">
      <alignment vertical="center"/>
    </xf>
    <xf numFmtId="0" fontId="0" fillId="48" borderId="0" xfId="0" applyFont="1" applyFill="1" applyAlignment="1"/>
    <xf numFmtId="49" fontId="47" fillId="48" borderId="0" xfId="0" applyNumberFormat="1" applyFont="1" applyFill="1" applyAlignment="1">
      <alignment vertical="center"/>
    </xf>
    <xf numFmtId="49" fontId="21" fillId="48" borderId="0" xfId="0" applyNumberFormat="1" applyFont="1" applyFill="1" applyAlignment="1">
      <alignment vertical="center"/>
    </xf>
    <xf numFmtId="49" fontId="26" fillId="48" borderId="0" xfId="0" applyNumberFormat="1" applyFont="1" applyFill="1" applyAlignment="1">
      <alignment vertical="center"/>
    </xf>
    <xf numFmtId="49" fontId="44" fillId="48" borderId="0" xfId="0" applyNumberFormat="1" applyFont="1" applyFill="1" applyAlignment="1">
      <alignment vertical="center"/>
    </xf>
    <xf numFmtId="49" fontId="59" fillId="48" borderId="0" xfId="0" applyNumberFormat="1" applyFont="1" applyFill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9"/>
  <sheetViews>
    <sheetView showGridLines="0" tabSelected="1" workbookViewId="0">
      <selection activeCell="C14" sqref="C14"/>
    </sheetView>
  </sheetViews>
  <sheetFormatPr defaultColWidth="9.140625" defaultRowHeight="14.45" customHeight="1" x14ac:dyDescent="0.25"/>
  <cols>
    <col min="1" max="1" width="8" customWidth="1"/>
    <col min="2" max="2" width="83" customWidth="1"/>
    <col min="3" max="3" width="15" customWidth="1"/>
    <col min="4" max="4" width="5" customWidth="1"/>
    <col min="5" max="5" width="26" customWidth="1"/>
    <col min="6" max="256" width="9" customWidth="1"/>
  </cols>
  <sheetData>
    <row r="1" spans="1:3" ht="39.950000000000003" customHeight="1" x14ac:dyDescent="0.25">
      <c r="A1" s="1" t="s">
        <v>0</v>
      </c>
      <c r="B1" s="2"/>
      <c r="C1" s="2"/>
    </row>
    <row r="2" spans="1:3" ht="29.1" customHeight="1" x14ac:dyDescent="0.25">
      <c r="A2" s="3" t="s">
        <v>1</v>
      </c>
      <c r="B2" s="4"/>
      <c r="C2" s="5" t="s">
        <v>2</v>
      </c>
    </row>
    <row r="3" spans="1:3" ht="14.45" customHeight="1" x14ac:dyDescent="0.25">
      <c r="C3" s="6" t="s">
        <v>3</v>
      </c>
    </row>
    <row r="4" spans="1:3" ht="21" customHeight="1" x14ac:dyDescent="0.25">
      <c r="A4" s="7" t="s">
        <v>4</v>
      </c>
      <c r="B4" s="4"/>
      <c r="C4" s="6" t="s">
        <v>5</v>
      </c>
    </row>
    <row r="5" spans="1:3" ht="14.45" customHeight="1" x14ac:dyDescent="0.25">
      <c r="B5" s="8" t="s">
        <v>6</v>
      </c>
    </row>
    <row r="6" spans="1:3" ht="14.45" customHeight="1" x14ac:dyDescent="0.25">
      <c r="B6" s="8" t="s">
        <v>7</v>
      </c>
    </row>
    <row r="7" spans="1:3" ht="14.45" customHeight="1" x14ac:dyDescent="0.25">
      <c r="B7" s="8" t="s">
        <v>8</v>
      </c>
    </row>
    <row r="8" spans="1:3" ht="14.45" customHeight="1" x14ac:dyDescent="0.25">
      <c r="B8" s="8" t="s">
        <v>9</v>
      </c>
    </row>
    <row r="9" spans="1:3" ht="14.45" customHeight="1" x14ac:dyDescent="0.25">
      <c r="B9" s="8" t="s">
        <v>10</v>
      </c>
    </row>
    <row r="10" spans="1:3" ht="14.45" customHeight="1" x14ac:dyDescent="0.25">
      <c r="B10" s="8" t="s">
        <v>11</v>
      </c>
    </row>
    <row r="11" spans="1:3" ht="14.45" customHeight="1" x14ac:dyDescent="0.25">
      <c r="B11" s="8" t="s">
        <v>12</v>
      </c>
    </row>
    <row r="13" spans="1:3" ht="18.95" customHeight="1" x14ac:dyDescent="0.25">
      <c r="B13" s="9" t="s">
        <v>13</v>
      </c>
    </row>
    <row r="14" spans="1:3" ht="14.45" customHeight="1" x14ac:dyDescent="0.25">
      <c r="B14" s="8" t="s">
        <v>14</v>
      </c>
      <c r="C14" s="10" t="s">
        <v>15</v>
      </c>
    </row>
    <row r="15" spans="1:3" ht="14.45" customHeight="1" x14ac:dyDescent="0.25">
      <c r="B15" s="8" t="s">
        <v>16</v>
      </c>
    </row>
    <row r="16" spans="1:3" ht="14.45" customHeight="1" x14ac:dyDescent="0.25">
      <c r="B16" s="8" t="s">
        <v>17</v>
      </c>
      <c r="C16" s="11" t="s">
        <v>18</v>
      </c>
    </row>
    <row r="17" spans="1:2" ht="14.45" customHeight="1" x14ac:dyDescent="0.25">
      <c r="B17" s="8" t="s">
        <v>19</v>
      </c>
    </row>
    <row r="18" spans="1:2" ht="14.45" customHeight="1" x14ac:dyDescent="0.25">
      <c r="B18" s="8" t="s">
        <v>20</v>
      </c>
    </row>
    <row r="19" spans="1:2" ht="14.45" customHeight="1" x14ac:dyDescent="0.25">
      <c r="B19" s="8" t="s">
        <v>21</v>
      </c>
    </row>
    <row r="20" spans="1:2" ht="14.45" customHeight="1" x14ac:dyDescent="0.25">
      <c r="B20" s="8" t="s">
        <v>22</v>
      </c>
    </row>
    <row r="21" spans="1:2" ht="14.45" customHeight="1" x14ac:dyDescent="0.25">
      <c r="B21" s="8" t="s">
        <v>23</v>
      </c>
    </row>
    <row r="22" spans="1:2" ht="14.45" customHeight="1" x14ac:dyDescent="0.25">
      <c r="B22" s="8" t="s">
        <v>24</v>
      </c>
    </row>
    <row r="23" spans="1:2" ht="14.45" customHeight="1" x14ac:dyDescent="0.25">
      <c r="B23" s="8" t="s">
        <v>25</v>
      </c>
    </row>
    <row r="24" spans="1:2" ht="14.45" customHeight="1" x14ac:dyDescent="0.25">
      <c r="B24" s="8" t="s">
        <v>26</v>
      </c>
    </row>
    <row r="25" spans="1:2" ht="14.45" customHeight="1" x14ac:dyDescent="0.25">
      <c r="B25" s="12" t="s">
        <v>27</v>
      </c>
    </row>
    <row r="27" spans="1:2" ht="21" customHeight="1" x14ac:dyDescent="0.25">
      <c r="A27" s="13" t="s">
        <v>28</v>
      </c>
      <c r="B27" s="14" t="s">
        <v>29</v>
      </c>
    </row>
    <row r="28" spans="1:2" ht="14.45" customHeight="1" x14ac:dyDescent="0.25">
      <c r="B28" s="15" t="s">
        <v>30</v>
      </c>
    </row>
    <row r="30" spans="1:2" ht="14.45" customHeight="1" x14ac:dyDescent="0.25">
      <c r="B30" s="9" t="s">
        <v>31</v>
      </c>
    </row>
    <row r="31" spans="1:2" ht="14.45" customHeight="1" x14ac:dyDescent="0.25">
      <c r="B31" s="8" t="s">
        <v>32</v>
      </c>
    </row>
    <row r="32" spans="1:2" ht="14.45" customHeight="1" x14ac:dyDescent="0.25">
      <c r="B32" s="15" t="s">
        <v>33</v>
      </c>
    </row>
    <row r="33" spans="1:2" ht="14.45" customHeight="1" x14ac:dyDescent="0.25">
      <c r="B33" s="8" t="s">
        <v>34</v>
      </c>
    </row>
    <row r="34" spans="1:2" ht="14.45" customHeight="1" x14ac:dyDescent="0.25">
      <c r="B34" s="8" t="s">
        <v>35</v>
      </c>
    </row>
    <row r="35" spans="1:2" ht="14.45" customHeight="1" x14ac:dyDescent="0.25">
      <c r="B35" s="9" t="s">
        <v>36</v>
      </c>
    </row>
    <row r="36" spans="1:2" ht="14.45" customHeight="1" x14ac:dyDescent="0.25">
      <c r="B36" s="15" t="s">
        <v>37</v>
      </c>
    </row>
    <row r="37" spans="1:2" ht="14.45" customHeight="1" x14ac:dyDescent="0.25">
      <c r="B37" s="8" t="s">
        <v>38</v>
      </c>
    </row>
    <row r="38" spans="1:2" ht="14.45" customHeight="1" x14ac:dyDescent="0.25">
      <c r="B38" s="8" t="s">
        <v>39</v>
      </c>
    </row>
    <row r="40" spans="1:2" ht="21" customHeight="1" x14ac:dyDescent="0.25">
      <c r="A40" s="13" t="s">
        <v>40</v>
      </c>
      <c r="B40" s="14" t="s">
        <v>41</v>
      </c>
    </row>
    <row r="41" spans="1:2" ht="14.45" customHeight="1" x14ac:dyDescent="0.25">
      <c r="B41" s="9" t="s">
        <v>42</v>
      </c>
    </row>
    <row r="42" spans="1:2" ht="14.45" customHeight="1" x14ac:dyDescent="0.25">
      <c r="B42" s="8" t="s">
        <v>43</v>
      </c>
    </row>
    <row r="43" spans="1:2" ht="14.45" customHeight="1" x14ac:dyDescent="0.25">
      <c r="B43" s="8" t="s">
        <v>44</v>
      </c>
    </row>
    <row r="45" spans="1:2" ht="14.45" customHeight="1" x14ac:dyDescent="0.25">
      <c r="B45" s="16" t="s">
        <v>45</v>
      </c>
    </row>
    <row r="46" spans="1:2" ht="14.45" customHeight="1" x14ac:dyDescent="0.25">
      <c r="B46" s="17" t="s">
        <v>46</v>
      </c>
    </row>
    <row r="48" spans="1:2" ht="14.45" customHeight="1" x14ac:dyDescent="0.25">
      <c r="B48" s="15" t="s">
        <v>47</v>
      </c>
    </row>
    <row r="49" spans="1:2" ht="14.45" customHeight="1" x14ac:dyDescent="0.25">
      <c r="B49" s="8" t="s">
        <v>48</v>
      </c>
    </row>
    <row r="51" spans="1:2" ht="21" customHeight="1" x14ac:dyDescent="0.25">
      <c r="A51" s="13" t="s">
        <v>49</v>
      </c>
      <c r="B51" s="14" t="s">
        <v>50</v>
      </c>
    </row>
    <row r="52" spans="1:2" ht="14.45" customHeight="1" x14ac:dyDescent="0.25">
      <c r="B52" s="8" t="s">
        <v>51</v>
      </c>
    </row>
    <row r="54" spans="1:2" ht="14.45" customHeight="1" x14ac:dyDescent="0.25">
      <c r="B54" s="9" t="s">
        <v>52</v>
      </c>
    </row>
    <row r="55" spans="1:2" ht="14.45" customHeight="1" x14ac:dyDescent="0.25">
      <c r="B55" s="18" t="s">
        <v>53</v>
      </c>
    </row>
    <row r="56" spans="1:2" ht="14.45" customHeight="1" x14ac:dyDescent="0.25">
      <c r="B56" s="18" t="s">
        <v>54</v>
      </c>
    </row>
    <row r="58" spans="1:2" ht="14.45" customHeight="1" x14ac:dyDescent="0.25">
      <c r="B58" s="15" t="s">
        <v>55</v>
      </c>
    </row>
    <row r="59" spans="1:2" ht="14.45" customHeight="1" x14ac:dyDescent="0.25">
      <c r="B59" s="8" t="s">
        <v>56</v>
      </c>
    </row>
    <row r="60" spans="1:2" ht="14.45" customHeight="1" x14ac:dyDescent="0.25">
      <c r="B60" s="8" t="s">
        <v>57</v>
      </c>
    </row>
    <row r="61" spans="1:2" ht="14.45" customHeight="1" x14ac:dyDescent="0.25">
      <c r="B61" s="15" t="s">
        <v>58</v>
      </c>
    </row>
    <row r="62" spans="1:2" ht="14.45" customHeight="1" x14ac:dyDescent="0.25">
      <c r="B62" s="8" t="s">
        <v>59</v>
      </c>
    </row>
    <row r="63" spans="1:2" ht="14.45" customHeight="1" x14ac:dyDescent="0.25">
      <c r="B63" s="15" t="s">
        <v>60</v>
      </c>
    </row>
    <row r="64" spans="1:2" ht="14.45" customHeight="1" x14ac:dyDescent="0.25">
      <c r="B64" s="8" t="s">
        <v>61</v>
      </c>
    </row>
    <row r="65" spans="1:2" ht="14.45" customHeight="1" x14ac:dyDescent="0.25">
      <c r="B65" s="8" t="s">
        <v>62</v>
      </c>
    </row>
    <row r="67" spans="1:2" ht="21" customHeight="1" x14ac:dyDescent="0.25">
      <c r="A67" s="13" t="s">
        <v>63</v>
      </c>
      <c r="B67" s="14" t="s">
        <v>64</v>
      </c>
    </row>
    <row r="68" spans="1:2" ht="14.45" customHeight="1" x14ac:dyDescent="0.25">
      <c r="B68" s="8" t="s">
        <v>65</v>
      </c>
    </row>
    <row r="69" spans="1:2" ht="14.45" customHeight="1" x14ac:dyDescent="0.25">
      <c r="B69" s="19" t="s">
        <v>66</v>
      </c>
    </row>
    <row r="70" spans="1:2" ht="14.45" customHeight="1" x14ac:dyDescent="0.25">
      <c r="B70" s="8" t="s">
        <v>67</v>
      </c>
    </row>
    <row r="72" spans="1:2" ht="14.45" customHeight="1" x14ac:dyDescent="0.25">
      <c r="B72" s="12" t="s">
        <v>68</v>
      </c>
    </row>
    <row r="73" spans="1:2" ht="14.45" customHeight="1" x14ac:dyDescent="0.25">
      <c r="B73" s="20" t="s">
        <v>69</v>
      </c>
    </row>
    <row r="74" spans="1:2" ht="14.45" customHeight="1" x14ac:dyDescent="0.25">
      <c r="B74" s="21" t="s">
        <v>70</v>
      </c>
    </row>
    <row r="75" spans="1:2" ht="14.45" customHeight="1" x14ac:dyDescent="0.25">
      <c r="B75" s="22" t="s">
        <v>71</v>
      </c>
    </row>
    <row r="76" spans="1:2" ht="14.45" customHeight="1" x14ac:dyDescent="0.25">
      <c r="B76" s="20" t="s">
        <v>72</v>
      </c>
    </row>
    <row r="77" spans="1:2" ht="14.45" customHeight="1" x14ac:dyDescent="0.25">
      <c r="B77" s="20" t="s">
        <v>73</v>
      </c>
    </row>
    <row r="79" spans="1:2" ht="14.45" customHeight="1" x14ac:dyDescent="0.25">
      <c r="B79" s="9" t="s">
        <v>74</v>
      </c>
    </row>
    <row r="97" spans="2:3" ht="14.45" customHeight="1" x14ac:dyDescent="0.25">
      <c r="B97" s="15" t="s">
        <v>75</v>
      </c>
      <c r="C97" s="23">
        <f ca="1">TODAY()</f>
        <v>44755</v>
      </c>
    </row>
    <row r="98" spans="2:3" ht="14.45" customHeight="1" x14ac:dyDescent="0.25">
      <c r="B98" s="8" t="s">
        <v>76</v>
      </c>
      <c r="C98" s="23">
        <f t="shared" ref="C98:C104" ca="1" si="0">C97-1</f>
        <v>44754</v>
      </c>
    </row>
    <row r="99" spans="2:3" ht="14.45" customHeight="1" x14ac:dyDescent="0.25">
      <c r="B99" s="8" t="s">
        <v>77</v>
      </c>
      <c r="C99" s="23">
        <f t="shared" ca="1" si="0"/>
        <v>44753</v>
      </c>
    </row>
    <row r="100" spans="2:3" ht="14.45" customHeight="1" x14ac:dyDescent="0.25">
      <c r="B100" s="8" t="s">
        <v>78</v>
      </c>
      <c r="C100" s="23">
        <f t="shared" ca="1" si="0"/>
        <v>44752</v>
      </c>
    </row>
    <row r="101" spans="2:3" ht="14.45" customHeight="1" x14ac:dyDescent="0.25">
      <c r="C101" s="23">
        <f t="shared" ca="1" si="0"/>
        <v>44751</v>
      </c>
    </row>
    <row r="102" spans="2:3" ht="14.45" customHeight="1" x14ac:dyDescent="0.25">
      <c r="C102" s="23">
        <f t="shared" ca="1" si="0"/>
        <v>44750</v>
      </c>
    </row>
    <row r="103" spans="2:3" ht="14.45" customHeight="1" x14ac:dyDescent="0.25">
      <c r="C103" s="23">
        <f t="shared" ca="1" si="0"/>
        <v>44749</v>
      </c>
    </row>
    <row r="104" spans="2:3" ht="14.45" customHeight="1" x14ac:dyDescent="0.25">
      <c r="C104" s="23">
        <f t="shared" ca="1" si="0"/>
        <v>44748</v>
      </c>
    </row>
    <row r="106" spans="2:3" ht="14.45" customHeight="1" x14ac:dyDescent="0.25">
      <c r="B106" s="15" t="s">
        <v>79</v>
      </c>
    </row>
    <row r="107" spans="2:3" ht="14.45" customHeight="1" x14ac:dyDescent="0.25">
      <c r="B107" s="8" t="s">
        <v>80</v>
      </c>
    </row>
    <row r="108" spans="2:3" ht="14.45" customHeight="1" x14ac:dyDescent="0.25">
      <c r="B108" s="8" t="s">
        <v>81</v>
      </c>
    </row>
    <row r="110" spans="2:3" ht="14.45" customHeight="1" x14ac:dyDescent="0.25">
      <c r="B110" s="15" t="s">
        <v>82</v>
      </c>
    </row>
    <row r="111" spans="2:3" ht="14.45" customHeight="1" x14ac:dyDescent="0.25">
      <c r="B111" s="8" t="s">
        <v>83</v>
      </c>
    </row>
    <row r="113" spans="2:4" ht="14.45" customHeight="1" x14ac:dyDescent="0.25">
      <c r="B113" s="8" t="s">
        <v>84</v>
      </c>
      <c r="C113" s="24" t="s">
        <v>85</v>
      </c>
      <c r="D113" s="20" t="s">
        <v>86</v>
      </c>
    </row>
    <row r="114" spans="2:4" ht="14.45" customHeight="1" x14ac:dyDescent="0.25">
      <c r="B114" s="8" t="s">
        <v>87</v>
      </c>
    </row>
    <row r="115" spans="2:4" ht="14.45" customHeight="1" x14ac:dyDescent="0.25">
      <c r="B115" s="8" t="s">
        <v>88</v>
      </c>
    </row>
    <row r="117" spans="2:4" ht="14.45" customHeight="1" x14ac:dyDescent="0.25">
      <c r="B117" s="12" t="s">
        <v>89</v>
      </c>
    </row>
    <row r="118" spans="2:4" ht="14.45" customHeight="1" x14ac:dyDescent="0.25">
      <c r="B118" s="20" t="s">
        <v>90</v>
      </c>
    </row>
    <row r="119" spans="2:4" ht="14.45" customHeight="1" x14ac:dyDescent="0.25">
      <c r="B119" s="20" t="s">
        <v>91</v>
      </c>
    </row>
    <row r="120" spans="2:4" ht="14.45" customHeight="1" x14ac:dyDescent="0.25">
      <c r="B120" s="20" t="s">
        <v>92</v>
      </c>
    </row>
    <row r="122" spans="2:4" ht="14.45" customHeight="1" x14ac:dyDescent="0.25">
      <c r="B122" s="25" t="s">
        <v>93</v>
      </c>
    </row>
    <row r="124" spans="2:4" ht="14.45" customHeight="1" x14ac:dyDescent="0.25">
      <c r="B124" s="25" t="s">
        <v>94</v>
      </c>
    </row>
    <row r="125" spans="2:4" ht="14.45" customHeight="1" x14ac:dyDescent="0.25">
      <c r="B125" s="8" t="s">
        <v>95</v>
      </c>
    </row>
    <row r="126" spans="2:4" ht="14.45" customHeight="1" x14ac:dyDescent="0.25">
      <c r="B126" s="8" t="s">
        <v>96</v>
      </c>
    </row>
    <row r="127" spans="2:4" ht="14.45" customHeight="1" x14ac:dyDescent="0.25">
      <c r="B127" s="8" t="s">
        <v>97</v>
      </c>
    </row>
    <row r="128" spans="2:4" ht="14.45" customHeight="1" x14ac:dyDescent="0.25">
      <c r="B128" s="8" t="s">
        <v>98</v>
      </c>
    </row>
    <row r="129" spans="2:2" ht="14.45" customHeight="1" x14ac:dyDescent="0.25">
      <c r="B129" s="8" t="s">
        <v>99</v>
      </c>
    </row>
    <row r="131" spans="2:2" ht="14.45" customHeight="1" x14ac:dyDescent="0.25">
      <c r="B131" s="25" t="s">
        <v>100</v>
      </c>
    </row>
    <row r="132" spans="2:2" ht="14.45" customHeight="1" x14ac:dyDescent="0.25">
      <c r="B132" s="8" t="s">
        <v>101</v>
      </c>
    </row>
    <row r="133" spans="2:2" ht="14.45" customHeight="1" x14ac:dyDescent="0.25">
      <c r="B133" s="15" t="s">
        <v>102</v>
      </c>
    </row>
    <row r="134" spans="2:2" ht="14.45" customHeight="1" x14ac:dyDescent="0.25">
      <c r="B134" s="8" t="s">
        <v>103</v>
      </c>
    </row>
    <row r="136" spans="2:2" ht="14.45" customHeight="1" x14ac:dyDescent="0.25">
      <c r="B136" s="16" t="s">
        <v>104</v>
      </c>
    </row>
    <row r="137" spans="2:2" ht="14.45" customHeight="1" x14ac:dyDescent="0.25">
      <c r="B137" s="17" t="s">
        <v>105</v>
      </c>
    </row>
    <row r="138" spans="2:2" ht="14.45" customHeight="1" x14ac:dyDescent="0.25">
      <c r="B138" s="17" t="s">
        <v>106</v>
      </c>
    </row>
    <row r="145" spans="2:2" ht="14.45" customHeight="1" x14ac:dyDescent="0.25">
      <c r="B145" s="9" t="s">
        <v>107</v>
      </c>
    </row>
    <row r="146" spans="2:2" ht="14.45" customHeight="1" x14ac:dyDescent="0.25">
      <c r="B146" s="8" t="s">
        <v>108</v>
      </c>
    </row>
    <row r="147" spans="2:2" ht="14.45" customHeight="1" x14ac:dyDescent="0.25">
      <c r="B147" s="15" t="s">
        <v>109</v>
      </c>
    </row>
    <row r="148" spans="2:2" ht="14.45" customHeight="1" x14ac:dyDescent="0.25">
      <c r="B148" s="8" t="s">
        <v>110</v>
      </c>
    </row>
    <row r="150" spans="2:2" ht="18" customHeight="1" x14ac:dyDescent="0.25">
      <c r="B150" s="26" t="s">
        <v>111</v>
      </c>
    </row>
    <row r="151" spans="2:2" ht="18" customHeight="1" x14ac:dyDescent="0.25">
      <c r="B151" s="26" t="s">
        <v>112</v>
      </c>
    </row>
    <row r="152" spans="2:2" ht="18" customHeight="1" x14ac:dyDescent="0.25">
      <c r="B152" s="26" t="s">
        <v>113</v>
      </c>
    </row>
    <row r="153" spans="2:2" ht="18" customHeight="1" x14ac:dyDescent="0.25">
      <c r="B153" s="26" t="s">
        <v>114</v>
      </c>
    </row>
    <row r="155" spans="2:2" ht="14.45" customHeight="1" x14ac:dyDescent="0.25">
      <c r="B155" s="16" t="s">
        <v>115</v>
      </c>
    </row>
    <row r="156" spans="2:2" ht="14.45" customHeight="1" x14ac:dyDescent="0.25">
      <c r="B156" s="17" t="s">
        <v>116</v>
      </c>
    </row>
    <row r="158" spans="2:2" ht="14.45" customHeight="1" x14ac:dyDescent="0.25">
      <c r="B158" s="9" t="s">
        <v>117</v>
      </c>
    </row>
    <row r="159" spans="2:2" ht="14.45" customHeight="1" x14ac:dyDescent="0.25">
      <c r="B159" s="8" t="s">
        <v>118</v>
      </c>
    </row>
    <row r="160" spans="2:2" ht="14.45" customHeight="1" x14ac:dyDescent="0.25">
      <c r="B160" s="8" t="s">
        <v>119</v>
      </c>
    </row>
    <row r="161" spans="2:2" ht="14.45" customHeight="1" x14ac:dyDescent="0.25">
      <c r="B161" s="8" t="s">
        <v>120</v>
      </c>
    </row>
    <row r="163" spans="2:2" ht="18" customHeight="1" x14ac:dyDescent="0.25">
      <c r="B163" s="26" t="s">
        <v>121</v>
      </c>
    </row>
    <row r="164" spans="2:2" ht="18" customHeight="1" x14ac:dyDescent="0.25">
      <c r="B164" s="26" t="s">
        <v>122</v>
      </c>
    </row>
    <row r="165" spans="2:2" ht="18" customHeight="1" x14ac:dyDescent="0.25">
      <c r="B165" s="26" t="s">
        <v>123</v>
      </c>
    </row>
    <row r="167" spans="2:2" ht="14.45" customHeight="1" x14ac:dyDescent="0.25">
      <c r="B167" s="16" t="s">
        <v>124</v>
      </c>
    </row>
    <row r="168" spans="2:2" ht="14.45" customHeight="1" x14ac:dyDescent="0.25">
      <c r="B168" s="17" t="s">
        <v>125</v>
      </c>
    </row>
    <row r="169" spans="2:2" ht="14.45" customHeight="1" x14ac:dyDescent="0.25">
      <c r="B169" s="17" t="s">
        <v>126</v>
      </c>
    </row>
    <row r="170" spans="2:2" ht="14.45" customHeight="1" x14ac:dyDescent="0.25">
      <c r="B170" s="17" t="s">
        <v>127</v>
      </c>
    </row>
    <row r="171" spans="2:2" ht="14.45" customHeight="1" x14ac:dyDescent="0.25">
      <c r="B171" s="17" t="s">
        <v>128</v>
      </c>
    </row>
    <row r="172" spans="2:2" ht="14.45" customHeight="1" x14ac:dyDescent="0.25">
      <c r="B172" s="17" t="s">
        <v>129</v>
      </c>
    </row>
    <row r="174" spans="2:2" ht="14.45" customHeight="1" x14ac:dyDescent="0.25">
      <c r="B174" s="27" t="s">
        <v>130</v>
      </c>
    </row>
    <row r="175" spans="2:2" ht="18" customHeight="1" x14ac:dyDescent="0.25">
      <c r="B175" s="26" t="s">
        <v>131</v>
      </c>
    </row>
    <row r="176" spans="2:2" ht="18" customHeight="1" x14ac:dyDescent="0.25">
      <c r="B176" s="26" t="s">
        <v>132</v>
      </c>
    </row>
    <row r="178" spans="2:2" ht="14.45" customHeight="1" x14ac:dyDescent="0.25">
      <c r="B178" s="27" t="s">
        <v>133</v>
      </c>
    </row>
    <row r="179" spans="2:2" ht="18" customHeight="1" x14ac:dyDescent="0.25">
      <c r="B179" s="26" t="s">
        <v>134</v>
      </c>
    </row>
    <row r="180" spans="2:2" ht="18" customHeight="1" x14ac:dyDescent="0.25">
      <c r="B180" s="26" t="s">
        <v>135</v>
      </c>
    </row>
    <row r="181" spans="2:2" ht="18" customHeight="1" x14ac:dyDescent="0.25">
      <c r="B181" s="26" t="s">
        <v>136</v>
      </c>
    </row>
    <row r="182" spans="2:2" ht="18" customHeight="1" x14ac:dyDescent="0.25">
      <c r="B182" s="26" t="s">
        <v>137</v>
      </c>
    </row>
    <row r="184" spans="2:2" ht="14.45" customHeight="1" x14ac:dyDescent="0.25">
      <c r="B184" s="9" t="s">
        <v>138</v>
      </c>
    </row>
    <row r="185" spans="2:2" ht="14.45" customHeight="1" x14ac:dyDescent="0.25">
      <c r="B185" s="15" t="s">
        <v>139</v>
      </c>
    </row>
    <row r="186" spans="2:2" ht="14.45" customHeight="1" x14ac:dyDescent="0.25">
      <c r="B186" s="8" t="s">
        <v>140</v>
      </c>
    </row>
    <row r="187" spans="2:2" ht="14.45" customHeight="1" x14ac:dyDescent="0.25">
      <c r="B187" s="8" t="s">
        <v>141</v>
      </c>
    </row>
    <row r="188" spans="2:2" ht="14.45" customHeight="1" x14ac:dyDescent="0.25">
      <c r="B188" s="8" t="s">
        <v>142</v>
      </c>
    </row>
    <row r="189" spans="2:2" ht="14.45" customHeight="1" x14ac:dyDescent="0.25">
      <c r="B189" s="8" t="s">
        <v>143</v>
      </c>
    </row>
    <row r="190" spans="2:2" ht="14.45" customHeight="1" x14ac:dyDescent="0.25">
      <c r="B190" s="8" t="s">
        <v>144</v>
      </c>
    </row>
    <row r="191" spans="2:2" ht="14.45" customHeight="1" x14ac:dyDescent="0.25">
      <c r="B191" s="8" t="s">
        <v>145</v>
      </c>
    </row>
    <row r="193" spans="2:2" ht="18" customHeight="1" x14ac:dyDescent="0.25">
      <c r="B193" s="26" t="s">
        <v>146</v>
      </c>
    </row>
    <row r="194" spans="2:2" ht="18" customHeight="1" x14ac:dyDescent="0.25">
      <c r="B194" s="26" t="s">
        <v>147</v>
      </c>
    </row>
    <row r="195" spans="2:2" ht="18" customHeight="1" x14ac:dyDescent="0.25">
      <c r="B195" s="26" t="s">
        <v>148</v>
      </c>
    </row>
    <row r="196" spans="2:2" ht="18" customHeight="1" x14ac:dyDescent="0.25">
      <c r="B196" s="26" t="s">
        <v>149</v>
      </c>
    </row>
    <row r="197" spans="2:2" ht="18" customHeight="1" x14ac:dyDescent="0.25">
      <c r="B197" s="26" t="s">
        <v>150</v>
      </c>
    </row>
    <row r="199" spans="2:2" ht="14.45" customHeight="1" x14ac:dyDescent="0.25">
      <c r="B199" s="9" t="s">
        <v>151</v>
      </c>
    </row>
    <row r="200" spans="2:2" ht="14.45" customHeight="1" x14ac:dyDescent="0.25">
      <c r="B200" s="8" t="s">
        <v>152</v>
      </c>
    </row>
    <row r="201" spans="2:2" ht="14.45" customHeight="1" x14ac:dyDescent="0.25">
      <c r="B201" s="8" t="s">
        <v>153</v>
      </c>
    </row>
    <row r="202" spans="2:2" ht="14.45" customHeight="1" x14ac:dyDescent="0.25">
      <c r="B202" s="8" t="s">
        <v>154</v>
      </c>
    </row>
    <row r="203" spans="2:2" ht="14.45" customHeight="1" x14ac:dyDescent="0.25">
      <c r="B203" s="8" t="s">
        <v>155</v>
      </c>
    </row>
    <row r="204" spans="2:2" ht="14.45" customHeight="1" x14ac:dyDescent="0.25">
      <c r="B204" s="8" t="s">
        <v>156</v>
      </c>
    </row>
    <row r="205" spans="2:2" ht="14.45" customHeight="1" x14ac:dyDescent="0.25">
      <c r="B205" s="8" t="s">
        <v>157</v>
      </c>
    </row>
    <row r="207" spans="2:2" ht="14.45" customHeight="1" x14ac:dyDescent="0.25">
      <c r="B207" s="27" t="s">
        <v>158</v>
      </c>
    </row>
    <row r="208" spans="2:2" ht="18" customHeight="1" x14ac:dyDescent="0.25">
      <c r="B208" s="26" t="s">
        <v>121</v>
      </c>
    </row>
    <row r="209" spans="2:2" ht="18" customHeight="1" x14ac:dyDescent="0.25">
      <c r="B209" s="26" t="s">
        <v>159</v>
      </c>
    </row>
    <row r="211" spans="2:2" ht="14.45" customHeight="1" x14ac:dyDescent="0.25">
      <c r="B211" s="27" t="s">
        <v>160</v>
      </c>
    </row>
    <row r="212" spans="2:2" ht="18" customHeight="1" x14ac:dyDescent="0.25">
      <c r="B212" s="26" t="s">
        <v>121</v>
      </c>
    </row>
    <row r="213" spans="2:2" ht="18" customHeight="1" x14ac:dyDescent="0.25">
      <c r="B213" s="26" t="s">
        <v>161</v>
      </c>
    </row>
    <row r="215" spans="2:2" ht="14.45" customHeight="1" x14ac:dyDescent="0.25">
      <c r="B215" s="9" t="s">
        <v>162</v>
      </c>
    </row>
    <row r="216" spans="2:2" ht="14.45" customHeight="1" x14ac:dyDescent="0.25">
      <c r="B216" s="8" t="s">
        <v>163</v>
      </c>
    </row>
    <row r="217" spans="2:2" ht="14.45" customHeight="1" x14ac:dyDescent="0.25">
      <c r="B217" s="8" t="s">
        <v>164</v>
      </c>
    </row>
    <row r="218" spans="2:2" ht="14.45" customHeight="1" x14ac:dyDescent="0.25">
      <c r="B218" s="8" t="s">
        <v>165</v>
      </c>
    </row>
    <row r="219" spans="2:2" ht="14.45" customHeight="1" x14ac:dyDescent="0.25">
      <c r="B219" s="8" t="s">
        <v>166</v>
      </c>
    </row>
    <row r="220" spans="2:2" ht="14.45" customHeight="1" x14ac:dyDescent="0.25">
      <c r="B220" s="8" t="s">
        <v>167</v>
      </c>
    </row>
    <row r="222" spans="2:2" ht="14.45" customHeight="1" x14ac:dyDescent="0.25">
      <c r="B222" s="8" t="s">
        <v>168</v>
      </c>
    </row>
    <row r="223" spans="2:2" ht="14.45" customHeight="1" x14ac:dyDescent="0.25">
      <c r="B223" s="8" t="s">
        <v>169</v>
      </c>
    </row>
    <row r="225" spans="2:2" ht="14.45" customHeight="1" x14ac:dyDescent="0.25">
      <c r="B225" s="9" t="s">
        <v>170</v>
      </c>
    </row>
    <row r="226" spans="2:2" ht="14.45" customHeight="1" x14ac:dyDescent="0.25">
      <c r="B226" s="8" t="s">
        <v>171</v>
      </c>
    </row>
    <row r="227" spans="2:2" ht="14.45" customHeight="1" x14ac:dyDescent="0.25">
      <c r="B227" s="8" t="s">
        <v>172</v>
      </c>
    </row>
    <row r="228" spans="2:2" ht="14.45" customHeight="1" x14ac:dyDescent="0.25">
      <c r="B228" s="8" t="s">
        <v>173</v>
      </c>
    </row>
    <row r="230" spans="2:2" ht="18" customHeight="1" x14ac:dyDescent="0.25">
      <c r="B230" s="26" t="s">
        <v>146</v>
      </c>
    </row>
    <row r="231" spans="2:2" ht="18" customHeight="1" x14ac:dyDescent="0.25">
      <c r="B231" s="26" t="s">
        <v>174</v>
      </c>
    </row>
    <row r="233" spans="2:2" ht="14.45" customHeight="1" x14ac:dyDescent="0.25">
      <c r="B233" s="9" t="s">
        <v>175</v>
      </c>
    </row>
    <row r="234" spans="2:2" ht="14.45" customHeight="1" x14ac:dyDescent="0.25">
      <c r="B234" s="8" t="s">
        <v>176</v>
      </c>
    </row>
    <row r="235" spans="2:2" ht="14.45" customHeight="1" x14ac:dyDescent="0.25">
      <c r="B235" s="8" t="s">
        <v>177</v>
      </c>
    </row>
    <row r="237" spans="2:2" ht="14.45" customHeight="1" x14ac:dyDescent="0.25">
      <c r="B237" s="27" t="s">
        <v>178</v>
      </c>
    </row>
    <row r="238" spans="2:2" ht="18" customHeight="1" x14ac:dyDescent="0.25">
      <c r="B238" s="26" t="s">
        <v>146</v>
      </c>
    </row>
    <row r="239" spans="2:2" ht="18" customHeight="1" x14ac:dyDescent="0.25">
      <c r="B239" s="26" t="s">
        <v>179</v>
      </c>
    </row>
    <row r="240" spans="2:2" ht="18" customHeight="1" x14ac:dyDescent="0.25">
      <c r="B240" s="26" t="s">
        <v>180</v>
      </c>
    </row>
    <row r="242" spans="2:2" ht="14.45" customHeight="1" x14ac:dyDescent="0.25">
      <c r="B242" s="27" t="s">
        <v>181</v>
      </c>
    </row>
    <row r="243" spans="2:2" ht="18" customHeight="1" x14ac:dyDescent="0.25">
      <c r="B243" s="26" t="s">
        <v>146</v>
      </c>
    </row>
    <row r="244" spans="2:2" ht="18" customHeight="1" x14ac:dyDescent="0.25">
      <c r="B244" s="26" t="s">
        <v>182</v>
      </c>
    </row>
    <row r="246" spans="2:2" ht="14.45" customHeight="1" x14ac:dyDescent="0.25">
      <c r="B246" s="8" t="s">
        <v>183</v>
      </c>
    </row>
    <row r="247" spans="2:2" ht="14.45" customHeight="1" x14ac:dyDescent="0.25">
      <c r="B247" s="8" t="s">
        <v>184</v>
      </c>
    </row>
    <row r="248" spans="2:2" ht="14.45" customHeight="1" x14ac:dyDescent="0.25">
      <c r="B248" s="8" t="s">
        <v>185</v>
      </c>
    </row>
    <row r="249" spans="2:2" ht="14.45" customHeight="1" x14ac:dyDescent="0.25">
      <c r="B249" s="8" t="s">
        <v>186</v>
      </c>
    </row>
    <row r="251" spans="2:2" ht="14.45" customHeight="1" x14ac:dyDescent="0.25">
      <c r="B251" s="9" t="s">
        <v>187</v>
      </c>
    </row>
    <row r="252" spans="2:2" ht="14.45" customHeight="1" x14ac:dyDescent="0.25">
      <c r="B252" s="15" t="s">
        <v>188</v>
      </c>
    </row>
    <row r="253" spans="2:2" ht="14.45" customHeight="1" x14ac:dyDescent="0.25">
      <c r="B253" s="8" t="s">
        <v>189</v>
      </c>
    </row>
    <row r="254" spans="2:2" ht="14.45" customHeight="1" x14ac:dyDescent="0.25">
      <c r="B254" s="8" t="s">
        <v>190</v>
      </c>
    </row>
    <row r="255" spans="2:2" ht="14.45" customHeight="1" x14ac:dyDescent="0.25">
      <c r="B255" s="8" t="s">
        <v>191</v>
      </c>
    </row>
    <row r="256" spans="2:2" ht="14.45" customHeight="1" x14ac:dyDescent="0.25">
      <c r="B256" s="8" t="s">
        <v>192</v>
      </c>
    </row>
    <row r="257" spans="2:2" ht="14.45" customHeight="1" x14ac:dyDescent="0.25">
      <c r="B257" s="8" t="s">
        <v>193</v>
      </c>
    </row>
    <row r="258" spans="2:2" ht="18" customHeight="1" x14ac:dyDescent="0.25">
      <c r="B258" s="26" t="s">
        <v>194</v>
      </c>
    </row>
    <row r="259" spans="2:2" ht="18" customHeight="1" x14ac:dyDescent="0.25">
      <c r="B259" s="26" t="s">
        <v>195</v>
      </c>
    </row>
    <row r="260" spans="2:2" ht="18" customHeight="1" x14ac:dyDescent="0.25">
      <c r="B260" s="26" t="s">
        <v>196</v>
      </c>
    </row>
    <row r="261" spans="2:2" ht="18" customHeight="1" x14ac:dyDescent="0.25">
      <c r="B261" s="26" t="s">
        <v>197</v>
      </c>
    </row>
    <row r="262" spans="2:2" ht="18" customHeight="1" x14ac:dyDescent="0.25">
      <c r="B262" s="26" t="s">
        <v>198</v>
      </c>
    </row>
    <row r="263" spans="2:2" ht="18" customHeight="1" x14ac:dyDescent="0.25">
      <c r="B263" s="26" t="s">
        <v>199</v>
      </c>
    </row>
    <row r="264" spans="2:2" ht="18" customHeight="1" x14ac:dyDescent="0.25">
      <c r="B264" s="26" t="s">
        <v>200</v>
      </c>
    </row>
    <row r="265" spans="2:2" ht="18" customHeight="1" x14ac:dyDescent="0.25">
      <c r="B265" s="26" t="s">
        <v>201</v>
      </c>
    </row>
    <row r="267" spans="2:2" ht="14.45" customHeight="1" x14ac:dyDescent="0.25">
      <c r="B267" s="9" t="s">
        <v>202</v>
      </c>
    </row>
    <row r="268" spans="2:2" ht="14.45" customHeight="1" x14ac:dyDescent="0.25">
      <c r="B268" s="8" t="s">
        <v>203</v>
      </c>
    </row>
    <row r="269" spans="2:2" ht="14.45" customHeight="1" x14ac:dyDescent="0.25">
      <c r="B269" s="8" t="s">
        <v>204</v>
      </c>
    </row>
    <row r="270" spans="2:2" ht="14.45" customHeight="1" x14ac:dyDescent="0.25">
      <c r="B270" s="8" t="s">
        <v>205</v>
      </c>
    </row>
    <row r="272" spans="2:2" ht="14.45" customHeight="1" x14ac:dyDescent="0.25">
      <c r="B272" s="9" t="s">
        <v>206</v>
      </c>
    </row>
    <row r="273" spans="2:2" ht="14.45" customHeight="1" x14ac:dyDescent="0.25">
      <c r="B273" s="8" t="s">
        <v>207</v>
      </c>
    </row>
    <row r="274" spans="2:2" ht="14.45" customHeight="1" x14ac:dyDescent="0.25">
      <c r="B274" s="8" t="s">
        <v>208</v>
      </c>
    </row>
    <row r="275" spans="2:2" ht="14.45" customHeight="1" x14ac:dyDescent="0.25">
      <c r="B275" s="8" t="s">
        <v>209</v>
      </c>
    </row>
    <row r="276" spans="2:2" ht="14.45" customHeight="1" x14ac:dyDescent="0.25">
      <c r="B276" s="8" t="s">
        <v>210</v>
      </c>
    </row>
    <row r="277" spans="2:2" ht="14.45" customHeight="1" x14ac:dyDescent="0.25">
      <c r="B277" s="8" t="s">
        <v>211</v>
      </c>
    </row>
    <row r="279" spans="2:2" ht="14.45" customHeight="1" x14ac:dyDescent="0.25">
      <c r="B279" s="9" t="s">
        <v>212</v>
      </c>
    </row>
    <row r="280" spans="2:2" ht="14.45" customHeight="1" x14ac:dyDescent="0.25">
      <c r="B280" s="15" t="s">
        <v>213</v>
      </c>
    </row>
    <row r="281" spans="2:2" ht="14.45" customHeight="1" x14ac:dyDescent="0.25">
      <c r="B281" s="8" t="s">
        <v>214</v>
      </c>
    </row>
    <row r="282" spans="2:2" ht="14.45" customHeight="1" x14ac:dyDescent="0.25">
      <c r="B282" s="8" t="s">
        <v>215</v>
      </c>
    </row>
    <row r="283" spans="2:2" ht="14.45" customHeight="1" x14ac:dyDescent="0.25">
      <c r="B283" s="8" t="s">
        <v>216</v>
      </c>
    </row>
    <row r="285" spans="2:2" ht="14.45" customHeight="1" x14ac:dyDescent="0.25">
      <c r="B285" s="25" t="s">
        <v>217</v>
      </c>
    </row>
    <row r="286" spans="2:2" ht="14.45" customHeight="1" x14ac:dyDescent="0.25">
      <c r="B286" s="8" t="s">
        <v>218</v>
      </c>
    </row>
    <row r="287" spans="2:2" ht="14.45" customHeight="1" x14ac:dyDescent="0.25">
      <c r="B287" s="15" t="s">
        <v>219</v>
      </c>
    </row>
    <row r="289" spans="2:2" ht="14.45" customHeight="1" x14ac:dyDescent="0.25">
      <c r="B289" s="15" t="s">
        <v>220</v>
      </c>
    </row>
    <row r="290" spans="2:2" ht="14.45" customHeight="1" x14ac:dyDescent="0.25">
      <c r="B290" s="8" t="s">
        <v>221</v>
      </c>
    </row>
    <row r="291" spans="2:2" ht="14.45" customHeight="1" x14ac:dyDescent="0.25">
      <c r="B291" s="8" t="s">
        <v>222</v>
      </c>
    </row>
    <row r="293" spans="2:2" ht="14.45" customHeight="1" x14ac:dyDescent="0.25">
      <c r="B293" s="15" t="s">
        <v>223</v>
      </c>
    </row>
    <row r="294" spans="2:2" ht="14.45" customHeight="1" x14ac:dyDescent="0.25">
      <c r="B294" s="8" t="s">
        <v>224</v>
      </c>
    </row>
    <row r="295" spans="2:2" ht="14.45" customHeight="1" x14ac:dyDescent="0.25">
      <c r="B295" s="8" t="s">
        <v>225</v>
      </c>
    </row>
    <row r="296" spans="2:2" ht="14.45" customHeight="1" x14ac:dyDescent="0.25">
      <c r="B296" s="8" t="s">
        <v>226</v>
      </c>
    </row>
    <row r="297" spans="2:2" ht="14.45" customHeight="1" x14ac:dyDescent="0.25">
      <c r="B297" s="8" t="s">
        <v>227</v>
      </c>
    </row>
    <row r="298" spans="2:2" ht="14.45" customHeight="1" x14ac:dyDescent="0.25">
      <c r="B298" s="8" t="s">
        <v>228</v>
      </c>
    </row>
    <row r="300" spans="2:2" ht="14.45" customHeight="1" x14ac:dyDescent="0.25">
      <c r="B300" s="25" t="s">
        <v>229</v>
      </c>
    </row>
    <row r="301" spans="2:2" ht="14.45" customHeight="1" x14ac:dyDescent="0.25">
      <c r="B301" s="8" t="s">
        <v>230</v>
      </c>
    </row>
    <row r="302" spans="2:2" ht="14.45" customHeight="1" x14ac:dyDescent="0.25">
      <c r="B302" s="15" t="s">
        <v>231</v>
      </c>
    </row>
    <row r="303" spans="2:2" ht="14.45" customHeight="1" x14ac:dyDescent="0.25">
      <c r="B303" s="15" t="s">
        <v>232</v>
      </c>
    </row>
    <row r="304" spans="2:2" ht="14.45" customHeight="1" x14ac:dyDescent="0.25">
      <c r="B304" s="15" t="s">
        <v>233</v>
      </c>
    </row>
    <row r="305" spans="1:2" ht="14.45" customHeight="1" x14ac:dyDescent="0.25">
      <c r="B305" s="15" t="s">
        <v>234</v>
      </c>
    </row>
    <row r="306" spans="1:2" ht="14.45" customHeight="1" x14ac:dyDescent="0.25">
      <c r="B306" s="8" t="s">
        <v>235</v>
      </c>
    </row>
    <row r="307" spans="1:2" ht="14.45" customHeight="1" x14ac:dyDescent="0.25">
      <c r="B307" s="15" t="s">
        <v>236</v>
      </c>
    </row>
    <row r="308" spans="1:2" ht="14.45" customHeight="1" x14ac:dyDescent="0.25">
      <c r="B308" s="8" t="s">
        <v>237</v>
      </c>
    </row>
    <row r="309" spans="1:2" ht="14.45" customHeight="1" x14ac:dyDescent="0.25">
      <c r="B309" s="15" t="s">
        <v>238</v>
      </c>
    </row>
    <row r="310" spans="1:2" ht="14.45" customHeight="1" x14ac:dyDescent="0.25">
      <c r="B310" s="8" t="s">
        <v>239</v>
      </c>
    </row>
    <row r="312" spans="1:2" ht="14.45" customHeight="1" x14ac:dyDescent="0.25">
      <c r="B312" s="16" t="s">
        <v>240</v>
      </c>
    </row>
    <row r="313" spans="1:2" ht="14.45" customHeight="1" x14ac:dyDescent="0.25">
      <c r="B313" s="17" t="s">
        <v>241</v>
      </c>
    </row>
    <row r="315" spans="1:2" ht="14.45" customHeight="1" x14ac:dyDescent="0.25">
      <c r="B315" s="25" t="s">
        <v>242</v>
      </c>
    </row>
    <row r="316" spans="1:2" ht="14.45" customHeight="1" x14ac:dyDescent="0.25">
      <c r="B316" s="8" t="s">
        <v>243</v>
      </c>
    </row>
    <row r="317" spans="1:2" ht="14.45" customHeight="1" x14ac:dyDescent="0.25">
      <c r="B317" s="8" t="s">
        <v>244</v>
      </c>
    </row>
    <row r="319" spans="1:2" ht="21" customHeight="1" x14ac:dyDescent="0.25">
      <c r="A319" s="13" t="s">
        <v>245</v>
      </c>
      <c r="B319" s="14" t="s">
        <v>246</v>
      </c>
    </row>
    <row r="320" spans="1:2" ht="14.45" customHeight="1" x14ac:dyDescent="0.25">
      <c r="B320" s="19" t="s">
        <v>247</v>
      </c>
    </row>
    <row r="321" spans="2:2" ht="14.45" customHeight="1" x14ac:dyDescent="0.25">
      <c r="B321" s="28" t="s">
        <v>248</v>
      </c>
    </row>
    <row r="322" spans="2:2" ht="14.45" customHeight="1" x14ac:dyDescent="0.25">
      <c r="B322" s="8" t="s">
        <v>249</v>
      </c>
    </row>
    <row r="324" spans="2:2" ht="14.45" customHeight="1" x14ac:dyDescent="0.25">
      <c r="B324" s="9" t="s">
        <v>250</v>
      </c>
    </row>
    <row r="325" spans="2:2" ht="14.45" customHeight="1" x14ac:dyDescent="0.25">
      <c r="B325" s="15" t="s">
        <v>251</v>
      </c>
    </row>
    <row r="326" spans="2:2" ht="14.45" customHeight="1" x14ac:dyDescent="0.25">
      <c r="B326" s="8" t="s">
        <v>252</v>
      </c>
    </row>
    <row r="328" spans="2:2" ht="14.45" customHeight="1" x14ac:dyDescent="0.25">
      <c r="B328" s="8" t="s">
        <v>253</v>
      </c>
    </row>
    <row r="329" spans="2:2" ht="14.45" customHeight="1" x14ac:dyDescent="0.25">
      <c r="B329" s="8" t="s">
        <v>254</v>
      </c>
    </row>
    <row r="330" spans="2:2" ht="14.45" customHeight="1" x14ac:dyDescent="0.25">
      <c r="B330" s="8" t="s">
        <v>255</v>
      </c>
    </row>
    <row r="332" spans="2:2" ht="14.45" customHeight="1" x14ac:dyDescent="0.25">
      <c r="B332" s="12" t="s">
        <v>256</v>
      </c>
    </row>
    <row r="333" spans="2:2" ht="14.45" customHeight="1" x14ac:dyDescent="0.25">
      <c r="B333" s="20" t="s">
        <v>257</v>
      </c>
    </row>
    <row r="335" spans="2:2" ht="14.45" customHeight="1" x14ac:dyDescent="0.25">
      <c r="B335" s="9" t="s">
        <v>258</v>
      </c>
    </row>
    <row r="336" spans="2:2" ht="14.45" customHeight="1" x14ac:dyDescent="0.25">
      <c r="B336" s="8" t="s">
        <v>259</v>
      </c>
    </row>
    <row r="337" spans="2:2" ht="14.45" customHeight="1" x14ac:dyDescent="0.25">
      <c r="B337" s="8" t="s">
        <v>260</v>
      </c>
    </row>
    <row r="339" spans="2:2" ht="14.45" customHeight="1" x14ac:dyDescent="0.25">
      <c r="B339" s="8" t="s">
        <v>261</v>
      </c>
    </row>
    <row r="340" spans="2:2" ht="14.45" customHeight="1" x14ac:dyDescent="0.25">
      <c r="B340" s="8" t="s">
        <v>262</v>
      </c>
    </row>
    <row r="342" spans="2:2" ht="14.45" customHeight="1" x14ac:dyDescent="0.25">
      <c r="B342" s="9" t="s">
        <v>263</v>
      </c>
    </row>
    <row r="343" spans="2:2" ht="14.45" customHeight="1" x14ac:dyDescent="0.25">
      <c r="B343" s="8" t="s">
        <v>264</v>
      </c>
    </row>
    <row r="344" spans="2:2" ht="14.45" customHeight="1" x14ac:dyDescent="0.25">
      <c r="B344" s="8" t="s">
        <v>265</v>
      </c>
    </row>
    <row r="346" spans="2:2" ht="14.45" customHeight="1" x14ac:dyDescent="0.25">
      <c r="B346" s="9" t="s">
        <v>266</v>
      </c>
    </row>
    <row r="347" spans="2:2" ht="14.45" customHeight="1" x14ac:dyDescent="0.25">
      <c r="B347" s="8" t="s">
        <v>267</v>
      </c>
    </row>
    <row r="348" spans="2:2" ht="14.45" customHeight="1" x14ac:dyDescent="0.25">
      <c r="B348" s="8" t="s">
        <v>268</v>
      </c>
    </row>
    <row r="349" spans="2:2" ht="14.45" customHeight="1" x14ac:dyDescent="0.25">
      <c r="B349" s="8" t="s">
        <v>269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2"/>
  <sheetViews>
    <sheetView showGridLines="0" workbookViewId="0">
      <selection activeCell="A151" sqref="A151"/>
    </sheetView>
  </sheetViews>
  <sheetFormatPr defaultColWidth="9.140625" defaultRowHeight="14.45" customHeight="1" x14ac:dyDescent="0.25"/>
  <cols>
    <col min="1" max="1" width="25" customWidth="1"/>
    <col min="2" max="2" width="3" customWidth="1"/>
    <col min="3" max="14" width="8" customWidth="1"/>
    <col min="15" max="16" width="9" customWidth="1"/>
    <col min="17" max="17" width="6" customWidth="1"/>
    <col min="18" max="18" width="38" customWidth="1"/>
    <col min="19" max="256" width="8" customWidth="1"/>
  </cols>
  <sheetData>
    <row r="1" spans="1:18" ht="39.950000000000003" customHeight="1" x14ac:dyDescent="0.25">
      <c r="A1" s="29" t="s">
        <v>270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8" ht="18.95" customHeight="1" x14ac:dyDescent="0.25">
      <c r="A2" s="30" t="s">
        <v>271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 t="s">
        <v>2</v>
      </c>
      <c r="R2" s="16" t="s">
        <v>272</v>
      </c>
    </row>
    <row r="4" spans="1:18" ht="21" customHeight="1" x14ac:dyDescent="0.25">
      <c r="B4" s="31" t="s">
        <v>273</v>
      </c>
      <c r="C4" s="32">
        <v>0</v>
      </c>
      <c r="N4" s="33" t="s">
        <v>274</v>
      </c>
      <c r="O4" s="34" t="s">
        <v>275</v>
      </c>
      <c r="P4" s="34" t="s">
        <v>276</v>
      </c>
    </row>
    <row r="5" spans="1:18" ht="21" customHeight="1" x14ac:dyDescent="0.25">
      <c r="A5" s="35"/>
      <c r="B5" s="36" t="s">
        <v>277</v>
      </c>
      <c r="C5" s="37">
        <f t="shared" ref="C5:N5" si="0">C43</f>
        <v>0</v>
      </c>
      <c r="D5" s="37">
        <f t="shared" si="0"/>
        <v>0</v>
      </c>
      <c r="E5" s="37">
        <f t="shared" si="0"/>
        <v>0</v>
      </c>
      <c r="F5" s="37">
        <f t="shared" si="0"/>
        <v>0</v>
      </c>
      <c r="G5" s="37">
        <f t="shared" si="0"/>
        <v>0</v>
      </c>
      <c r="H5" s="37">
        <f t="shared" si="0"/>
        <v>0</v>
      </c>
      <c r="I5" s="37">
        <f t="shared" si="0"/>
        <v>0</v>
      </c>
      <c r="J5" s="37">
        <f t="shared" si="0"/>
        <v>0</v>
      </c>
      <c r="K5" s="37">
        <f t="shared" si="0"/>
        <v>0</v>
      </c>
      <c r="L5" s="37">
        <f t="shared" si="0"/>
        <v>0</v>
      </c>
      <c r="M5" s="37">
        <f t="shared" si="0"/>
        <v>0</v>
      </c>
      <c r="N5" s="37">
        <f t="shared" si="0"/>
        <v>0</v>
      </c>
      <c r="O5" s="38">
        <f>SUM(C5:N5)</f>
        <v>0</v>
      </c>
      <c r="P5" s="38">
        <f>O5/COLUMNS(C5:N5)</f>
        <v>0</v>
      </c>
    </row>
    <row r="6" spans="1:18" ht="21" customHeight="1" x14ac:dyDescent="0.25">
      <c r="A6" s="39"/>
      <c r="B6" s="40" t="s">
        <v>278</v>
      </c>
      <c r="C6" s="41">
        <f t="shared" ref="C6:N6" si="1">C146</f>
        <v>0</v>
      </c>
      <c r="D6" s="41">
        <f t="shared" si="1"/>
        <v>0</v>
      </c>
      <c r="E6" s="41">
        <f t="shared" si="1"/>
        <v>0</v>
      </c>
      <c r="F6" s="41">
        <f t="shared" si="1"/>
        <v>0</v>
      </c>
      <c r="G6" s="41">
        <f t="shared" si="1"/>
        <v>0</v>
      </c>
      <c r="H6" s="41">
        <f t="shared" si="1"/>
        <v>0</v>
      </c>
      <c r="I6" s="41">
        <f t="shared" si="1"/>
        <v>0</v>
      </c>
      <c r="J6" s="41">
        <f t="shared" si="1"/>
        <v>0</v>
      </c>
      <c r="K6" s="41">
        <f t="shared" si="1"/>
        <v>0</v>
      </c>
      <c r="L6" s="41">
        <f t="shared" si="1"/>
        <v>0</v>
      </c>
      <c r="M6" s="41">
        <f t="shared" si="1"/>
        <v>0</v>
      </c>
      <c r="N6" s="41">
        <f t="shared" si="1"/>
        <v>0</v>
      </c>
      <c r="O6" s="42">
        <f>SUM(C6:N6)</f>
        <v>0</v>
      </c>
      <c r="P6" s="42">
        <f>O6/COLUMNS(C6:N6)</f>
        <v>0</v>
      </c>
    </row>
    <row r="7" spans="1:18" ht="21" customHeight="1" x14ac:dyDescent="0.25">
      <c r="A7" s="43"/>
      <c r="B7" s="44" t="s">
        <v>279</v>
      </c>
      <c r="C7" s="45">
        <f t="shared" ref="C7:N7" si="2">C5-C6</f>
        <v>0</v>
      </c>
      <c r="D7" s="45">
        <f t="shared" si="2"/>
        <v>0</v>
      </c>
      <c r="E7" s="45">
        <f t="shared" si="2"/>
        <v>0</v>
      </c>
      <c r="F7" s="45">
        <f t="shared" si="2"/>
        <v>0</v>
      </c>
      <c r="G7" s="45">
        <f t="shared" si="2"/>
        <v>0</v>
      </c>
      <c r="H7" s="45">
        <f t="shared" si="2"/>
        <v>0</v>
      </c>
      <c r="I7" s="45">
        <f t="shared" si="2"/>
        <v>0</v>
      </c>
      <c r="J7" s="45">
        <f t="shared" si="2"/>
        <v>0</v>
      </c>
      <c r="K7" s="45">
        <f t="shared" si="2"/>
        <v>0</v>
      </c>
      <c r="L7" s="45">
        <f t="shared" si="2"/>
        <v>0</v>
      </c>
      <c r="M7" s="45">
        <f t="shared" si="2"/>
        <v>0</v>
      </c>
      <c r="N7" s="45">
        <f t="shared" si="2"/>
        <v>0</v>
      </c>
      <c r="O7" s="46">
        <f>SUM(C7:N7)</f>
        <v>0</v>
      </c>
      <c r="P7" s="46">
        <f>O7/COLUMNS(C7:N7)</f>
        <v>0</v>
      </c>
    </row>
    <row r="8" spans="1:18" ht="21" customHeight="1" x14ac:dyDescent="0.25">
      <c r="B8" s="31" t="s">
        <v>280</v>
      </c>
      <c r="C8" s="47">
        <f>C5-C6+C4</f>
        <v>0</v>
      </c>
      <c r="D8" s="47">
        <f t="shared" ref="D8:N8" si="3">C8+D5-D6</f>
        <v>0</v>
      </c>
      <c r="E8" s="47">
        <f t="shared" si="3"/>
        <v>0</v>
      </c>
      <c r="F8" s="47">
        <f t="shared" si="3"/>
        <v>0</v>
      </c>
      <c r="G8" s="47">
        <f t="shared" si="3"/>
        <v>0</v>
      </c>
      <c r="H8" s="47">
        <f t="shared" si="3"/>
        <v>0</v>
      </c>
      <c r="I8" s="47">
        <f t="shared" si="3"/>
        <v>0</v>
      </c>
      <c r="J8" s="47">
        <f t="shared" si="3"/>
        <v>0</v>
      </c>
      <c r="K8" s="47">
        <f t="shared" si="3"/>
        <v>0</v>
      </c>
      <c r="L8" s="47">
        <f t="shared" si="3"/>
        <v>0</v>
      </c>
      <c r="M8" s="47">
        <f t="shared" si="3"/>
        <v>0</v>
      </c>
      <c r="N8" s="47">
        <f t="shared" si="3"/>
        <v>0</v>
      </c>
    </row>
    <row r="10" spans="1:18" ht="21" customHeight="1" thickBot="1" x14ac:dyDescent="0.3">
      <c r="A10" s="48"/>
      <c r="B10" s="48"/>
      <c r="C10" s="49">
        <f>Report!B4</f>
        <v>43466</v>
      </c>
      <c r="D10" s="49">
        <f t="shared" ref="D10:N10" si="4">DATE(YEAR(C10),MONTH(C10)+1,1)</f>
        <v>43497</v>
      </c>
      <c r="E10" s="49">
        <f t="shared" si="4"/>
        <v>43525</v>
      </c>
      <c r="F10" s="49">
        <f t="shared" si="4"/>
        <v>43556</v>
      </c>
      <c r="G10" s="49">
        <f t="shared" si="4"/>
        <v>43586</v>
      </c>
      <c r="H10" s="49">
        <f t="shared" si="4"/>
        <v>43617</v>
      </c>
      <c r="I10" s="49">
        <f t="shared" si="4"/>
        <v>43647</v>
      </c>
      <c r="J10" s="49">
        <f t="shared" si="4"/>
        <v>43678</v>
      </c>
      <c r="K10" s="49">
        <f t="shared" si="4"/>
        <v>43709</v>
      </c>
      <c r="L10" s="49">
        <f t="shared" si="4"/>
        <v>43739</v>
      </c>
      <c r="M10" s="49">
        <f t="shared" si="4"/>
        <v>43770</v>
      </c>
      <c r="N10" s="49">
        <f t="shared" si="4"/>
        <v>43800</v>
      </c>
      <c r="O10" s="50" t="s">
        <v>275</v>
      </c>
      <c r="P10" s="50" t="s">
        <v>276</v>
      </c>
      <c r="R10" s="16" t="s">
        <v>281</v>
      </c>
    </row>
    <row r="12" spans="1:18" ht="24.95" customHeight="1" x14ac:dyDescent="0.25">
      <c r="A12" s="51" t="s">
        <v>282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3"/>
      <c r="R12" s="21" t="s">
        <v>283</v>
      </c>
    </row>
    <row r="13" spans="1:18" ht="14.45" customHeight="1" x14ac:dyDescent="0.25">
      <c r="A13" s="54" t="s">
        <v>284</v>
      </c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6">
        <f t="shared" ref="O13:O43" si="5">SUM(C13:N13)</f>
        <v>0</v>
      </c>
      <c r="P13" s="56">
        <f t="shared" ref="P13:P42" si="6">O13/COLUMNS(C13:N13)</f>
        <v>0</v>
      </c>
      <c r="R13" s="20" t="s">
        <v>285</v>
      </c>
    </row>
    <row r="14" spans="1:18" ht="14.45" customHeight="1" x14ac:dyDescent="0.25">
      <c r="A14" s="57" t="s">
        <v>286</v>
      </c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6">
        <f t="shared" si="5"/>
        <v>0</v>
      </c>
      <c r="P14" s="56">
        <f t="shared" si="6"/>
        <v>0</v>
      </c>
      <c r="R14" s="20" t="s">
        <v>287</v>
      </c>
    </row>
    <row r="15" spans="1:18" ht="14.45" customHeight="1" x14ac:dyDescent="0.25">
      <c r="A15" s="57" t="s">
        <v>288</v>
      </c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6">
        <f t="shared" si="5"/>
        <v>0</v>
      </c>
      <c r="P15" s="56">
        <f t="shared" si="6"/>
        <v>0</v>
      </c>
      <c r="R15" s="20" t="s">
        <v>289</v>
      </c>
    </row>
    <row r="16" spans="1:18" ht="14.45" customHeight="1" x14ac:dyDescent="0.25">
      <c r="A16" s="57" t="s">
        <v>290</v>
      </c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6">
        <f t="shared" si="5"/>
        <v>0</v>
      </c>
      <c r="P16" s="56">
        <f t="shared" si="6"/>
        <v>0</v>
      </c>
    </row>
    <row r="17" spans="1:16" ht="14.45" customHeight="1" x14ac:dyDescent="0.25">
      <c r="A17" s="57" t="s">
        <v>291</v>
      </c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6">
        <f t="shared" si="5"/>
        <v>0</v>
      </c>
      <c r="P17" s="56">
        <f t="shared" si="6"/>
        <v>0</v>
      </c>
    </row>
    <row r="18" spans="1:16" ht="14.45" customHeight="1" x14ac:dyDescent="0.25">
      <c r="A18" s="57" t="s">
        <v>292</v>
      </c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6">
        <f t="shared" si="5"/>
        <v>0</v>
      </c>
      <c r="P18" s="56">
        <f t="shared" si="6"/>
        <v>0</v>
      </c>
    </row>
    <row r="19" spans="1:16" ht="14.45" customHeight="1" x14ac:dyDescent="0.25">
      <c r="A19" s="57" t="s">
        <v>293</v>
      </c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6">
        <f t="shared" si="5"/>
        <v>0</v>
      </c>
      <c r="P19" s="56">
        <f t="shared" si="6"/>
        <v>0</v>
      </c>
    </row>
    <row r="20" spans="1:16" ht="14.45" customHeight="1" x14ac:dyDescent="0.25">
      <c r="A20" s="57" t="s">
        <v>294</v>
      </c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6">
        <f t="shared" si="5"/>
        <v>0</v>
      </c>
      <c r="P20" s="56">
        <f t="shared" si="6"/>
        <v>0</v>
      </c>
    </row>
    <row r="21" spans="1:16" ht="14.45" customHeight="1" x14ac:dyDescent="0.25">
      <c r="A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6">
        <f t="shared" si="5"/>
        <v>0</v>
      </c>
      <c r="P21" s="56">
        <f t="shared" si="6"/>
        <v>0</v>
      </c>
    </row>
    <row r="22" spans="1:16" ht="14.45" customHeight="1" x14ac:dyDescent="0.25">
      <c r="A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6">
        <f t="shared" si="5"/>
        <v>0</v>
      </c>
      <c r="P22" s="56">
        <f t="shared" si="6"/>
        <v>0</v>
      </c>
    </row>
    <row r="23" spans="1:16" ht="14.45" customHeight="1" x14ac:dyDescent="0.25">
      <c r="A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6">
        <f t="shared" si="5"/>
        <v>0</v>
      </c>
      <c r="P23" s="56">
        <f t="shared" si="6"/>
        <v>0</v>
      </c>
    </row>
    <row r="24" spans="1:16" ht="14.45" customHeight="1" x14ac:dyDescent="0.25">
      <c r="A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6">
        <f t="shared" si="5"/>
        <v>0</v>
      </c>
      <c r="P24" s="56">
        <f t="shared" si="6"/>
        <v>0</v>
      </c>
    </row>
    <row r="25" spans="1:16" ht="14.45" customHeight="1" x14ac:dyDescent="0.25">
      <c r="A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6">
        <f t="shared" si="5"/>
        <v>0</v>
      </c>
      <c r="P25" s="56">
        <f t="shared" si="6"/>
        <v>0</v>
      </c>
    </row>
    <row r="26" spans="1:16" ht="14.45" customHeight="1" x14ac:dyDescent="0.25">
      <c r="A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6">
        <f t="shared" si="5"/>
        <v>0</v>
      </c>
      <c r="P26" s="56">
        <f t="shared" si="6"/>
        <v>0</v>
      </c>
    </row>
    <row r="27" spans="1:16" ht="14.45" customHeight="1" x14ac:dyDescent="0.25">
      <c r="A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6">
        <f t="shared" si="5"/>
        <v>0</v>
      </c>
      <c r="P27" s="56">
        <f t="shared" si="6"/>
        <v>0</v>
      </c>
    </row>
    <row r="28" spans="1:16" ht="14.45" customHeight="1" x14ac:dyDescent="0.25">
      <c r="A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6">
        <f t="shared" si="5"/>
        <v>0</v>
      </c>
      <c r="P28" s="56">
        <f t="shared" si="6"/>
        <v>0</v>
      </c>
    </row>
    <row r="29" spans="1:16" ht="14.45" customHeight="1" x14ac:dyDescent="0.25">
      <c r="A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6">
        <f t="shared" si="5"/>
        <v>0</v>
      </c>
      <c r="P29" s="56">
        <f t="shared" si="6"/>
        <v>0</v>
      </c>
    </row>
    <row r="30" spans="1:16" ht="14.45" customHeight="1" x14ac:dyDescent="0.25">
      <c r="A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6">
        <f t="shared" si="5"/>
        <v>0</v>
      </c>
      <c r="P30" s="56">
        <f t="shared" si="6"/>
        <v>0</v>
      </c>
    </row>
    <row r="31" spans="1:16" ht="14.45" customHeight="1" x14ac:dyDescent="0.25">
      <c r="A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6">
        <f t="shared" si="5"/>
        <v>0</v>
      </c>
      <c r="P31" s="56">
        <f t="shared" si="6"/>
        <v>0</v>
      </c>
    </row>
    <row r="32" spans="1:16" ht="14.45" customHeight="1" x14ac:dyDescent="0.25">
      <c r="A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6">
        <f t="shared" si="5"/>
        <v>0</v>
      </c>
      <c r="P32" s="56">
        <f t="shared" si="6"/>
        <v>0</v>
      </c>
    </row>
    <row r="33" spans="1:16" ht="14.45" customHeight="1" x14ac:dyDescent="0.25">
      <c r="A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6">
        <f t="shared" si="5"/>
        <v>0</v>
      </c>
      <c r="P33" s="56">
        <f t="shared" si="6"/>
        <v>0</v>
      </c>
    </row>
    <row r="34" spans="1:16" ht="14.45" customHeight="1" x14ac:dyDescent="0.25">
      <c r="A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6">
        <f t="shared" si="5"/>
        <v>0</v>
      </c>
      <c r="P34" s="56">
        <f t="shared" si="6"/>
        <v>0</v>
      </c>
    </row>
    <row r="35" spans="1:16" ht="14.45" customHeight="1" x14ac:dyDescent="0.25">
      <c r="A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6">
        <f t="shared" si="5"/>
        <v>0</v>
      </c>
      <c r="P35" s="56">
        <f t="shared" si="6"/>
        <v>0</v>
      </c>
    </row>
    <row r="36" spans="1:16" ht="14.45" customHeight="1" x14ac:dyDescent="0.25">
      <c r="A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6">
        <f t="shared" si="5"/>
        <v>0</v>
      </c>
      <c r="P36" s="56">
        <f t="shared" si="6"/>
        <v>0</v>
      </c>
    </row>
    <row r="37" spans="1:16" ht="14.45" customHeight="1" x14ac:dyDescent="0.25">
      <c r="A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6">
        <f t="shared" si="5"/>
        <v>0</v>
      </c>
      <c r="P37" s="56">
        <f t="shared" si="6"/>
        <v>0</v>
      </c>
    </row>
    <row r="38" spans="1:16" ht="14.45" customHeight="1" x14ac:dyDescent="0.25">
      <c r="A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6">
        <f t="shared" si="5"/>
        <v>0</v>
      </c>
      <c r="P38" s="56">
        <f t="shared" si="6"/>
        <v>0</v>
      </c>
    </row>
    <row r="39" spans="1:16" ht="14.45" customHeight="1" x14ac:dyDescent="0.25">
      <c r="A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6">
        <f t="shared" si="5"/>
        <v>0</v>
      </c>
      <c r="P39" s="56">
        <f t="shared" si="6"/>
        <v>0</v>
      </c>
    </row>
    <row r="40" spans="1:16" ht="14.45" customHeight="1" x14ac:dyDescent="0.25">
      <c r="A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6">
        <f t="shared" si="5"/>
        <v>0</v>
      </c>
      <c r="P40" s="56">
        <f t="shared" si="6"/>
        <v>0</v>
      </c>
    </row>
    <row r="41" spans="1:16" ht="14.45" customHeight="1" x14ac:dyDescent="0.25">
      <c r="A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6">
        <f t="shared" si="5"/>
        <v>0</v>
      </c>
      <c r="P41" s="56">
        <f t="shared" si="6"/>
        <v>0</v>
      </c>
    </row>
    <row r="42" spans="1:16" ht="14.45" customHeight="1" x14ac:dyDescent="0.25">
      <c r="A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6">
        <f t="shared" si="5"/>
        <v>0</v>
      </c>
      <c r="P42" s="56">
        <f t="shared" si="6"/>
        <v>0</v>
      </c>
    </row>
    <row r="43" spans="1:16" ht="24.95" customHeight="1" x14ac:dyDescent="0.25">
      <c r="A43" s="59"/>
      <c r="B43" s="60" t="s">
        <v>277</v>
      </c>
      <c r="C43" s="61">
        <f t="shared" ref="C43:N43" si="7">SUM(C12:C42)</f>
        <v>0</v>
      </c>
      <c r="D43" s="61">
        <f t="shared" si="7"/>
        <v>0</v>
      </c>
      <c r="E43" s="61">
        <f t="shared" si="7"/>
        <v>0</v>
      </c>
      <c r="F43" s="61">
        <f t="shared" si="7"/>
        <v>0</v>
      </c>
      <c r="G43" s="61">
        <f t="shared" si="7"/>
        <v>0</v>
      </c>
      <c r="H43" s="61">
        <f t="shared" si="7"/>
        <v>0</v>
      </c>
      <c r="I43" s="61">
        <f t="shared" si="7"/>
        <v>0</v>
      </c>
      <c r="J43" s="61">
        <f t="shared" si="7"/>
        <v>0</v>
      </c>
      <c r="K43" s="61">
        <f t="shared" si="7"/>
        <v>0</v>
      </c>
      <c r="L43" s="61">
        <f t="shared" si="7"/>
        <v>0</v>
      </c>
      <c r="M43" s="61">
        <f t="shared" si="7"/>
        <v>0</v>
      </c>
      <c r="N43" s="61">
        <f t="shared" si="7"/>
        <v>0</v>
      </c>
      <c r="O43" s="61">
        <f t="shared" si="5"/>
        <v>0</v>
      </c>
      <c r="P43" s="61">
        <f>O43/12</f>
        <v>0</v>
      </c>
    </row>
    <row r="44" spans="1:16" ht="15" customHeight="1" x14ac:dyDescent="0.25"/>
    <row r="45" spans="1:16" ht="24.95" customHeight="1" x14ac:dyDescent="0.25">
      <c r="A45" s="62" t="s">
        <v>295</v>
      </c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4"/>
    </row>
    <row r="46" spans="1:16" ht="14.45" customHeight="1" x14ac:dyDescent="0.25">
      <c r="A46" s="54" t="s">
        <v>296</v>
      </c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>
        <f t="shared" ref="O46:O77" si="8">SUM(C46:N46)</f>
        <v>0</v>
      </c>
      <c r="P46" s="56">
        <f t="shared" ref="P46:P77" si="9">O46/COLUMNS(C46:N46)</f>
        <v>0</v>
      </c>
    </row>
    <row r="47" spans="1:16" ht="14.45" customHeight="1" x14ac:dyDescent="0.25">
      <c r="A47" s="57" t="s">
        <v>297</v>
      </c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6">
        <f t="shared" si="8"/>
        <v>0</v>
      </c>
      <c r="P47" s="56">
        <f t="shared" si="9"/>
        <v>0</v>
      </c>
    </row>
    <row r="48" spans="1:16" ht="14.45" customHeight="1" x14ac:dyDescent="0.25">
      <c r="A48" s="57" t="s">
        <v>298</v>
      </c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6">
        <f t="shared" si="8"/>
        <v>0</v>
      </c>
      <c r="P48" s="56">
        <f t="shared" si="9"/>
        <v>0</v>
      </c>
    </row>
    <row r="49" spans="1:16" ht="14.45" customHeight="1" x14ac:dyDescent="0.25">
      <c r="A49" s="57" t="s">
        <v>299</v>
      </c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6">
        <f t="shared" si="8"/>
        <v>0</v>
      </c>
      <c r="P49" s="56">
        <f t="shared" si="9"/>
        <v>0</v>
      </c>
    </row>
    <row r="50" spans="1:16" ht="14.45" customHeight="1" x14ac:dyDescent="0.25">
      <c r="A50" s="57" t="s">
        <v>300</v>
      </c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6">
        <f t="shared" si="8"/>
        <v>0</v>
      </c>
      <c r="P50" s="56">
        <f t="shared" si="9"/>
        <v>0</v>
      </c>
    </row>
    <row r="51" spans="1:16" ht="14.45" customHeight="1" x14ac:dyDescent="0.25">
      <c r="A51" s="57" t="s">
        <v>301</v>
      </c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6">
        <f t="shared" si="8"/>
        <v>0</v>
      </c>
      <c r="P51" s="56">
        <f t="shared" si="9"/>
        <v>0</v>
      </c>
    </row>
    <row r="52" spans="1:16" ht="14.45" customHeight="1" x14ac:dyDescent="0.25">
      <c r="A52" s="57" t="s">
        <v>302</v>
      </c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6">
        <f t="shared" si="8"/>
        <v>0</v>
      </c>
      <c r="P52" s="56">
        <f t="shared" si="9"/>
        <v>0</v>
      </c>
    </row>
    <row r="53" spans="1:16" ht="14.45" customHeight="1" x14ac:dyDescent="0.25">
      <c r="A53" s="57" t="s">
        <v>303</v>
      </c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6">
        <f t="shared" si="8"/>
        <v>0</v>
      </c>
      <c r="P53" s="56">
        <f t="shared" si="9"/>
        <v>0</v>
      </c>
    </row>
    <row r="54" spans="1:16" ht="14.45" customHeight="1" x14ac:dyDescent="0.25">
      <c r="A54" s="57" t="s">
        <v>304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6">
        <f t="shared" si="8"/>
        <v>0</v>
      </c>
      <c r="P54" s="56">
        <f t="shared" si="9"/>
        <v>0</v>
      </c>
    </row>
    <row r="55" spans="1:16" ht="14.45" customHeight="1" x14ac:dyDescent="0.25">
      <c r="A55" s="57" t="s">
        <v>305</v>
      </c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6">
        <f t="shared" si="8"/>
        <v>0</v>
      </c>
      <c r="P55" s="56">
        <f t="shared" si="9"/>
        <v>0</v>
      </c>
    </row>
    <row r="56" spans="1:16" ht="14.45" customHeight="1" x14ac:dyDescent="0.25">
      <c r="A56" s="57" t="s">
        <v>306</v>
      </c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6">
        <f t="shared" si="8"/>
        <v>0</v>
      </c>
      <c r="P56" s="56">
        <f t="shared" si="9"/>
        <v>0</v>
      </c>
    </row>
    <row r="57" spans="1:16" ht="14.45" customHeight="1" x14ac:dyDescent="0.25">
      <c r="A57" s="57" t="s">
        <v>307</v>
      </c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6">
        <f t="shared" si="8"/>
        <v>0</v>
      </c>
      <c r="P57" s="56">
        <f t="shared" si="9"/>
        <v>0</v>
      </c>
    </row>
    <row r="58" spans="1:16" ht="14.45" customHeight="1" x14ac:dyDescent="0.25">
      <c r="A58" s="57" t="s">
        <v>308</v>
      </c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6">
        <f t="shared" si="8"/>
        <v>0</v>
      </c>
      <c r="P58" s="56">
        <f t="shared" si="9"/>
        <v>0</v>
      </c>
    </row>
    <row r="59" spans="1:16" ht="14.45" customHeight="1" x14ac:dyDescent="0.25">
      <c r="A59" s="57" t="s">
        <v>309</v>
      </c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6">
        <f t="shared" si="8"/>
        <v>0</v>
      </c>
      <c r="P59" s="56">
        <f t="shared" si="9"/>
        <v>0</v>
      </c>
    </row>
    <row r="60" spans="1:16" ht="14.45" customHeight="1" x14ac:dyDescent="0.25">
      <c r="A60" s="57" t="s">
        <v>310</v>
      </c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6">
        <f t="shared" si="8"/>
        <v>0</v>
      </c>
      <c r="P60" s="56">
        <f t="shared" si="9"/>
        <v>0</v>
      </c>
    </row>
    <row r="61" spans="1:16" ht="14.45" customHeight="1" x14ac:dyDescent="0.25">
      <c r="A61" s="57" t="s">
        <v>311</v>
      </c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6">
        <f t="shared" si="8"/>
        <v>0</v>
      </c>
      <c r="P61" s="56">
        <f t="shared" si="9"/>
        <v>0</v>
      </c>
    </row>
    <row r="62" spans="1:16" ht="14.45" customHeight="1" x14ac:dyDescent="0.25">
      <c r="A62" s="57" t="s">
        <v>312</v>
      </c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6">
        <f t="shared" si="8"/>
        <v>0</v>
      </c>
      <c r="P62" s="56">
        <f t="shared" si="9"/>
        <v>0</v>
      </c>
    </row>
    <row r="63" spans="1:16" ht="14.45" customHeight="1" x14ac:dyDescent="0.25">
      <c r="A63" s="57" t="s">
        <v>313</v>
      </c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6">
        <f t="shared" si="8"/>
        <v>0</v>
      </c>
      <c r="P63" s="56">
        <f t="shared" si="9"/>
        <v>0</v>
      </c>
    </row>
    <row r="64" spans="1:16" ht="14.45" customHeight="1" x14ac:dyDescent="0.25">
      <c r="A64" s="57" t="s">
        <v>314</v>
      </c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6">
        <f t="shared" si="8"/>
        <v>0</v>
      </c>
      <c r="P64" s="56">
        <f t="shared" si="9"/>
        <v>0</v>
      </c>
    </row>
    <row r="65" spans="1:16" ht="14.45" customHeight="1" x14ac:dyDescent="0.25">
      <c r="A65" s="57" t="s">
        <v>315</v>
      </c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6">
        <f t="shared" si="8"/>
        <v>0</v>
      </c>
      <c r="P65" s="56">
        <f t="shared" si="9"/>
        <v>0</v>
      </c>
    </row>
    <row r="66" spans="1:16" ht="14.45" customHeight="1" x14ac:dyDescent="0.25">
      <c r="A66" s="57" t="s">
        <v>316</v>
      </c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6">
        <f t="shared" si="8"/>
        <v>0</v>
      </c>
      <c r="P66" s="56">
        <f t="shared" si="9"/>
        <v>0</v>
      </c>
    </row>
    <row r="67" spans="1:16" ht="14.45" customHeight="1" x14ac:dyDescent="0.25">
      <c r="A67" s="57" t="s">
        <v>317</v>
      </c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6">
        <f t="shared" si="8"/>
        <v>0</v>
      </c>
      <c r="P67" s="56">
        <f t="shared" si="9"/>
        <v>0</v>
      </c>
    </row>
    <row r="68" spans="1:16" ht="14.45" customHeight="1" x14ac:dyDescent="0.25">
      <c r="A68" s="57" t="s">
        <v>318</v>
      </c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6">
        <f t="shared" si="8"/>
        <v>0</v>
      </c>
      <c r="P68" s="56">
        <f t="shared" si="9"/>
        <v>0</v>
      </c>
    </row>
    <row r="69" spans="1:16" ht="14.45" customHeight="1" x14ac:dyDescent="0.25">
      <c r="A69" s="57" t="s">
        <v>319</v>
      </c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6">
        <f t="shared" si="8"/>
        <v>0</v>
      </c>
      <c r="P69" s="56">
        <f t="shared" si="9"/>
        <v>0</v>
      </c>
    </row>
    <row r="70" spans="1:16" ht="14.45" customHeight="1" x14ac:dyDescent="0.25">
      <c r="A70" s="57" t="s">
        <v>320</v>
      </c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6">
        <f t="shared" si="8"/>
        <v>0</v>
      </c>
      <c r="P70" s="56">
        <f t="shared" si="9"/>
        <v>0</v>
      </c>
    </row>
    <row r="71" spans="1:16" ht="14.45" customHeight="1" x14ac:dyDescent="0.25">
      <c r="A71" s="57" t="s">
        <v>321</v>
      </c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6">
        <f t="shared" si="8"/>
        <v>0</v>
      </c>
      <c r="P71" s="56">
        <f t="shared" si="9"/>
        <v>0</v>
      </c>
    </row>
    <row r="72" spans="1:16" ht="14.45" customHeight="1" x14ac:dyDescent="0.25">
      <c r="A72" s="57" t="s">
        <v>322</v>
      </c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6">
        <f t="shared" si="8"/>
        <v>0</v>
      </c>
      <c r="P72" s="56">
        <f t="shared" si="9"/>
        <v>0</v>
      </c>
    </row>
    <row r="73" spans="1:16" ht="14.45" customHeight="1" x14ac:dyDescent="0.25">
      <c r="A73" s="57" t="s">
        <v>323</v>
      </c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6">
        <f t="shared" si="8"/>
        <v>0</v>
      </c>
      <c r="P73" s="56">
        <f t="shared" si="9"/>
        <v>0</v>
      </c>
    </row>
    <row r="74" spans="1:16" ht="14.45" customHeight="1" x14ac:dyDescent="0.25">
      <c r="A74" s="57" t="s">
        <v>324</v>
      </c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6">
        <f t="shared" si="8"/>
        <v>0</v>
      </c>
      <c r="P74" s="56">
        <f t="shared" si="9"/>
        <v>0</v>
      </c>
    </row>
    <row r="75" spans="1:16" ht="14.45" customHeight="1" x14ac:dyDescent="0.25">
      <c r="A75" s="57" t="s">
        <v>325</v>
      </c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6">
        <f t="shared" si="8"/>
        <v>0</v>
      </c>
      <c r="P75" s="56">
        <f t="shared" si="9"/>
        <v>0</v>
      </c>
    </row>
    <row r="76" spans="1:16" ht="14.45" customHeight="1" x14ac:dyDescent="0.25">
      <c r="A76" s="57" t="s">
        <v>326</v>
      </c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6">
        <f t="shared" si="8"/>
        <v>0</v>
      </c>
      <c r="P76" s="56">
        <f t="shared" si="9"/>
        <v>0</v>
      </c>
    </row>
    <row r="77" spans="1:16" ht="14.45" customHeight="1" x14ac:dyDescent="0.25">
      <c r="A77" s="57" t="s">
        <v>327</v>
      </c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6">
        <f t="shared" si="8"/>
        <v>0</v>
      </c>
      <c r="P77" s="56">
        <f t="shared" si="9"/>
        <v>0</v>
      </c>
    </row>
    <row r="78" spans="1:16" ht="14.45" customHeight="1" x14ac:dyDescent="0.25">
      <c r="A78" s="57" t="s">
        <v>328</v>
      </c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6">
        <f t="shared" ref="O78:O109" si="10">SUM(C78:N78)</f>
        <v>0</v>
      </c>
      <c r="P78" s="56">
        <f t="shared" ref="P78:P109" si="11">O78/COLUMNS(C78:N78)</f>
        <v>0</v>
      </c>
    </row>
    <row r="79" spans="1:16" ht="14.45" customHeight="1" x14ac:dyDescent="0.25">
      <c r="A79" s="57" t="s">
        <v>329</v>
      </c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6">
        <f t="shared" si="10"/>
        <v>0</v>
      </c>
      <c r="P79" s="56">
        <f t="shared" si="11"/>
        <v>0</v>
      </c>
    </row>
    <row r="80" spans="1:16" ht="14.45" customHeight="1" x14ac:dyDescent="0.25">
      <c r="A80" s="57" t="s">
        <v>330</v>
      </c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6">
        <f t="shared" si="10"/>
        <v>0</v>
      </c>
      <c r="P80" s="56">
        <f t="shared" si="11"/>
        <v>0</v>
      </c>
    </row>
    <row r="81" spans="1:16" ht="14.45" customHeight="1" x14ac:dyDescent="0.25">
      <c r="A81" s="57" t="s">
        <v>331</v>
      </c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6">
        <f t="shared" si="10"/>
        <v>0</v>
      </c>
      <c r="P81" s="56">
        <f t="shared" si="11"/>
        <v>0</v>
      </c>
    </row>
    <row r="82" spans="1:16" ht="14.45" customHeight="1" x14ac:dyDescent="0.25">
      <c r="A82" s="57" t="s">
        <v>332</v>
      </c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6">
        <f t="shared" si="10"/>
        <v>0</v>
      </c>
      <c r="P82" s="56">
        <f t="shared" si="11"/>
        <v>0</v>
      </c>
    </row>
    <row r="83" spans="1:16" ht="14.45" customHeight="1" x14ac:dyDescent="0.25">
      <c r="A83" s="57" t="s">
        <v>333</v>
      </c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6">
        <f t="shared" si="10"/>
        <v>0</v>
      </c>
      <c r="P83" s="56">
        <f t="shared" si="11"/>
        <v>0</v>
      </c>
    </row>
    <row r="84" spans="1:16" ht="14.45" customHeight="1" x14ac:dyDescent="0.25">
      <c r="A84" s="57" t="s">
        <v>334</v>
      </c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6">
        <f t="shared" si="10"/>
        <v>0</v>
      </c>
      <c r="P84" s="56">
        <f t="shared" si="11"/>
        <v>0</v>
      </c>
    </row>
    <row r="85" spans="1:16" ht="14.45" customHeight="1" x14ac:dyDescent="0.25">
      <c r="A85" s="57" t="s">
        <v>335</v>
      </c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6">
        <f t="shared" si="10"/>
        <v>0</v>
      </c>
      <c r="P85" s="56">
        <f t="shared" si="11"/>
        <v>0</v>
      </c>
    </row>
    <row r="86" spans="1:16" ht="14.45" customHeight="1" x14ac:dyDescent="0.25">
      <c r="A86" s="57" t="s">
        <v>336</v>
      </c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6">
        <f t="shared" si="10"/>
        <v>0</v>
      </c>
      <c r="P86" s="56">
        <f t="shared" si="11"/>
        <v>0</v>
      </c>
    </row>
    <row r="87" spans="1:16" ht="14.45" customHeight="1" x14ac:dyDescent="0.25">
      <c r="A87" s="57" t="s">
        <v>337</v>
      </c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6">
        <f t="shared" si="10"/>
        <v>0</v>
      </c>
      <c r="P87" s="56">
        <f t="shared" si="11"/>
        <v>0</v>
      </c>
    </row>
    <row r="88" spans="1:16" ht="14.45" customHeight="1" x14ac:dyDescent="0.25">
      <c r="A88" s="57" t="s">
        <v>338</v>
      </c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6">
        <f t="shared" si="10"/>
        <v>0</v>
      </c>
      <c r="P88" s="56">
        <f t="shared" si="11"/>
        <v>0</v>
      </c>
    </row>
    <row r="89" spans="1:16" ht="14.45" customHeight="1" x14ac:dyDescent="0.25">
      <c r="A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6">
        <f t="shared" si="10"/>
        <v>0</v>
      </c>
      <c r="P89" s="56">
        <f t="shared" si="11"/>
        <v>0</v>
      </c>
    </row>
    <row r="90" spans="1:16" ht="14.45" customHeight="1" x14ac:dyDescent="0.25">
      <c r="A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6">
        <f t="shared" si="10"/>
        <v>0</v>
      </c>
      <c r="P90" s="56">
        <f t="shared" si="11"/>
        <v>0</v>
      </c>
    </row>
    <row r="91" spans="1:16" ht="14.45" customHeight="1" x14ac:dyDescent="0.25">
      <c r="A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6">
        <f t="shared" si="10"/>
        <v>0</v>
      </c>
      <c r="P91" s="56">
        <f t="shared" si="11"/>
        <v>0</v>
      </c>
    </row>
    <row r="92" spans="1:16" ht="14.45" customHeight="1" x14ac:dyDescent="0.25">
      <c r="A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6">
        <f t="shared" si="10"/>
        <v>0</v>
      </c>
      <c r="P92" s="56">
        <f t="shared" si="11"/>
        <v>0</v>
      </c>
    </row>
    <row r="93" spans="1:16" ht="14.45" customHeight="1" x14ac:dyDescent="0.25">
      <c r="A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6">
        <f t="shared" si="10"/>
        <v>0</v>
      </c>
      <c r="P93" s="56">
        <f t="shared" si="11"/>
        <v>0</v>
      </c>
    </row>
    <row r="94" spans="1:16" ht="14.45" customHeight="1" x14ac:dyDescent="0.25">
      <c r="A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6">
        <f t="shared" si="10"/>
        <v>0</v>
      </c>
      <c r="P94" s="56">
        <f t="shared" si="11"/>
        <v>0</v>
      </c>
    </row>
    <row r="95" spans="1:16" ht="14.45" customHeight="1" x14ac:dyDescent="0.25">
      <c r="A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6">
        <f t="shared" si="10"/>
        <v>0</v>
      </c>
      <c r="P95" s="56">
        <f t="shared" si="11"/>
        <v>0</v>
      </c>
    </row>
    <row r="96" spans="1:16" ht="14.45" customHeight="1" x14ac:dyDescent="0.25">
      <c r="A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6">
        <f t="shared" si="10"/>
        <v>0</v>
      </c>
      <c r="P96" s="56">
        <f t="shared" si="11"/>
        <v>0</v>
      </c>
    </row>
    <row r="97" spans="1:16" ht="14.45" customHeight="1" x14ac:dyDescent="0.25">
      <c r="A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6">
        <f t="shared" si="10"/>
        <v>0</v>
      </c>
      <c r="P97" s="56">
        <f t="shared" si="11"/>
        <v>0</v>
      </c>
    </row>
    <row r="98" spans="1:16" ht="14.45" customHeight="1" x14ac:dyDescent="0.25">
      <c r="A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6">
        <f t="shared" si="10"/>
        <v>0</v>
      </c>
      <c r="P98" s="56">
        <f t="shared" si="11"/>
        <v>0</v>
      </c>
    </row>
    <row r="99" spans="1:16" ht="14.45" customHeight="1" x14ac:dyDescent="0.25">
      <c r="A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6">
        <f t="shared" si="10"/>
        <v>0</v>
      </c>
      <c r="P99" s="56">
        <f t="shared" si="11"/>
        <v>0</v>
      </c>
    </row>
    <row r="100" spans="1:16" ht="14.45" customHeight="1" x14ac:dyDescent="0.25">
      <c r="A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6">
        <f t="shared" si="10"/>
        <v>0</v>
      </c>
      <c r="P100" s="56">
        <f t="shared" si="11"/>
        <v>0</v>
      </c>
    </row>
    <row r="101" spans="1:16" ht="14.45" customHeight="1" x14ac:dyDescent="0.25">
      <c r="A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6">
        <f t="shared" si="10"/>
        <v>0</v>
      </c>
      <c r="P101" s="56">
        <f t="shared" si="11"/>
        <v>0</v>
      </c>
    </row>
    <row r="102" spans="1:16" ht="14.45" customHeight="1" x14ac:dyDescent="0.25">
      <c r="A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6">
        <f t="shared" si="10"/>
        <v>0</v>
      </c>
      <c r="P102" s="56">
        <f t="shared" si="11"/>
        <v>0</v>
      </c>
    </row>
    <row r="103" spans="1:16" ht="14.45" customHeight="1" x14ac:dyDescent="0.25">
      <c r="A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6">
        <f t="shared" si="10"/>
        <v>0</v>
      </c>
      <c r="P103" s="56">
        <f t="shared" si="11"/>
        <v>0</v>
      </c>
    </row>
    <row r="104" spans="1:16" ht="14.45" customHeight="1" x14ac:dyDescent="0.25">
      <c r="A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6">
        <f t="shared" si="10"/>
        <v>0</v>
      </c>
      <c r="P104" s="56">
        <f t="shared" si="11"/>
        <v>0</v>
      </c>
    </row>
    <row r="105" spans="1:16" ht="14.45" customHeight="1" x14ac:dyDescent="0.25">
      <c r="A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6">
        <f t="shared" si="10"/>
        <v>0</v>
      </c>
      <c r="P105" s="56">
        <f t="shared" si="11"/>
        <v>0</v>
      </c>
    </row>
    <row r="106" spans="1:16" ht="14.45" customHeight="1" x14ac:dyDescent="0.25">
      <c r="A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6">
        <f t="shared" si="10"/>
        <v>0</v>
      </c>
      <c r="P106" s="56">
        <f t="shared" si="11"/>
        <v>0</v>
      </c>
    </row>
    <row r="107" spans="1:16" ht="14.45" customHeight="1" x14ac:dyDescent="0.25">
      <c r="A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6">
        <f t="shared" si="10"/>
        <v>0</v>
      </c>
      <c r="P107" s="56">
        <f t="shared" si="11"/>
        <v>0</v>
      </c>
    </row>
    <row r="108" spans="1:16" ht="14.45" customHeight="1" x14ac:dyDescent="0.25">
      <c r="A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6">
        <f t="shared" si="10"/>
        <v>0</v>
      </c>
      <c r="P108" s="56">
        <f t="shared" si="11"/>
        <v>0</v>
      </c>
    </row>
    <row r="109" spans="1:16" ht="14.45" customHeight="1" x14ac:dyDescent="0.25">
      <c r="A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6">
        <f t="shared" si="10"/>
        <v>0</v>
      </c>
      <c r="P109" s="56">
        <f t="shared" si="11"/>
        <v>0</v>
      </c>
    </row>
    <row r="110" spans="1:16" ht="14.45" customHeight="1" x14ac:dyDescent="0.25">
      <c r="A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6">
        <f t="shared" ref="O110:O141" si="12">SUM(C110:N110)</f>
        <v>0</v>
      </c>
      <c r="P110" s="56">
        <f t="shared" ref="P110:P141" si="13">O110/COLUMNS(C110:N110)</f>
        <v>0</v>
      </c>
    </row>
    <row r="111" spans="1:16" ht="14.45" customHeight="1" x14ac:dyDescent="0.25">
      <c r="A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6">
        <f t="shared" si="12"/>
        <v>0</v>
      </c>
      <c r="P111" s="56">
        <f t="shared" si="13"/>
        <v>0</v>
      </c>
    </row>
    <row r="112" spans="1:16" ht="14.45" customHeight="1" x14ac:dyDescent="0.25">
      <c r="A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6">
        <f t="shared" si="12"/>
        <v>0</v>
      </c>
      <c r="P112" s="56">
        <f t="shared" si="13"/>
        <v>0</v>
      </c>
    </row>
    <row r="113" spans="1:16" ht="14.45" customHeight="1" x14ac:dyDescent="0.25">
      <c r="A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6">
        <f t="shared" si="12"/>
        <v>0</v>
      </c>
      <c r="P113" s="56">
        <f t="shared" si="13"/>
        <v>0</v>
      </c>
    </row>
    <row r="114" spans="1:16" ht="14.45" customHeight="1" x14ac:dyDescent="0.25">
      <c r="A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6">
        <f t="shared" si="12"/>
        <v>0</v>
      </c>
      <c r="P114" s="56">
        <f t="shared" si="13"/>
        <v>0</v>
      </c>
    </row>
    <row r="115" spans="1:16" ht="14.45" customHeight="1" x14ac:dyDescent="0.25">
      <c r="A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6">
        <f t="shared" si="12"/>
        <v>0</v>
      </c>
      <c r="P115" s="56">
        <f t="shared" si="13"/>
        <v>0</v>
      </c>
    </row>
    <row r="116" spans="1:16" ht="14.45" customHeight="1" x14ac:dyDescent="0.25">
      <c r="A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6">
        <f t="shared" si="12"/>
        <v>0</v>
      </c>
      <c r="P116" s="56">
        <f t="shared" si="13"/>
        <v>0</v>
      </c>
    </row>
    <row r="117" spans="1:16" ht="14.45" customHeight="1" x14ac:dyDescent="0.25">
      <c r="A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6">
        <f t="shared" si="12"/>
        <v>0</v>
      </c>
      <c r="P117" s="56">
        <f t="shared" si="13"/>
        <v>0</v>
      </c>
    </row>
    <row r="118" spans="1:16" ht="14.45" customHeight="1" x14ac:dyDescent="0.25">
      <c r="A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6">
        <f t="shared" si="12"/>
        <v>0</v>
      </c>
      <c r="P118" s="56">
        <f t="shared" si="13"/>
        <v>0</v>
      </c>
    </row>
    <row r="119" spans="1:16" ht="14.45" customHeight="1" x14ac:dyDescent="0.25">
      <c r="A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6">
        <f t="shared" si="12"/>
        <v>0</v>
      </c>
      <c r="P119" s="56">
        <f t="shared" si="13"/>
        <v>0</v>
      </c>
    </row>
    <row r="120" spans="1:16" ht="14.45" customHeight="1" x14ac:dyDescent="0.25">
      <c r="A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6">
        <f t="shared" si="12"/>
        <v>0</v>
      </c>
      <c r="P120" s="56">
        <f t="shared" si="13"/>
        <v>0</v>
      </c>
    </row>
    <row r="121" spans="1:16" ht="14.45" customHeight="1" x14ac:dyDescent="0.25">
      <c r="A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6">
        <f t="shared" si="12"/>
        <v>0</v>
      </c>
      <c r="P121" s="56">
        <f t="shared" si="13"/>
        <v>0</v>
      </c>
    </row>
    <row r="122" spans="1:16" ht="14.45" customHeight="1" x14ac:dyDescent="0.25">
      <c r="A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6">
        <f t="shared" si="12"/>
        <v>0</v>
      </c>
      <c r="P122" s="56">
        <f t="shared" si="13"/>
        <v>0</v>
      </c>
    </row>
    <row r="123" spans="1:16" ht="14.45" customHeight="1" x14ac:dyDescent="0.25">
      <c r="A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6">
        <f t="shared" si="12"/>
        <v>0</v>
      </c>
      <c r="P123" s="56">
        <f t="shared" si="13"/>
        <v>0</v>
      </c>
    </row>
    <row r="124" spans="1:16" ht="14.45" customHeight="1" x14ac:dyDescent="0.25">
      <c r="A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6">
        <f t="shared" si="12"/>
        <v>0</v>
      </c>
      <c r="P124" s="56">
        <f t="shared" si="13"/>
        <v>0</v>
      </c>
    </row>
    <row r="125" spans="1:16" ht="14.45" customHeight="1" x14ac:dyDescent="0.25">
      <c r="A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6">
        <f t="shared" si="12"/>
        <v>0</v>
      </c>
      <c r="P125" s="56">
        <f t="shared" si="13"/>
        <v>0</v>
      </c>
    </row>
    <row r="126" spans="1:16" ht="14.45" customHeight="1" x14ac:dyDescent="0.25">
      <c r="A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6">
        <f t="shared" si="12"/>
        <v>0</v>
      </c>
      <c r="P126" s="56">
        <f t="shared" si="13"/>
        <v>0</v>
      </c>
    </row>
    <row r="127" spans="1:16" ht="14.45" customHeight="1" x14ac:dyDescent="0.25">
      <c r="A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6">
        <f t="shared" si="12"/>
        <v>0</v>
      </c>
      <c r="P127" s="56">
        <f t="shared" si="13"/>
        <v>0</v>
      </c>
    </row>
    <row r="128" spans="1:16" ht="14.45" customHeight="1" x14ac:dyDescent="0.25">
      <c r="A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6">
        <f t="shared" si="12"/>
        <v>0</v>
      </c>
      <c r="P128" s="56">
        <f t="shared" si="13"/>
        <v>0</v>
      </c>
    </row>
    <row r="129" spans="1:16" ht="14.45" customHeight="1" x14ac:dyDescent="0.25">
      <c r="A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6">
        <f t="shared" si="12"/>
        <v>0</v>
      </c>
      <c r="P129" s="56">
        <f t="shared" si="13"/>
        <v>0</v>
      </c>
    </row>
    <row r="130" spans="1:16" ht="14.45" customHeight="1" x14ac:dyDescent="0.25">
      <c r="A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6">
        <f t="shared" si="12"/>
        <v>0</v>
      </c>
      <c r="P130" s="56">
        <f t="shared" si="13"/>
        <v>0</v>
      </c>
    </row>
    <row r="131" spans="1:16" ht="14.45" customHeight="1" x14ac:dyDescent="0.25">
      <c r="A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6">
        <f t="shared" si="12"/>
        <v>0</v>
      </c>
      <c r="P131" s="56">
        <f t="shared" si="13"/>
        <v>0</v>
      </c>
    </row>
    <row r="132" spans="1:16" ht="14.45" customHeight="1" x14ac:dyDescent="0.25">
      <c r="A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6">
        <f t="shared" si="12"/>
        <v>0</v>
      </c>
      <c r="P132" s="56">
        <f t="shared" si="13"/>
        <v>0</v>
      </c>
    </row>
    <row r="133" spans="1:16" ht="14.45" customHeight="1" x14ac:dyDescent="0.25">
      <c r="A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6">
        <f t="shared" si="12"/>
        <v>0</v>
      </c>
      <c r="P133" s="56">
        <f t="shared" si="13"/>
        <v>0</v>
      </c>
    </row>
    <row r="134" spans="1:16" ht="14.45" customHeight="1" x14ac:dyDescent="0.25">
      <c r="A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6">
        <f t="shared" si="12"/>
        <v>0</v>
      </c>
      <c r="P134" s="56">
        <f t="shared" si="13"/>
        <v>0</v>
      </c>
    </row>
    <row r="135" spans="1:16" ht="14.45" customHeight="1" x14ac:dyDescent="0.25">
      <c r="A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6">
        <f t="shared" si="12"/>
        <v>0</v>
      </c>
      <c r="P135" s="56">
        <f t="shared" si="13"/>
        <v>0</v>
      </c>
    </row>
    <row r="136" spans="1:16" ht="14.45" customHeight="1" x14ac:dyDescent="0.25">
      <c r="A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6">
        <f t="shared" si="12"/>
        <v>0</v>
      </c>
      <c r="P136" s="56">
        <f t="shared" si="13"/>
        <v>0</v>
      </c>
    </row>
    <row r="137" spans="1:16" ht="14.45" customHeight="1" x14ac:dyDescent="0.25">
      <c r="A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6">
        <f t="shared" si="12"/>
        <v>0</v>
      </c>
      <c r="P137" s="56">
        <f t="shared" si="13"/>
        <v>0</v>
      </c>
    </row>
    <row r="138" spans="1:16" ht="14.45" customHeight="1" x14ac:dyDescent="0.25">
      <c r="A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6">
        <f t="shared" si="12"/>
        <v>0</v>
      </c>
      <c r="P138" s="56">
        <f t="shared" si="13"/>
        <v>0</v>
      </c>
    </row>
    <row r="139" spans="1:16" ht="14.45" customHeight="1" x14ac:dyDescent="0.25">
      <c r="A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6">
        <f t="shared" si="12"/>
        <v>0</v>
      </c>
      <c r="P139" s="56">
        <f t="shared" si="13"/>
        <v>0</v>
      </c>
    </row>
    <row r="140" spans="1:16" ht="14.45" customHeight="1" x14ac:dyDescent="0.25">
      <c r="A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6">
        <f t="shared" si="12"/>
        <v>0</v>
      </c>
      <c r="P140" s="56">
        <f t="shared" si="13"/>
        <v>0</v>
      </c>
    </row>
    <row r="141" spans="1:16" ht="14.45" customHeight="1" x14ac:dyDescent="0.25">
      <c r="A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6">
        <f t="shared" si="12"/>
        <v>0</v>
      </c>
      <c r="P141" s="56">
        <f t="shared" si="13"/>
        <v>0</v>
      </c>
    </row>
    <row r="142" spans="1:16" ht="14.45" customHeight="1" x14ac:dyDescent="0.25">
      <c r="A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6">
        <f t="shared" ref="O142:O173" si="14">SUM(C142:N142)</f>
        <v>0</v>
      </c>
      <c r="P142" s="56">
        <f t="shared" ref="P142:P173" si="15">O142/COLUMNS(C142:N142)</f>
        <v>0</v>
      </c>
    </row>
    <row r="143" spans="1:16" ht="14.45" customHeight="1" x14ac:dyDescent="0.25">
      <c r="A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6">
        <f t="shared" si="14"/>
        <v>0</v>
      </c>
      <c r="P143" s="56">
        <f t="shared" si="15"/>
        <v>0</v>
      </c>
    </row>
    <row r="144" spans="1:16" ht="14.45" customHeight="1" x14ac:dyDescent="0.25">
      <c r="A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6">
        <f t="shared" si="14"/>
        <v>0</v>
      </c>
      <c r="P144" s="56">
        <f t="shared" si="15"/>
        <v>0</v>
      </c>
    </row>
    <row r="145" spans="1:16" ht="14.45" customHeight="1" x14ac:dyDescent="0.25">
      <c r="A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6">
        <f t="shared" si="14"/>
        <v>0</v>
      </c>
      <c r="P145" s="56">
        <f t="shared" si="15"/>
        <v>0</v>
      </c>
    </row>
    <row r="146" spans="1:16" ht="24.95" customHeight="1" x14ac:dyDescent="0.25">
      <c r="A146" s="4"/>
      <c r="B146" s="65" t="s">
        <v>278</v>
      </c>
      <c r="C146" s="66">
        <f t="shared" ref="C146:N146" si="16">SUM(C45:C145)</f>
        <v>0</v>
      </c>
      <c r="D146" s="66">
        <f t="shared" si="16"/>
        <v>0</v>
      </c>
      <c r="E146" s="66">
        <f t="shared" si="16"/>
        <v>0</v>
      </c>
      <c r="F146" s="66">
        <f t="shared" si="16"/>
        <v>0</v>
      </c>
      <c r="G146" s="66">
        <f t="shared" si="16"/>
        <v>0</v>
      </c>
      <c r="H146" s="66">
        <f t="shared" si="16"/>
        <v>0</v>
      </c>
      <c r="I146" s="66">
        <f t="shared" si="16"/>
        <v>0</v>
      </c>
      <c r="J146" s="66">
        <f t="shared" si="16"/>
        <v>0</v>
      </c>
      <c r="K146" s="66">
        <f t="shared" si="16"/>
        <v>0</v>
      </c>
      <c r="L146" s="66">
        <f t="shared" si="16"/>
        <v>0</v>
      </c>
      <c r="M146" s="66">
        <f t="shared" si="16"/>
        <v>0</v>
      </c>
      <c r="N146" s="66">
        <f t="shared" si="16"/>
        <v>0</v>
      </c>
      <c r="O146" s="66">
        <f t="shared" si="14"/>
        <v>0</v>
      </c>
      <c r="P146" s="66">
        <f t="shared" si="15"/>
        <v>0</v>
      </c>
    </row>
    <row r="148" spans="1:16" ht="24.95" customHeight="1" x14ac:dyDescent="0.25">
      <c r="A148" s="67" t="s">
        <v>339</v>
      </c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</row>
    <row r="149" spans="1:16" ht="14.45" customHeight="1" x14ac:dyDescent="0.25">
      <c r="A149" s="57" t="s">
        <v>340</v>
      </c>
    </row>
    <row r="150" spans="1:16" ht="14.45" customHeight="1" x14ac:dyDescent="0.25">
      <c r="A150" s="57" t="s">
        <v>341</v>
      </c>
    </row>
    <row r="151" spans="1:16" ht="14.45" customHeight="1" x14ac:dyDescent="0.25">
      <c r="A151" s="57" t="s">
        <v>342</v>
      </c>
    </row>
    <row r="152" spans="1:16" ht="15" customHeight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GridLines="0" workbookViewId="0">
      <selection activeCell="F18" sqref="F18"/>
    </sheetView>
  </sheetViews>
  <sheetFormatPr defaultColWidth="9.140625" defaultRowHeight="14.45" customHeight="1" x14ac:dyDescent="0.25"/>
  <cols>
    <col min="1" max="1" width="19" customWidth="1"/>
    <col min="2" max="2" width="13" customWidth="1"/>
    <col min="3" max="3" width="12" customWidth="1"/>
    <col min="4" max="4" width="13" customWidth="1"/>
    <col min="5" max="5" width="12" customWidth="1"/>
    <col min="6" max="6" width="13" customWidth="1"/>
    <col min="7" max="7" width="5" customWidth="1"/>
    <col min="8" max="8" width="38" customWidth="1"/>
    <col min="9" max="256" width="9" customWidth="1"/>
  </cols>
  <sheetData>
    <row r="1" spans="1:8" ht="39.950000000000003" customHeight="1" x14ac:dyDescent="0.25">
      <c r="A1" s="29" t="s">
        <v>343</v>
      </c>
      <c r="B1" s="2"/>
      <c r="C1" s="2"/>
      <c r="D1" s="2"/>
      <c r="E1" s="2"/>
      <c r="F1" s="2"/>
    </row>
    <row r="2" spans="1:8" ht="18.95" customHeight="1" x14ac:dyDescent="0.25">
      <c r="A2" s="30" t="s">
        <v>271</v>
      </c>
      <c r="B2" s="4"/>
      <c r="C2" s="4"/>
      <c r="D2" s="4"/>
      <c r="E2" s="4"/>
      <c r="F2" s="5" t="s">
        <v>2</v>
      </c>
      <c r="H2" s="16" t="s">
        <v>272</v>
      </c>
    </row>
    <row r="4" spans="1:8" ht="14.45" customHeight="1" x14ac:dyDescent="0.25">
      <c r="A4" s="8" t="s">
        <v>344</v>
      </c>
    </row>
    <row r="5" spans="1:8" ht="14.45" customHeight="1" x14ac:dyDescent="0.25">
      <c r="A5" s="8" t="s">
        <v>345</v>
      </c>
    </row>
    <row r="7" spans="1:8" ht="26.1" customHeight="1" x14ac:dyDescent="0.25">
      <c r="A7" s="69" t="s">
        <v>346</v>
      </c>
      <c r="B7" s="2"/>
      <c r="C7" s="70" t="s">
        <v>347</v>
      </c>
      <c r="D7" s="70" t="s">
        <v>348</v>
      </c>
      <c r="E7" s="70" t="s">
        <v>349</v>
      </c>
      <c r="F7" s="70" t="s">
        <v>350</v>
      </c>
    </row>
    <row r="8" spans="1:8" ht="14.45" customHeight="1" x14ac:dyDescent="0.25">
      <c r="A8" s="71" t="s">
        <v>351</v>
      </c>
      <c r="B8" s="72"/>
      <c r="C8" s="73">
        <v>2000</v>
      </c>
      <c r="D8" s="74">
        <f t="shared" ref="D8:D18" si="0">IF(C8&lt;0,"n/a",IFERROR(F8/C8,"n/a"))</f>
        <v>0.95825499999999997</v>
      </c>
      <c r="E8" s="75">
        <f>SUMIFS(Transactions!J:J,Transactions!A:A,$A8,Transactions!H:H,"&lt;&gt;")-SUMIFS(Transactions!I:I,Transactions!A:A,$A8,Transactions!H:H,"&lt;&gt;")</f>
        <v>1759.8</v>
      </c>
      <c r="F8" s="75">
        <f>SUMIF(Transactions!A:A,$A8,Transactions!J:J)-SUMIF(Transactions!A:A,$A8,Transactions!I:I)</f>
        <v>1916.51</v>
      </c>
      <c r="H8" s="16" t="s">
        <v>352</v>
      </c>
    </row>
    <row r="9" spans="1:8" ht="14.45" customHeight="1" x14ac:dyDescent="0.25">
      <c r="A9" s="71" t="s">
        <v>353</v>
      </c>
      <c r="B9" s="72"/>
      <c r="C9" s="73">
        <v>5000</v>
      </c>
      <c r="D9" s="74">
        <f t="shared" si="0"/>
        <v>0.50900000000000001</v>
      </c>
      <c r="E9" s="75">
        <f>SUMIFS(Transactions!J:J,Transactions!A:A,$A9,Transactions!H:H,"&lt;&gt;")-SUMIFS(Transactions!I:I,Transactions!A:A,$A9,Transactions!H:H,"&lt;&gt;")</f>
        <v>2345</v>
      </c>
      <c r="F9" s="75">
        <f>SUMIF(Transactions!A:A,$A9,Transactions!J:J)-SUMIF(Transactions!A:A,$A9,Transactions!I:I)</f>
        <v>2545</v>
      </c>
      <c r="H9" s="17" t="s">
        <v>354</v>
      </c>
    </row>
    <row r="10" spans="1:8" ht="14.45" customHeight="1" x14ac:dyDescent="0.25">
      <c r="A10" s="71" t="s">
        <v>355</v>
      </c>
      <c r="B10" s="72"/>
      <c r="C10" s="76"/>
      <c r="D10" s="77" t="str">
        <f t="shared" si="0"/>
        <v>n/a</v>
      </c>
      <c r="E10" s="75">
        <f>SUMIFS(Transactions!J:J,Transactions!A:A,$A10,Transactions!H:H,"&lt;&gt;")-SUMIFS(Transactions!I:I,Transactions!A:A,$A10,Transactions!H:H,"&lt;&gt;")</f>
        <v>-256</v>
      </c>
      <c r="F10" s="75">
        <f>SUMIF(Transactions!A:A,$A10,Transactions!J:J)-SUMIF(Transactions!A:A,$A10,Transactions!I:I)</f>
        <v>-443.34000000000003</v>
      </c>
    </row>
    <row r="11" spans="1:8" ht="14.45" customHeight="1" x14ac:dyDescent="0.25">
      <c r="A11" s="71" t="s">
        <v>356</v>
      </c>
      <c r="B11" s="72"/>
      <c r="C11" s="76"/>
      <c r="D11" s="77" t="str">
        <f t="shared" si="0"/>
        <v>n/a</v>
      </c>
      <c r="E11" s="75">
        <f>SUMIFS(Transactions!J:J,Transactions!A:A,$A11,Transactions!H:H,"&lt;&gt;")-SUMIFS(Transactions!I:I,Transactions!A:A,$A11,Transactions!H:H,"&lt;&gt;")</f>
        <v>0</v>
      </c>
      <c r="F11" s="75">
        <f>SUMIF(Transactions!A:A,$A11,Transactions!J:J)-SUMIF(Transactions!A:A,$A11,Transactions!I:I)</f>
        <v>0</v>
      </c>
    </row>
    <row r="12" spans="1:8" ht="14.45" customHeight="1" x14ac:dyDescent="0.25">
      <c r="A12" s="78"/>
      <c r="B12" s="72"/>
      <c r="C12" s="76"/>
      <c r="D12" s="77" t="str">
        <f t="shared" si="0"/>
        <v>n/a</v>
      </c>
      <c r="E12" s="75">
        <f>SUMIFS(Transactions!J:J,Transactions!A:A,$A12,Transactions!H:H,"&lt;&gt;")-SUMIFS(Transactions!I:I,Transactions!A:A,$A12,Transactions!H:H,"&lt;&gt;")</f>
        <v>0</v>
      </c>
      <c r="F12" s="75">
        <f>SUMIF(Transactions!A:A,$A12,Transactions!J:J)-SUMIF(Transactions!A:A,$A12,Transactions!I:I)</f>
        <v>0</v>
      </c>
    </row>
    <row r="13" spans="1:8" ht="14.45" customHeight="1" x14ac:dyDescent="0.25">
      <c r="A13" s="78"/>
      <c r="B13" s="72"/>
      <c r="C13" s="76"/>
      <c r="D13" s="77" t="str">
        <f t="shared" si="0"/>
        <v>n/a</v>
      </c>
      <c r="E13" s="75">
        <f>SUMIFS(Transactions!J:J,Transactions!A:A,$A13,Transactions!H:H,"&lt;&gt;")-SUMIFS(Transactions!I:I,Transactions!A:A,$A13,Transactions!H:H,"&lt;&gt;")</f>
        <v>0</v>
      </c>
      <c r="F13" s="75">
        <f>SUMIF(Transactions!A:A,$A13,Transactions!J:J)-SUMIF(Transactions!A:A,$A13,Transactions!I:I)</f>
        <v>0</v>
      </c>
    </row>
    <row r="14" spans="1:8" ht="14.45" customHeight="1" x14ac:dyDescent="0.25">
      <c r="A14" s="78"/>
      <c r="B14" s="72"/>
      <c r="C14" s="76"/>
      <c r="D14" s="77" t="str">
        <f t="shared" si="0"/>
        <v>n/a</v>
      </c>
      <c r="E14" s="75">
        <f>SUMIFS(Transactions!J:J,Transactions!A:A,$A14,Transactions!H:H,"&lt;&gt;")-SUMIFS(Transactions!I:I,Transactions!A:A,$A14,Transactions!H:H,"&lt;&gt;")</f>
        <v>0</v>
      </c>
      <c r="F14" s="75">
        <f>SUMIF(Transactions!A:A,$A14,Transactions!J:J)-SUMIF(Transactions!A:A,$A14,Transactions!I:I)</f>
        <v>0</v>
      </c>
    </row>
    <row r="15" spans="1:8" ht="14.45" customHeight="1" x14ac:dyDescent="0.25">
      <c r="A15" s="78"/>
      <c r="B15" s="72"/>
      <c r="C15" s="76"/>
      <c r="D15" s="77" t="str">
        <f t="shared" si="0"/>
        <v>n/a</v>
      </c>
      <c r="E15" s="75">
        <f>SUMIFS(Transactions!J:J,Transactions!A:A,$A15,Transactions!H:H,"&lt;&gt;")-SUMIFS(Transactions!I:I,Transactions!A:A,$A15,Transactions!H:H,"&lt;&gt;")</f>
        <v>0</v>
      </c>
      <c r="F15" s="75">
        <f>SUMIF(Transactions!A:A,$A15,Transactions!J:J)-SUMIF(Transactions!A:A,$A15,Transactions!I:I)</f>
        <v>0</v>
      </c>
    </row>
    <row r="16" spans="1:8" ht="14.45" customHeight="1" x14ac:dyDescent="0.25">
      <c r="A16" s="78"/>
      <c r="B16" s="72"/>
      <c r="C16" s="76"/>
      <c r="D16" s="77" t="str">
        <f t="shared" si="0"/>
        <v>n/a</v>
      </c>
      <c r="E16" s="75">
        <f>SUMIFS(Transactions!J:J,Transactions!A:A,$A16,Transactions!H:H,"&lt;&gt;")-SUMIFS(Transactions!I:I,Transactions!A:A,$A16,Transactions!H:H,"&lt;&gt;")</f>
        <v>0</v>
      </c>
      <c r="F16" s="75">
        <f>SUMIF(Transactions!A:A,$A16,Transactions!J:J)-SUMIF(Transactions!A:A,$A16,Transactions!I:I)</f>
        <v>0</v>
      </c>
    </row>
    <row r="17" spans="1:8" ht="14.45" customHeight="1" x14ac:dyDescent="0.25">
      <c r="A17" s="78"/>
      <c r="B17" s="72"/>
      <c r="C17" s="76"/>
      <c r="D17" s="77" t="str">
        <f t="shared" si="0"/>
        <v>n/a</v>
      </c>
      <c r="E17" s="75">
        <f>SUMIFS(Transactions!J:J,Transactions!A:A,$A17,Transactions!H:H,"&lt;&gt;")-SUMIFS(Transactions!I:I,Transactions!A:A,$A17,Transactions!H:H,"&lt;&gt;")</f>
        <v>0</v>
      </c>
      <c r="F17" s="75">
        <f>SUMIF(Transactions!A:A,$A17,Transactions!J:J)-SUMIF(Transactions!A:A,$A17,Transactions!I:I)</f>
        <v>0</v>
      </c>
    </row>
    <row r="18" spans="1:8" ht="14.45" customHeight="1" x14ac:dyDescent="0.25">
      <c r="A18" s="78"/>
      <c r="B18" s="72"/>
      <c r="C18" s="76"/>
      <c r="D18" s="77" t="str">
        <f t="shared" si="0"/>
        <v>n/a</v>
      </c>
      <c r="E18" s="75">
        <f>SUMIFS(Transactions!J:J,Transactions!A:A,$A18,Transactions!H:H,"&lt;&gt;")-SUMIFS(Transactions!I:I,Transactions!A:A,$A18,Transactions!H:H,"&lt;&gt;")</f>
        <v>0</v>
      </c>
      <c r="F18" s="75">
        <f>SUMIF(Transactions!A:A,$A18,Transactions!J:J)-SUMIF(Transactions!A:A,$A18,Transactions!I:I)</f>
        <v>0</v>
      </c>
    </row>
    <row r="19" spans="1:8" ht="14.45" customHeight="1" x14ac:dyDescent="0.25">
      <c r="A19" s="79" t="s">
        <v>357</v>
      </c>
      <c r="B19" s="80"/>
      <c r="C19" s="80"/>
      <c r="D19" s="80"/>
      <c r="E19" s="80"/>
      <c r="F19" s="80"/>
      <c r="H19" s="17" t="s">
        <v>358</v>
      </c>
    </row>
    <row r="20" spans="1:8" ht="20.100000000000001" customHeight="1" x14ac:dyDescent="0.25">
      <c r="A20" s="81"/>
      <c r="B20" s="81"/>
      <c r="C20" s="81"/>
      <c r="D20" s="81"/>
      <c r="E20" s="82" t="s">
        <v>359</v>
      </c>
      <c r="F20" s="83">
        <f>SUM(F7:F19)</f>
        <v>4018.17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showGridLines="0" workbookViewId="0">
      <selection activeCell="J46" sqref="J46"/>
    </sheetView>
  </sheetViews>
  <sheetFormatPr defaultColWidth="9.140625" defaultRowHeight="14.45" customHeight="1" x14ac:dyDescent="0.25"/>
  <cols>
    <col min="1" max="1" width="11" customWidth="1"/>
    <col min="2" max="2" width="8" customWidth="1"/>
    <col min="3" max="3" width="7" customWidth="1"/>
    <col min="4" max="4" width="25" customWidth="1"/>
    <col min="5" max="5" width="8" customWidth="1"/>
    <col min="6" max="6" width="7" customWidth="1"/>
    <col min="7" max="7" width="18" customWidth="1"/>
    <col min="8" max="8" width="4" customWidth="1"/>
    <col min="9" max="10" width="10" customWidth="1"/>
    <col min="11" max="12" width="11" customWidth="1"/>
    <col min="13" max="13" width="12" customWidth="1"/>
    <col min="14" max="14" width="5" customWidth="1"/>
    <col min="15" max="15" width="37" customWidth="1"/>
    <col min="16" max="256" width="9" customWidth="1"/>
  </cols>
  <sheetData>
    <row r="1" spans="1:15" ht="39.950000000000003" customHeight="1" x14ac:dyDescent="0.25">
      <c r="A1" s="29" t="s">
        <v>360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 ht="18.95" customHeight="1" x14ac:dyDescent="0.25">
      <c r="A2" s="30" t="s">
        <v>271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5" t="s">
        <v>2</v>
      </c>
      <c r="O2" s="16" t="s">
        <v>272</v>
      </c>
    </row>
    <row r="4" spans="1:15" ht="36" customHeight="1" x14ac:dyDescent="0.25">
      <c r="A4" s="84" t="s">
        <v>361</v>
      </c>
      <c r="B4" s="85" t="s">
        <v>362</v>
      </c>
      <c r="C4" s="85" t="s">
        <v>363</v>
      </c>
      <c r="D4" s="85" t="s">
        <v>364</v>
      </c>
      <c r="E4" s="85" t="s">
        <v>365</v>
      </c>
      <c r="F4" s="85" t="s">
        <v>366</v>
      </c>
      <c r="G4" s="85" t="s">
        <v>367</v>
      </c>
      <c r="H4" s="85" t="s">
        <v>368</v>
      </c>
      <c r="I4" s="85" t="s">
        <v>369</v>
      </c>
      <c r="J4" s="85" t="s">
        <v>370</v>
      </c>
      <c r="K4" s="85" t="s">
        <v>371</v>
      </c>
      <c r="L4" s="85" t="s">
        <v>372</v>
      </c>
      <c r="M4" s="86" t="s">
        <v>373</v>
      </c>
    </row>
    <row r="5" spans="1:15" ht="14.45" customHeight="1" x14ac:dyDescent="0.25">
      <c r="A5" s="54" t="s">
        <v>351</v>
      </c>
      <c r="B5" s="87">
        <v>43466</v>
      </c>
      <c r="C5" s="55"/>
      <c r="D5" s="88" t="s">
        <v>341</v>
      </c>
      <c r="E5" s="55"/>
      <c r="F5" s="55"/>
      <c r="G5" s="88" t="s">
        <v>341</v>
      </c>
      <c r="H5" s="89" t="s">
        <v>374</v>
      </c>
      <c r="I5" s="55"/>
      <c r="J5" s="90">
        <v>875</v>
      </c>
      <c r="K5" s="91">
        <f ca="1">SUMIFS(J$4:OFFSET(J5,0,0),A$4:OFFSET(A5,0,0),"="&amp;A5)-SUMIFS(I$4:OFFSET(I5,0,0),A$4:OFFSET(A5,0,0),"="&amp;A5)</f>
        <v>875</v>
      </c>
      <c r="L5" s="91">
        <f ca="1">SUMIFS(J$4:OFFSET(J5,0,0),A$4:OFFSET(A5,0,0),"="&amp;A5,H$4:OFFSET(H5,0,0),"&lt;&gt;")-SUMIFS(I$4:OFFSET(I5,0,0),A$4:OFFSET(A5,0,0),"="&amp;A5,H$4:OFFSET(H5,0,0),"&lt;&gt;")</f>
        <v>875</v>
      </c>
      <c r="M5" s="92">
        <f t="shared" ref="M5:M46" ca="1" si="0">SUM(OFFSET(M5,-1,0),J5,-I5)</f>
        <v>875</v>
      </c>
    </row>
    <row r="6" spans="1:15" ht="14.45" customHeight="1" x14ac:dyDescent="0.25">
      <c r="A6" s="57" t="s">
        <v>353</v>
      </c>
      <c r="B6" s="93">
        <v>43466</v>
      </c>
      <c r="C6" s="58"/>
      <c r="D6" s="88" t="s">
        <v>341</v>
      </c>
      <c r="E6" s="58"/>
      <c r="F6" s="58"/>
      <c r="G6" s="94" t="s">
        <v>341</v>
      </c>
      <c r="H6" s="95" t="s">
        <v>374</v>
      </c>
      <c r="I6" s="58"/>
      <c r="J6" s="96">
        <v>2345</v>
      </c>
      <c r="K6" s="91">
        <f ca="1">SUMIFS(J$4:OFFSET(J6,0,0),A$4:OFFSET(A6,0,0),"="&amp;A6)-SUMIFS(I$4:OFFSET(I6,0,0),A$4:OFFSET(A6,0,0),"="&amp;A6)</f>
        <v>2345</v>
      </c>
      <c r="L6" s="91">
        <f ca="1">SUMIFS(J$4:OFFSET(J6,0,0),A$4:OFFSET(A6,0,0),"="&amp;A6,H$4:OFFSET(H6,0,0),"&lt;&gt;")-SUMIFS(I$4:OFFSET(I6,0,0),A$4:OFFSET(A6,0,0),"="&amp;A6,H$4:OFFSET(H6,0,0),"&lt;&gt;")</f>
        <v>2345</v>
      </c>
      <c r="M6" s="92">
        <f t="shared" ca="1" si="0"/>
        <v>3220</v>
      </c>
      <c r="O6" s="17" t="s">
        <v>375</v>
      </c>
    </row>
    <row r="7" spans="1:15" ht="14.45" customHeight="1" x14ac:dyDescent="0.25">
      <c r="A7" s="57" t="s">
        <v>355</v>
      </c>
      <c r="B7" s="93">
        <v>43466</v>
      </c>
      <c r="C7" s="58"/>
      <c r="D7" s="88" t="s">
        <v>341</v>
      </c>
      <c r="E7" s="58"/>
      <c r="F7" s="58"/>
      <c r="G7" s="94" t="s">
        <v>341</v>
      </c>
      <c r="H7" s="95" t="s">
        <v>374</v>
      </c>
      <c r="I7" s="96">
        <v>256</v>
      </c>
      <c r="J7" s="58"/>
      <c r="K7" s="91">
        <f ca="1">SUMIFS(J$4:OFFSET(J7,0,0),A$4:OFFSET(A7,0,0),"="&amp;A7)-SUMIFS(I$4:OFFSET(I7,0,0),A$4:OFFSET(A7,0,0),"="&amp;A7)</f>
        <v>-256</v>
      </c>
      <c r="L7" s="91">
        <f ca="1">SUMIFS(J$4:OFFSET(J7,0,0),A$4:OFFSET(A7,0,0),"="&amp;A7,H$4:OFFSET(H7,0,0),"&lt;&gt;")-SUMIFS(I$4:OFFSET(I7,0,0),A$4:OFFSET(A7,0,0),"="&amp;A7,H$4:OFFSET(H7,0,0),"&lt;&gt;")</f>
        <v>-256</v>
      </c>
      <c r="M7" s="92">
        <f t="shared" ca="1" si="0"/>
        <v>2964</v>
      </c>
    </row>
    <row r="8" spans="1:15" ht="14.45" customHeight="1" x14ac:dyDescent="0.25">
      <c r="A8" s="57" t="s">
        <v>351</v>
      </c>
      <c r="B8" s="93">
        <v>43466</v>
      </c>
      <c r="C8" s="95" t="s">
        <v>376</v>
      </c>
      <c r="D8" s="94" t="s">
        <v>377</v>
      </c>
      <c r="E8" s="58"/>
      <c r="F8" s="58"/>
      <c r="G8" s="94" t="s">
        <v>294</v>
      </c>
      <c r="H8" s="95" t="s">
        <v>378</v>
      </c>
      <c r="I8" s="58"/>
      <c r="J8" s="96">
        <v>1000</v>
      </c>
      <c r="K8" s="91">
        <f ca="1">SUMIFS(J$4:OFFSET(J8,0,0),A$4:OFFSET(A8,0,0),"="&amp;A8)-SUMIFS(I$4:OFFSET(I8,0,0),A$4:OFFSET(A8,0,0),"="&amp;A8)</f>
        <v>1875</v>
      </c>
      <c r="L8" s="91">
        <f ca="1">SUMIFS(J$4:OFFSET(J8,0,0),A$4:OFFSET(A8,0,0),"="&amp;A8,H$4:OFFSET(H8,0,0),"&lt;&gt;")-SUMIFS(I$4:OFFSET(I8,0,0),A$4:OFFSET(A8,0,0),"="&amp;A8,H$4:OFFSET(H8,0,0),"&lt;&gt;")</f>
        <v>1875</v>
      </c>
      <c r="M8" s="92">
        <f t="shared" ca="1" si="0"/>
        <v>3964</v>
      </c>
    </row>
    <row r="9" spans="1:15" ht="14.45" customHeight="1" x14ac:dyDescent="0.25">
      <c r="A9" s="57" t="s">
        <v>351</v>
      </c>
      <c r="B9" s="93">
        <v>43475</v>
      </c>
      <c r="C9" s="97">
        <v>2032</v>
      </c>
      <c r="D9" s="94" t="s">
        <v>298</v>
      </c>
      <c r="E9" s="58"/>
      <c r="F9" s="58"/>
      <c r="G9" s="94" t="s">
        <v>298</v>
      </c>
      <c r="H9" s="95" t="s">
        <v>379</v>
      </c>
      <c r="I9" s="96">
        <v>115.2</v>
      </c>
      <c r="J9" s="58"/>
      <c r="K9" s="91">
        <f ca="1">SUMIFS(J$4:OFFSET(J9,0,0),A$4:OFFSET(A9,0,0),"="&amp;A9)-SUMIFS(I$4:OFFSET(I9,0,0),A$4:OFFSET(A9,0,0),"="&amp;A9)</f>
        <v>1759.8</v>
      </c>
      <c r="L9" s="91">
        <f ca="1">SUMIFS(J$4:OFFSET(J9,0,0),A$4:OFFSET(A9,0,0),"="&amp;A9,H$4:OFFSET(H9,0,0),"&lt;&gt;")-SUMIFS(I$4:OFFSET(I9,0,0),A$4:OFFSET(A9,0,0),"="&amp;A9,H$4:OFFSET(H9,0,0),"&lt;&gt;")</f>
        <v>1759.8</v>
      </c>
      <c r="M9" s="92">
        <f t="shared" ca="1" si="0"/>
        <v>3848.8</v>
      </c>
    </row>
    <row r="10" spans="1:15" ht="14.45" customHeight="1" x14ac:dyDescent="0.25">
      <c r="A10" s="57" t="s">
        <v>355</v>
      </c>
      <c r="B10" s="93">
        <v>43480</v>
      </c>
      <c r="C10" s="58"/>
      <c r="D10" s="94" t="s">
        <v>380</v>
      </c>
      <c r="E10" s="58"/>
      <c r="F10" s="58"/>
      <c r="G10" s="94" t="s">
        <v>315</v>
      </c>
      <c r="H10" s="58"/>
      <c r="I10" s="96">
        <v>87.34</v>
      </c>
      <c r="J10" s="58"/>
      <c r="K10" s="91">
        <f ca="1">SUMIFS(J$4:OFFSET(J10,0,0),A$4:OFFSET(A10,0,0),"="&amp;A10)-SUMIFS(I$4:OFFSET(I10,0,0),A$4:OFFSET(A10,0,0),"="&amp;A10)</f>
        <v>-343.34000000000003</v>
      </c>
      <c r="L10" s="91">
        <f ca="1">SUMIFS(J$4:OFFSET(J10,0,0),A$4:OFFSET(A10,0,0),"="&amp;A10,H$4:OFFSET(H10,0,0),"&lt;&gt;")-SUMIFS(I$4:OFFSET(I10,0,0),A$4:OFFSET(A10,0,0),"="&amp;A10,H$4:OFFSET(H10,0,0),"&lt;&gt;")</f>
        <v>-256</v>
      </c>
      <c r="M10" s="92">
        <f t="shared" ca="1" si="0"/>
        <v>3761.46</v>
      </c>
    </row>
    <row r="11" spans="1:15" ht="14.45" customHeight="1" x14ac:dyDescent="0.25">
      <c r="A11" s="57" t="s">
        <v>355</v>
      </c>
      <c r="B11" s="93">
        <v>43483</v>
      </c>
      <c r="C11" s="58"/>
      <c r="D11" s="94" t="s">
        <v>311</v>
      </c>
      <c r="E11" s="58"/>
      <c r="F11" s="58"/>
      <c r="G11" s="94" t="s">
        <v>335</v>
      </c>
      <c r="H11" s="58"/>
      <c r="I11" s="96">
        <v>100</v>
      </c>
      <c r="J11" s="58"/>
      <c r="K11" s="91">
        <f ca="1">SUMIFS(J$4:OFFSET(J11,0,0),A$4:OFFSET(A11,0,0),"="&amp;A11)-SUMIFS(I$4:OFFSET(I11,0,0),A$4:OFFSET(A11,0,0),"="&amp;A11)</f>
        <v>-443.34000000000003</v>
      </c>
      <c r="L11" s="91">
        <f ca="1">SUMIFS(J$4:OFFSET(J11,0,0),A$4:OFFSET(A11,0,0),"="&amp;A11,H$4:OFFSET(H11,0,0),"&lt;&gt;")-SUMIFS(I$4:OFFSET(I11,0,0),A$4:OFFSET(A11,0,0),"="&amp;A11,H$4:OFFSET(H11,0,0),"&lt;&gt;")</f>
        <v>-256</v>
      </c>
      <c r="M11" s="92">
        <f t="shared" ca="1" si="0"/>
        <v>3661.46</v>
      </c>
    </row>
    <row r="12" spans="1:15" ht="14.45" customHeight="1" x14ac:dyDescent="0.25">
      <c r="A12" s="57" t="s">
        <v>351</v>
      </c>
      <c r="B12" s="93">
        <v>43501</v>
      </c>
      <c r="C12" s="95" t="s">
        <v>376</v>
      </c>
      <c r="D12" s="94" t="s">
        <v>377</v>
      </c>
      <c r="E12" s="58"/>
      <c r="F12" s="58"/>
      <c r="G12" s="94" t="s">
        <v>294</v>
      </c>
      <c r="H12" s="58"/>
      <c r="I12" s="58"/>
      <c r="J12" s="96">
        <v>1000</v>
      </c>
      <c r="K12" s="91">
        <f ca="1">SUMIFS(J$4:OFFSET(J12,0,0),A$4:OFFSET(A12,0,0),"="&amp;A12)-SUMIFS(I$4:OFFSET(I12,0,0),A$4:OFFSET(A12,0,0),"="&amp;A12)</f>
        <v>2759.8</v>
      </c>
      <c r="L12" s="91">
        <f ca="1">SUMIFS(J$4:OFFSET(J12,0,0),A$4:OFFSET(A12,0,0),"="&amp;A12,H$4:OFFSET(H12,0,0),"&lt;&gt;")-SUMIFS(I$4:OFFSET(I12,0,0),A$4:OFFSET(A12,0,0),"="&amp;A12,H$4:OFFSET(H12,0,0),"&lt;&gt;")</f>
        <v>1759.8</v>
      </c>
      <c r="M12" s="92">
        <f t="shared" ca="1" si="0"/>
        <v>4661.46</v>
      </c>
    </row>
    <row r="13" spans="1:15" ht="14.45" customHeight="1" x14ac:dyDescent="0.25">
      <c r="A13" s="57" t="s">
        <v>351</v>
      </c>
      <c r="B13" s="93">
        <v>43506</v>
      </c>
      <c r="C13" s="97">
        <v>2033</v>
      </c>
      <c r="D13" s="94" t="s">
        <v>381</v>
      </c>
      <c r="E13" s="94" t="s">
        <v>382</v>
      </c>
      <c r="F13" s="58"/>
      <c r="G13" s="94" t="s">
        <v>304</v>
      </c>
      <c r="H13" s="58"/>
      <c r="I13" s="96">
        <v>23.1</v>
      </c>
      <c r="J13" s="58"/>
      <c r="K13" s="91">
        <f ca="1">SUMIFS(J$4:OFFSET(J13,0,0),A$4:OFFSET(A13,0,0),"="&amp;A13)-SUMIFS(I$4:OFFSET(I13,0,0),A$4:OFFSET(A13,0,0),"="&amp;A13)</f>
        <v>2736.7</v>
      </c>
      <c r="L13" s="91">
        <f ca="1">SUMIFS(J$4:OFFSET(J13,0,0),A$4:OFFSET(A13,0,0),"="&amp;A13,H$4:OFFSET(H13,0,0),"&lt;&gt;")-SUMIFS(I$4:OFFSET(I13,0,0),A$4:OFFSET(A13,0,0),"="&amp;A13,H$4:OFFSET(H13,0,0),"&lt;&gt;")</f>
        <v>1759.8</v>
      </c>
      <c r="M13" s="92">
        <f t="shared" ca="1" si="0"/>
        <v>4638.3599999999997</v>
      </c>
    </row>
    <row r="14" spans="1:15" ht="14.45" customHeight="1" x14ac:dyDescent="0.25">
      <c r="A14" s="57" t="s">
        <v>351</v>
      </c>
      <c r="B14" s="93">
        <v>43506</v>
      </c>
      <c r="C14" s="97">
        <v>2033</v>
      </c>
      <c r="D14" s="94" t="s">
        <v>381</v>
      </c>
      <c r="E14" s="94" t="s">
        <v>382</v>
      </c>
      <c r="F14" s="58"/>
      <c r="G14" s="94" t="s">
        <v>315</v>
      </c>
      <c r="H14" s="58"/>
      <c r="I14" s="96">
        <v>45.15</v>
      </c>
      <c r="J14" s="58"/>
      <c r="K14" s="91">
        <f ca="1">SUMIFS(J$4:OFFSET(J14,0,0),A$4:OFFSET(A14,0,0),"="&amp;A14)-SUMIFS(I$4:OFFSET(I14,0,0),A$4:OFFSET(A14,0,0),"="&amp;A14)</f>
        <v>2691.55</v>
      </c>
      <c r="L14" s="91">
        <f ca="1">SUMIFS(J$4:OFFSET(J14,0,0),A$4:OFFSET(A14,0,0),"="&amp;A14,H$4:OFFSET(H14,0,0),"&lt;&gt;")-SUMIFS(I$4:OFFSET(I14,0,0),A$4:OFFSET(A14,0,0),"="&amp;A14,H$4:OFFSET(H14,0,0),"&lt;&gt;")</f>
        <v>1759.8</v>
      </c>
      <c r="M14" s="92">
        <f t="shared" ca="1" si="0"/>
        <v>4593.21</v>
      </c>
    </row>
    <row r="15" spans="1:15" ht="14.45" customHeight="1" x14ac:dyDescent="0.25">
      <c r="A15" s="57" t="s">
        <v>351</v>
      </c>
      <c r="B15" s="93">
        <v>43506</v>
      </c>
      <c r="C15" s="97">
        <v>2033</v>
      </c>
      <c r="D15" s="94" t="s">
        <v>381</v>
      </c>
      <c r="E15" s="94" t="s">
        <v>382</v>
      </c>
      <c r="F15" s="58"/>
      <c r="G15" s="94" t="s">
        <v>330</v>
      </c>
      <c r="H15" s="58"/>
      <c r="I15" s="96">
        <v>25.04</v>
      </c>
      <c r="J15" s="58"/>
      <c r="K15" s="91">
        <f ca="1">SUMIFS(J$4:OFFSET(J15,0,0),A$4:OFFSET(A15,0,0),"="&amp;A15)-SUMIFS(I$4:OFFSET(I15,0,0),A$4:OFFSET(A15,0,0),"="&amp;A15)</f>
        <v>2666.51</v>
      </c>
      <c r="L15" s="91">
        <f ca="1">SUMIFS(J$4:OFFSET(J15,0,0),A$4:OFFSET(A15,0,0),"="&amp;A15,H$4:OFFSET(H15,0,0),"&lt;&gt;")-SUMIFS(I$4:OFFSET(I15,0,0),A$4:OFFSET(A15,0,0),"="&amp;A15,H$4:OFFSET(H15,0,0),"&lt;&gt;")</f>
        <v>1759.8</v>
      </c>
      <c r="M15" s="92">
        <f t="shared" ca="1" si="0"/>
        <v>4568.17</v>
      </c>
    </row>
    <row r="16" spans="1:15" ht="14.45" customHeight="1" x14ac:dyDescent="0.25">
      <c r="A16" s="57" t="s">
        <v>353</v>
      </c>
      <c r="B16" s="93">
        <v>43511</v>
      </c>
      <c r="C16" s="95" t="s">
        <v>383</v>
      </c>
      <c r="D16" s="94" t="s">
        <v>384</v>
      </c>
      <c r="E16" s="58"/>
      <c r="F16" s="58"/>
      <c r="G16" s="94" t="s">
        <v>340</v>
      </c>
      <c r="H16" s="58"/>
      <c r="I16" s="58"/>
      <c r="J16" s="96">
        <v>200</v>
      </c>
      <c r="K16" s="91">
        <f ca="1">SUMIFS(J$4:OFFSET(J16,0,0),A$4:OFFSET(A16,0,0),"="&amp;A16)-SUMIFS(I$4:OFFSET(I16,0,0),A$4:OFFSET(A16,0,0),"="&amp;A16)</f>
        <v>2545</v>
      </c>
      <c r="L16" s="91">
        <f ca="1">SUMIFS(J$4:OFFSET(J16,0,0),A$4:OFFSET(A16,0,0),"="&amp;A16,H$4:OFFSET(H16,0,0),"&lt;&gt;")-SUMIFS(I$4:OFFSET(I16,0,0),A$4:OFFSET(A16,0,0),"="&amp;A16,H$4:OFFSET(H16,0,0),"&lt;&gt;")</f>
        <v>2345</v>
      </c>
      <c r="M16" s="92">
        <f t="shared" ca="1" si="0"/>
        <v>4768.17</v>
      </c>
    </row>
    <row r="17" spans="1:13" ht="14.45" customHeight="1" x14ac:dyDescent="0.25">
      <c r="A17" s="57" t="s">
        <v>351</v>
      </c>
      <c r="B17" s="93">
        <v>43511</v>
      </c>
      <c r="C17" s="95" t="s">
        <v>383</v>
      </c>
      <c r="D17" s="94" t="s">
        <v>385</v>
      </c>
      <c r="E17" s="94" t="s">
        <v>382</v>
      </c>
      <c r="F17" s="58"/>
      <c r="G17" s="94" t="s">
        <v>310</v>
      </c>
      <c r="H17" s="58"/>
      <c r="I17" s="96">
        <v>100</v>
      </c>
      <c r="J17" s="58"/>
      <c r="K17" s="91">
        <f ca="1">SUMIFS(J$4:OFFSET(J17,0,0),A$4:OFFSET(A17,0,0),"="&amp;A17)-SUMIFS(I$4:OFFSET(I17,0,0),A$4:OFFSET(A17,0,0),"="&amp;A17)</f>
        <v>2566.5100000000002</v>
      </c>
      <c r="L17" s="91">
        <f ca="1">SUMIFS(J$4:OFFSET(J17,0,0),A$4:OFFSET(A17,0,0),"="&amp;A17,H$4:OFFSET(H17,0,0),"&lt;&gt;")-SUMIFS(I$4:OFFSET(I17,0,0),A$4:OFFSET(A17,0,0),"="&amp;A17,H$4:OFFSET(H17,0,0),"&lt;&gt;")</f>
        <v>1759.8</v>
      </c>
      <c r="M17" s="92">
        <f t="shared" ca="1" si="0"/>
        <v>4668.17</v>
      </c>
    </row>
    <row r="18" spans="1:13" ht="14.45" customHeight="1" x14ac:dyDescent="0.25">
      <c r="A18" s="57" t="s">
        <v>351</v>
      </c>
      <c r="B18" s="93">
        <v>43511</v>
      </c>
      <c r="C18" s="95" t="s">
        <v>383</v>
      </c>
      <c r="D18" s="94" t="s">
        <v>385</v>
      </c>
      <c r="E18" s="94" t="s">
        <v>382</v>
      </c>
      <c r="F18" s="58"/>
      <c r="G18" s="94" t="s">
        <v>331</v>
      </c>
      <c r="H18" s="58"/>
      <c r="I18" s="96">
        <v>50</v>
      </c>
      <c r="J18" s="58"/>
      <c r="K18" s="91">
        <f ca="1">SUMIFS(J$4:OFFSET(J18,0,0),A$4:OFFSET(A18,0,0),"="&amp;A18)-SUMIFS(I$4:OFFSET(I18,0,0),A$4:OFFSET(A18,0,0),"="&amp;A18)</f>
        <v>2516.5100000000002</v>
      </c>
      <c r="L18" s="91">
        <f ca="1">SUMIFS(J$4:OFFSET(J18,0,0),A$4:OFFSET(A18,0,0),"="&amp;A18,H$4:OFFSET(H18,0,0),"&lt;&gt;")-SUMIFS(I$4:OFFSET(I18,0,0),A$4:OFFSET(A18,0,0),"="&amp;A18,H$4:OFFSET(H18,0,0),"&lt;&gt;")</f>
        <v>1759.8</v>
      </c>
      <c r="M18" s="92">
        <f t="shared" ca="1" si="0"/>
        <v>4618.17</v>
      </c>
    </row>
    <row r="19" spans="1:13" ht="14.45" customHeight="1" x14ac:dyDescent="0.25">
      <c r="A19" s="57" t="s">
        <v>351</v>
      </c>
      <c r="B19" s="93">
        <v>43466</v>
      </c>
      <c r="C19" s="58"/>
      <c r="D19" s="57" t="s">
        <v>386</v>
      </c>
      <c r="E19" s="58"/>
      <c r="F19" s="58"/>
      <c r="G19" s="94" t="s">
        <v>316</v>
      </c>
      <c r="H19" s="58"/>
      <c r="I19" s="96">
        <v>200</v>
      </c>
      <c r="J19" s="58"/>
      <c r="K19" s="91">
        <f ca="1">SUMIFS(J$4:OFFSET(J19,0,0),A$4:OFFSET(A19,0,0),"="&amp;A19)-SUMIFS(I$4:OFFSET(I19,0,0),A$4:OFFSET(A19,0,0),"="&amp;A19)</f>
        <v>2316.5100000000002</v>
      </c>
      <c r="L19" s="91">
        <f ca="1">SUMIFS(J$4:OFFSET(J19,0,0),A$4:OFFSET(A19,0,0),"="&amp;A19,H$4:OFFSET(H19,0,0),"&lt;&gt;")-SUMIFS(I$4:OFFSET(I19,0,0),A$4:OFFSET(A19,0,0),"="&amp;A19,H$4:OFFSET(H19,0,0),"&lt;&gt;")</f>
        <v>1759.8</v>
      </c>
      <c r="M19" s="92">
        <f t="shared" ca="1" si="0"/>
        <v>4418.17</v>
      </c>
    </row>
    <row r="20" spans="1:13" ht="14.45" customHeight="1" x14ac:dyDescent="0.25">
      <c r="A20" s="57" t="s">
        <v>351</v>
      </c>
      <c r="B20" s="93">
        <v>43466</v>
      </c>
      <c r="C20" s="58"/>
      <c r="D20" s="57" t="s">
        <v>386</v>
      </c>
      <c r="E20" s="58"/>
      <c r="F20" s="58"/>
      <c r="G20" s="58"/>
      <c r="H20" s="58"/>
      <c r="I20" s="58"/>
      <c r="J20" s="96">
        <v>200</v>
      </c>
      <c r="K20" s="91">
        <f ca="1">SUMIFS(J$4:OFFSET(J20,0,0),A$4:OFFSET(A20,0,0),"="&amp;A20)-SUMIFS(I$4:OFFSET(I20,0,0),A$4:OFFSET(A20,0,0),"="&amp;A20)</f>
        <v>2516.5100000000002</v>
      </c>
      <c r="L20" s="91">
        <f ca="1">SUMIFS(J$4:OFFSET(J20,0,0),A$4:OFFSET(A20,0,0),"="&amp;A20,H$4:OFFSET(H20,0,0),"&lt;&gt;")-SUMIFS(I$4:OFFSET(I20,0,0),A$4:OFFSET(A20,0,0),"="&amp;A20,H$4:OFFSET(H20,0,0),"&lt;&gt;")</f>
        <v>1759.8</v>
      </c>
      <c r="M20" s="92">
        <f t="shared" ca="1" si="0"/>
        <v>4618.17</v>
      </c>
    </row>
    <row r="21" spans="1:13" ht="14.45" customHeight="1" x14ac:dyDescent="0.25">
      <c r="A21" s="57" t="s">
        <v>351</v>
      </c>
      <c r="B21" s="93">
        <v>43497</v>
      </c>
      <c r="C21" s="58"/>
      <c r="D21" s="57" t="s">
        <v>386</v>
      </c>
      <c r="E21" s="58"/>
      <c r="F21" s="58"/>
      <c r="G21" s="94" t="s">
        <v>316</v>
      </c>
      <c r="H21" s="58"/>
      <c r="I21" s="96">
        <v>200</v>
      </c>
      <c r="J21" s="58"/>
      <c r="K21" s="91">
        <f ca="1">SUMIFS(J$4:OFFSET(J21,0,0),A$4:OFFSET(A21,0,0),"="&amp;A21)-SUMIFS(I$4:OFFSET(I21,0,0),A$4:OFFSET(A21,0,0),"="&amp;A21)</f>
        <v>2316.5100000000002</v>
      </c>
      <c r="L21" s="91">
        <f ca="1">SUMIFS(J$4:OFFSET(J21,0,0),A$4:OFFSET(A21,0,0),"="&amp;A21,H$4:OFFSET(H21,0,0),"&lt;&gt;")-SUMIFS(I$4:OFFSET(I21,0,0),A$4:OFFSET(A21,0,0),"="&amp;A21,H$4:OFFSET(H21,0,0),"&lt;&gt;")</f>
        <v>1759.8</v>
      </c>
      <c r="M21" s="92">
        <f t="shared" ca="1" si="0"/>
        <v>4418.17</v>
      </c>
    </row>
    <row r="22" spans="1:13" ht="14.45" customHeight="1" x14ac:dyDescent="0.25">
      <c r="A22" s="57" t="s">
        <v>351</v>
      </c>
      <c r="B22" s="93">
        <v>43497</v>
      </c>
      <c r="C22" s="58"/>
      <c r="D22" s="57" t="s">
        <v>386</v>
      </c>
      <c r="E22" s="58"/>
      <c r="F22" s="58"/>
      <c r="G22" s="58"/>
      <c r="H22" s="58"/>
      <c r="I22" s="58"/>
      <c r="J22" s="96">
        <v>200</v>
      </c>
      <c r="K22" s="91">
        <f ca="1">SUMIFS(J$4:OFFSET(J22,0,0),A$4:OFFSET(A22,0,0),"="&amp;A22)-SUMIFS(I$4:OFFSET(I22,0,0),A$4:OFFSET(A22,0,0),"="&amp;A22)</f>
        <v>2516.5100000000002</v>
      </c>
      <c r="L22" s="91">
        <f ca="1">SUMIFS(J$4:OFFSET(J22,0,0),A$4:OFFSET(A22,0,0),"="&amp;A22,H$4:OFFSET(H22,0,0),"&lt;&gt;")-SUMIFS(I$4:OFFSET(I22,0,0),A$4:OFFSET(A22,0,0),"="&amp;A22,H$4:OFFSET(H22,0,0),"&lt;&gt;")</f>
        <v>1759.8</v>
      </c>
      <c r="M22" s="92">
        <f t="shared" ca="1" si="0"/>
        <v>4618.17</v>
      </c>
    </row>
    <row r="23" spans="1:13" ht="14.45" customHeight="1" x14ac:dyDescent="0.25">
      <c r="A23" s="57" t="s">
        <v>351</v>
      </c>
      <c r="B23" s="93">
        <v>43525</v>
      </c>
      <c r="C23" s="58"/>
      <c r="D23" s="57" t="s">
        <v>386</v>
      </c>
      <c r="E23" s="58"/>
      <c r="F23" s="58"/>
      <c r="G23" s="94" t="s">
        <v>316</v>
      </c>
      <c r="H23" s="58"/>
      <c r="I23" s="96">
        <v>200</v>
      </c>
      <c r="J23" s="58"/>
      <c r="K23" s="91">
        <f ca="1">SUMIFS(J$4:OFFSET(J23,0,0),A$4:OFFSET(A23,0,0),"="&amp;A23)-SUMIFS(I$4:OFFSET(I23,0,0),A$4:OFFSET(A23,0,0),"="&amp;A23)</f>
        <v>2316.5100000000002</v>
      </c>
      <c r="L23" s="91">
        <f ca="1">SUMIFS(J$4:OFFSET(J23,0,0),A$4:OFFSET(A23,0,0),"="&amp;A23,H$4:OFFSET(H23,0,0),"&lt;&gt;")-SUMIFS(I$4:OFFSET(I23,0,0),A$4:OFFSET(A23,0,0),"="&amp;A23,H$4:OFFSET(H23,0,0),"&lt;&gt;")</f>
        <v>1759.8</v>
      </c>
      <c r="M23" s="92">
        <f t="shared" ca="1" si="0"/>
        <v>4418.17</v>
      </c>
    </row>
    <row r="24" spans="1:13" ht="14.45" customHeight="1" x14ac:dyDescent="0.25">
      <c r="A24" s="57" t="s">
        <v>351</v>
      </c>
      <c r="B24" s="93">
        <v>43525</v>
      </c>
      <c r="C24" s="58"/>
      <c r="D24" s="57" t="s">
        <v>386</v>
      </c>
      <c r="E24" s="58"/>
      <c r="F24" s="58"/>
      <c r="G24" s="58"/>
      <c r="H24" s="58"/>
      <c r="I24" s="58"/>
      <c r="J24" s="96">
        <v>200</v>
      </c>
      <c r="K24" s="91">
        <f ca="1">SUMIFS(J$4:OFFSET(J24,0,0),A$4:OFFSET(A24,0,0),"="&amp;A24)-SUMIFS(I$4:OFFSET(I24,0,0),A$4:OFFSET(A24,0,0),"="&amp;A24)</f>
        <v>2516.5100000000002</v>
      </c>
      <c r="L24" s="91">
        <f ca="1">SUMIFS(J$4:OFFSET(J24,0,0),A$4:OFFSET(A24,0,0),"="&amp;A24,H$4:OFFSET(H24,0,0),"&lt;&gt;")-SUMIFS(I$4:OFFSET(I24,0,0),A$4:OFFSET(A24,0,0),"="&amp;A24,H$4:OFFSET(H24,0,0),"&lt;&gt;")</f>
        <v>1759.8</v>
      </c>
      <c r="M24" s="92">
        <f t="shared" ca="1" si="0"/>
        <v>4618.17</v>
      </c>
    </row>
    <row r="25" spans="1:13" ht="14.45" customHeight="1" x14ac:dyDescent="0.25">
      <c r="A25" s="57" t="s">
        <v>351</v>
      </c>
      <c r="B25" s="93">
        <v>43539</v>
      </c>
      <c r="C25" s="58"/>
      <c r="D25" s="57" t="s">
        <v>387</v>
      </c>
      <c r="E25" s="58"/>
      <c r="F25" s="58"/>
      <c r="G25" s="58"/>
      <c r="H25" s="58"/>
      <c r="I25" s="96">
        <v>600</v>
      </c>
      <c r="J25" s="58"/>
      <c r="K25" s="91">
        <f ca="1">SUMIFS(J$4:OFFSET(J25,0,0),A$4:OFFSET(A25,0,0),"="&amp;A25)-SUMIFS(I$4:OFFSET(I25,0,0),A$4:OFFSET(A25,0,0),"="&amp;A25)</f>
        <v>1916.51</v>
      </c>
      <c r="L25" s="91">
        <f ca="1">SUMIFS(J$4:OFFSET(J25,0,0),A$4:OFFSET(A25,0,0),"="&amp;A25,H$4:OFFSET(H25,0,0),"&lt;&gt;")-SUMIFS(I$4:OFFSET(I25,0,0),A$4:OFFSET(A25,0,0),"="&amp;A25,H$4:OFFSET(H25,0,0),"&lt;&gt;")</f>
        <v>1759.8</v>
      </c>
      <c r="M25" s="92">
        <f t="shared" ca="1" si="0"/>
        <v>4018.17</v>
      </c>
    </row>
    <row r="26" spans="1:13" ht="14.45" customHeight="1" x14ac:dyDescent="0.25">
      <c r="A26" s="58"/>
      <c r="B26" s="58"/>
      <c r="C26" s="58"/>
      <c r="D26" s="58"/>
      <c r="E26" s="58"/>
      <c r="F26" s="58"/>
      <c r="G26" s="58"/>
      <c r="H26" s="58"/>
      <c r="I26" s="58"/>
      <c r="J26" s="58"/>
      <c r="K26" s="91">
        <f ca="1">SUMIFS(J$4:OFFSET(J26,0,0),A$4:OFFSET(A26,0,0),"="&amp;A26)-SUMIFS(I$4:OFFSET(I26,0,0),A$4:OFFSET(A26,0,0),"="&amp;A26)</f>
        <v>0</v>
      </c>
      <c r="L26" s="91">
        <f ca="1">SUMIFS(J$4:OFFSET(J26,0,0),A$4:OFFSET(A26,0,0),"="&amp;A26,H$4:OFFSET(H26,0,0),"&lt;&gt;")-SUMIFS(I$4:OFFSET(I26,0,0),A$4:OFFSET(A26,0,0),"="&amp;A26,H$4:OFFSET(H26,0,0),"&lt;&gt;")</f>
        <v>0</v>
      </c>
      <c r="M26" s="92">
        <f t="shared" ca="1" si="0"/>
        <v>4018.17</v>
      </c>
    </row>
    <row r="27" spans="1:13" ht="14.45" customHeight="1" x14ac:dyDescent="0.25">
      <c r="A27" s="58"/>
      <c r="B27" s="58"/>
      <c r="C27" s="58"/>
      <c r="D27" s="58"/>
      <c r="E27" s="58"/>
      <c r="F27" s="58"/>
      <c r="G27" s="58"/>
      <c r="H27" s="58"/>
      <c r="I27" s="58"/>
      <c r="J27" s="58"/>
      <c r="K27" s="91">
        <f ca="1">SUMIFS(J$4:OFFSET(J27,0,0),A$4:OFFSET(A27,0,0),"="&amp;A27)-SUMIFS(I$4:OFFSET(I27,0,0),A$4:OFFSET(A27,0,0),"="&amp;A27)</f>
        <v>0</v>
      </c>
      <c r="L27" s="91">
        <f ca="1">SUMIFS(J$4:OFFSET(J27,0,0),A$4:OFFSET(A27,0,0),"="&amp;A27,H$4:OFFSET(H27,0,0),"&lt;&gt;")-SUMIFS(I$4:OFFSET(I27,0,0),A$4:OFFSET(A27,0,0),"="&amp;A27,H$4:OFFSET(H27,0,0),"&lt;&gt;")</f>
        <v>0</v>
      </c>
      <c r="M27" s="92">
        <f t="shared" ca="1" si="0"/>
        <v>4018.17</v>
      </c>
    </row>
    <row r="28" spans="1:13" ht="14.45" customHeight="1" x14ac:dyDescent="0.25">
      <c r="A28" s="58"/>
      <c r="B28" s="58"/>
      <c r="C28" s="58"/>
      <c r="D28" s="58"/>
      <c r="E28" s="58"/>
      <c r="F28" s="58"/>
      <c r="G28" s="58"/>
      <c r="H28" s="58"/>
      <c r="I28" s="58"/>
      <c r="J28" s="58"/>
      <c r="K28" s="91">
        <f ca="1">SUMIFS(J$4:OFFSET(J28,0,0),A$4:OFFSET(A28,0,0),"="&amp;A28)-SUMIFS(I$4:OFFSET(I28,0,0),A$4:OFFSET(A28,0,0),"="&amp;A28)</f>
        <v>0</v>
      </c>
      <c r="L28" s="91">
        <f ca="1">SUMIFS(J$4:OFFSET(J28,0,0),A$4:OFFSET(A28,0,0),"="&amp;A28,H$4:OFFSET(H28,0,0),"&lt;&gt;")-SUMIFS(I$4:OFFSET(I28,0,0),A$4:OFFSET(A28,0,0),"="&amp;A28,H$4:OFFSET(H28,0,0),"&lt;&gt;")</f>
        <v>0</v>
      </c>
      <c r="M28" s="92">
        <f t="shared" ca="1" si="0"/>
        <v>4018.17</v>
      </c>
    </row>
    <row r="29" spans="1:13" ht="14.45" customHeight="1" x14ac:dyDescent="0.25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91">
        <f ca="1">SUMIFS(J$4:OFFSET(J29,0,0),A$4:OFFSET(A29,0,0),"="&amp;A29)-SUMIFS(I$4:OFFSET(I29,0,0),A$4:OFFSET(A29,0,0),"="&amp;A29)</f>
        <v>0</v>
      </c>
      <c r="L29" s="91">
        <f ca="1">SUMIFS(J$4:OFFSET(J29,0,0),A$4:OFFSET(A29,0,0),"="&amp;A29,H$4:OFFSET(H29,0,0),"&lt;&gt;")-SUMIFS(I$4:OFFSET(I29,0,0),A$4:OFFSET(A29,0,0),"="&amp;A29,H$4:OFFSET(H29,0,0),"&lt;&gt;")</f>
        <v>0</v>
      </c>
      <c r="M29" s="92">
        <f t="shared" ca="1" si="0"/>
        <v>4018.17</v>
      </c>
    </row>
    <row r="30" spans="1:13" ht="14.45" customHeight="1" x14ac:dyDescent="0.25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91">
        <f ca="1">SUMIFS(J$4:OFFSET(J30,0,0),A$4:OFFSET(A30,0,0),"="&amp;A30)-SUMIFS(I$4:OFFSET(I30,0,0),A$4:OFFSET(A30,0,0),"="&amp;A30)</f>
        <v>0</v>
      </c>
      <c r="L30" s="91">
        <f ca="1">SUMIFS(J$4:OFFSET(J30,0,0),A$4:OFFSET(A30,0,0),"="&amp;A30,H$4:OFFSET(H30,0,0),"&lt;&gt;")-SUMIFS(I$4:OFFSET(I30,0,0),A$4:OFFSET(A30,0,0),"="&amp;A30,H$4:OFFSET(H30,0,0),"&lt;&gt;")</f>
        <v>0</v>
      </c>
      <c r="M30" s="92">
        <f t="shared" ca="1" si="0"/>
        <v>4018.17</v>
      </c>
    </row>
    <row r="31" spans="1:13" ht="14.45" customHeight="1" x14ac:dyDescent="0.25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91">
        <f ca="1">SUMIFS(J$4:OFFSET(J31,0,0),A$4:OFFSET(A31,0,0),"="&amp;A31)-SUMIFS(I$4:OFFSET(I31,0,0),A$4:OFFSET(A31,0,0),"="&amp;A31)</f>
        <v>0</v>
      </c>
      <c r="L31" s="91">
        <f ca="1">SUMIFS(J$4:OFFSET(J31,0,0),A$4:OFFSET(A31,0,0),"="&amp;A31,H$4:OFFSET(H31,0,0),"&lt;&gt;")-SUMIFS(I$4:OFFSET(I31,0,0),A$4:OFFSET(A31,0,0),"="&amp;A31,H$4:OFFSET(H31,0,0),"&lt;&gt;")</f>
        <v>0</v>
      </c>
      <c r="M31" s="92">
        <f t="shared" ca="1" si="0"/>
        <v>4018.17</v>
      </c>
    </row>
    <row r="32" spans="1:13" ht="14.45" customHeight="1" x14ac:dyDescent="0.25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91">
        <f ca="1">SUMIFS(J$4:OFFSET(J32,0,0),A$4:OFFSET(A32,0,0),"="&amp;A32)-SUMIFS(I$4:OFFSET(I32,0,0),A$4:OFFSET(A32,0,0),"="&amp;A32)</f>
        <v>0</v>
      </c>
      <c r="L32" s="91">
        <f ca="1">SUMIFS(J$4:OFFSET(J32,0,0),A$4:OFFSET(A32,0,0),"="&amp;A32,H$4:OFFSET(H32,0,0),"&lt;&gt;")-SUMIFS(I$4:OFFSET(I32,0,0),A$4:OFFSET(A32,0,0),"="&amp;A32,H$4:OFFSET(H32,0,0),"&lt;&gt;")</f>
        <v>0</v>
      </c>
      <c r="M32" s="92">
        <f t="shared" ca="1" si="0"/>
        <v>4018.17</v>
      </c>
    </row>
    <row r="33" spans="1:13" ht="14.45" customHeight="1" x14ac:dyDescent="0.25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91">
        <f ca="1">SUMIFS(J$4:OFFSET(J33,0,0),A$4:OFFSET(A33,0,0),"="&amp;A33)-SUMIFS(I$4:OFFSET(I33,0,0),A$4:OFFSET(A33,0,0),"="&amp;A33)</f>
        <v>0</v>
      </c>
      <c r="L33" s="91">
        <f ca="1">SUMIFS(J$4:OFFSET(J33,0,0),A$4:OFFSET(A33,0,0),"="&amp;A33,H$4:OFFSET(H33,0,0),"&lt;&gt;")-SUMIFS(I$4:OFFSET(I33,0,0),A$4:OFFSET(A33,0,0),"="&amp;A33,H$4:OFFSET(H33,0,0),"&lt;&gt;")</f>
        <v>0</v>
      </c>
      <c r="M33" s="92">
        <f t="shared" ca="1" si="0"/>
        <v>4018.17</v>
      </c>
    </row>
    <row r="34" spans="1:13" ht="14.45" customHeight="1" x14ac:dyDescent="0.25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91">
        <f ca="1">SUMIFS(J$4:OFFSET(J34,0,0),A$4:OFFSET(A34,0,0),"="&amp;A34)-SUMIFS(I$4:OFFSET(I34,0,0),A$4:OFFSET(A34,0,0),"="&amp;A34)</f>
        <v>0</v>
      </c>
      <c r="L34" s="91">
        <f ca="1">SUMIFS(J$4:OFFSET(J34,0,0),A$4:OFFSET(A34,0,0),"="&amp;A34,H$4:OFFSET(H34,0,0),"&lt;&gt;")-SUMIFS(I$4:OFFSET(I34,0,0),A$4:OFFSET(A34,0,0),"="&amp;A34,H$4:OFFSET(H34,0,0),"&lt;&gt;")</f>
        <v>0</v>
      </c>
      <c r="M34" s="92">
        <f t="shared" ca="1" si="0"/>
        <v>4018.17</v>
      </c>
    </row>
    <row r="35" spans="1:13" ht="14.45" customHeight="1" x14ac:dyDescent="0.25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91">
        <f ca="1">SUMIFS(J$4:OFFSET(J35,0,0),A$4:OFFSET(A35,0,0),"="&amp;A35)-SUMIFS(I$4:OFFSET(I35,0,0),A$4:OFFSET(A35,0,0),"="&amp;A35)</f>
        <v>0</v>
      </c>
      <c r="L35" s="91">
        <f ca="1">SUMIFS(J$4:OFFSET(J35,0,0),A$4:OFFSET(A35,0,0),"="&amp;A35,H$4:OFFSET(H35,0,0),"&lt;&gt;")-SUMIFS(I$4:OFFSET(I35,0,0),A$4:OFFSET(A35,0,0),"="&amp;A35,H$4:OFFSET(H35,0,0),"&lt;&gt;")</f>
        <v>0</v>
      </c>
      <c r="M35" s="92">
        <f t="shared" ca="1" si="0"/>
        <v>4018.17</v>
      </c>
    </row>
    <row r="36" spans="1:13" ht="14.45" customHeight="1" x14ac:dyDescent="0.25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91">
        <f ca="1">SUMIFS(J$4:OFFSET(J36,0,0),A$4:OFFSET(A36,0,0),"="&amp;A36)-SUMIFS(I$4:OFFSET(I36,0,0),A$4:OFFSET(A36,0,0),"="&amp;A36)</f>
        <v>0</v>
      </c>
      <c r="L36" s="91">
        <f ca="1">SUMIFS(J$4:OFFSET(J36,0,0),A$4:OFFSET(A36,0,0),"="&amp;A36,H$4:OFFSET(H36,0,0),"&lt;&gt;")-SUMIFS(I$4:OFFSET(I36,0,0),A$4:OFFSET(A36,0,0),"="&amp;A36,H$4:OFFSET(H36,0,0),"&lt;&gt;")</f>
        <v>0</v>
      </c>
      <c r="M36" s="92">
        <f t="shared" ca="1" si="0"/>
        <v>4018.17</v>
      </c>
    </row>
    <row r="37" spans="1:13" ht="14.45" customHeight="1" x14ac:dyDescent="0.25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91">
        <f ca="1">SUMIFS(J$4:OFFSET(J37,0,0),A$4:OFFSET(A37,0,0),"="&amp;A37)-SUMIFS(I$4:OFFSET(I37,0,0),A$4:OFFSET(A37,0,0),"="&amp;A37)</f>
        <v>0</v>
      </c>
      <c r="L37" s="91">
        <f ca="1">SUMIFS(J$4:OFFSET(J37,0,0),A$4:OFFSET(A37,0,0),"="&amp;A37,H$4:OFFSET(H37,0,0),"&lt;&gt;")-SUMIFS(I$4:OFFSET(I37,0,0),A$4:OFFSET(A37,0,0),"="&amp;A37,H$4:OFFSET(H37,0,0),"&lt;&gt;")</f>
        <v>0</v>
      </c>
      <c r="M37" s="92">
        <f t="shared" ca="1" si="0"/>
        <v>4018.17</v>
      </c>
    </row>
    <row r="38" spans="1:13" ht="14.45" customHeight="1" x14ac:dyDescent="0.25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91">
        <f ca="1">SUMIFS(J$4:OFFSET(J38,0,0),A$4:OFFSET(A38,0,0),"="&amp;A38)-SUMIFS(I$4:OFFSET(I38,0,0),A$4:OFFSET(A38,0,0),"="&amp;A38)</f>
        <v>0</v>
      </c>
      <c r="L38" s="91">
        <f ca="1">SUMIFS(J$4:OFFSET(J38,0,0),A$4:OFFSET(A38,0,0),"="&amp;A38,H$4:OFFSET(H38,0,0),"&lt;&gt;")-SUMIFS(I$4:OFFSET(I38,0,0),A$4:OFFSET(A38,0,0),"="&amp;A38,H$4:OFFSET(H38,0,0),"&lt;&gt;")</f>
        <v>0</v>
      </c>
      <c r="M38" s="92">
        <f t="shared" ca="1" si="0"/>
        <v>4018.17</v>
      </c>
    </row>
    <row r="39" spans="1:13" ht="14.45" customHeight="1" x14ac:dyDescent="0.25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91">
        <f ca="1">SUMIFS(J$4:OFFSET(J39,0,0),A$4:OFFSET(A39,0,0),"="&amp;A39)-SUMIFS(I$4:OFFSET(I39,0,0),A$4:OFFSET(A39,0,0),"="&amp;A39)</f>
        <v>0</v>
      </c>
      <c r="L39" s="91">
        <f ca="1">SUMIFS(J$4:OFFSET(J39,0,0),A$4:OFFSET(A39,0,0),"="&amp;A39,H$4:OFFSET(H39,0,0),"&lt;&gt;")-SUMIFS(I$4:OFFSET(I39,0,0),A$4:OFFSET(A39,0,0),"="&amp;A39,H$4:OFFSET(H39,0,0),"&lt;&gt;")</f>
        <v>0</v>
      </c>
      <c r="M39" s="92">
        <f t="shared" ca="1" si="0"/>
        <v>4018.17</v>
      </c>
    </row>
    <row r="40" spans="1:13" ht="14.45" customHeight="1" x14ac:dyDescent="0.25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91">
        <f ca="1">SUMIFS(J$4:OFFSET(J40,0,0),A$4:OFFSET(A40,0,0),"="&amp;A40)-SUMIFS(I$4:OFFSET(I40,0,0),A$4:OFFSET(A40,0,0),"="&amp;A40)</f>
        <v>0</v>
      </c>
      <c r="L40" s="91">
        <f ca="1">SUMIFS(J$4:OFFSET(J40,0,0),A$4:OFFSET(A40,0,0),"="&amp;A40,H$4:OFFSET(H40,0,0),"&lt;&gt;")-SUMIFS(I$4:OFFSET(I40,0,0),A$4:OFFSET(A40,0,0),"="&amp;A40,H$4:OFFSET(H40,0,0),"&lt;&gt;")</f>
        <v>0</v>
      </c>
      <c r="M40" s="92">
        <f t="shared" ca="1" si="0"/>
        <v>4018.17</v>
      </c>
    </row>
    <row r="41" spans="1:13" ht="14.45" customHeight="1" x14ac:dyDescent="0.25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91">
        <f ca="1">SUMIFS(J$4:OFFSET(J41,0,0),A$4:OFFSET(A41,0,0),"="&amp;A41)-SUMIFS(I$4:OFFSET(I41,0,0),A$4:OFFSET(A41,0,0),"="&amp;A41)</f>
        <v>0</v>
      </c>
      <c r="L41" s="91">
        <f ca="1">SUMIFS(J$4:OFFSET(J41,0,0),A$4:OFFSET(A41,0,0),"="&amp;A41,H$4:OFFSET(H41,0,0),"&lt;&gt;")-SUMIFS(I$4:OFFSET(I41,0,0),A$4:OFFSET(A41,0,0),"="&amp;A41,H$4:OFFSET(H41,0,0),"&lt;&gt;")</f>
        <v>0</v>
      </c>
      <c r="M41" s="92">
        <f t="shared" ca="1" si="0"/>
        <v>4018.17</v>
      </c>
    </row>
    <row r="42" spans="1:13" ht="14.45" customHeight="1" x14ac:dyDescent="0.25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91">
        <f ca="1">SUMIFS(J$4:OFFSET(J42,0,0),A$4:OFFSET(A42,0,0),"="&amp;A42)-SUMIFS(I$4:OFFSET(I42,0,0),A$4:OFFSET(A42,0,0),"="&amp;A42)</f>
        <v>0</v>
      </c>
      <c r="L42" s="91">
        <f ca="1">SUMIFS(J$4:OFFSET(J42,0,0),A$4:OFFSET(A42,0,0),"="&amp;A42,H$4:OFFSET(H42,0,0),"&lt;&gt;")-SUMIFS(I$4:OFFSET(I42,0,0),A$4:OFFSET(A42,0,0),"="&amp;A42,H$4:OFFSET(H42,0,0),"&lt;&gt;")</f>
        <v>0</v>
      </c>
      <c r="M42" s="92">
        <f t="shared" ca="1" si="0"/>
        <v>4018.17</v>
      </c>
    </row>
    <row r="43" spans="1:13" ht="14.45" customHeigh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91">
        <f ca="1">SUMIFS(J$4:OFFSET(J43,0,0),A$4:OFFSET(A43,0,0),"="&amp;A43)-SUMIFS(I$4:OFFSET(I43,0,0),A$4:OFFSET(A43,0,0),"="&amp;A43)</f>
        <v>0</v>
      </c>
      <c r="L43" s="91">
        <f ca="1">SUMIFS(J$4:OFFSET(J43,0,0),A$4:OFFSET(A43,0,0),"="&amp;A43,H$4:OFFSET(H43,0,0),"&lt;&gt;")-SUMIFS(I$4:OFFSET(I43,0,0),A$4:OFFSET(A43,0,0),"="&amp;A43,H$4:OFFSET(H43,0,0),"&lt;&gt;")</f>
        <v>0</v>
      </c>
      <c r="M43" s="92">
        <f t="shared" ca="1" si="0"/>
        <v>4018.17</v>
      </c>
    </row>
    <row r="44" spans="1:13" ht="14.45" customHeight="1" x14ac:dyDescent="0.25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91">
        <f ca="1">SUMIFS(J$4:OFFSET(J44,0,0),A$4:OFFSET(A44,0,0),"="&amp;A44)-SUMIFS(I$4:OFFSET(I44,0,0),A$4:OFFSET(A44,0,0),"="&amp;A44)</f>
        <v>0</v>
      </c>
      <c r="L44" s="91">
        <f ca="1">SUMIFS(J$4:OFFSET(J44,0,0),A$4:OFFSET(A44,0,0),"="&amp;A44,H$4:OFFSET(H44,0,0),"&lt;&gt;")-SUMIFS(I$4:OFFSET(I44,0,0),A$4:OFFSET(A44,0,0),"="&amp;A44,H$4:OFFSET(H44,0,0),"&lt;&gt;")</f>
        <v>0</v>
      </c>
      <c r="M44" s="92">
        <f t="shared" ca="1" si="0"/>
        <v>4018.17</v>
      </c>
    </row>
    <row r="45" spans="1:13" ht="14.45" customHeight="1" x14ac:dyDescent="0.25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91">
        <f ca="1">SUMIFS(J$4:OFFSET(J45,0,0),A$4:OFFSET(A45,0,0),"="&amp;A45)-SUMIFS(I$4:OFFSET(I45,0,0),A$4:OFFSET(A45,0,0),"="&amp;A45)</f>
        <v>0</v>
      </c>
      <c r="L45" s="91">
        <f ca="1">SUMIFS(J$4:OFFSET(J45,0,0),A$4:OFFSET(A45,0,0),"="&amp;A45,H$4:OFFSET(H45,0,0),"&lt;&gt;")-SUMIFS(I$4:OFFSET(I45,0,0),A$4:OFFSET(A45,0,0),"="&amp;A45,H$4:OFFSET(H45,0,0),"&lt;&gt;")</f>
        <v>0</v>
      </c>
      <c r="M45" s="92">
        <f t="shared" ca="1" si="0"/>
        <v>4018.17</v>
      </c>
    </row>
    <row r="46" spans="1:13" ht="14.45" customHeight="1" x14ac:dyDescent="0.25">
      <c r="A46" s="58"/>
      <c r="B46" s="58"/>
      <c r="C46" s="58"/>
      <c r="D46" s="58"/>
      <c r="E46" s="58"/>
      <c r="F46" s="58"/>
      <c r="G46" s="58"/>
      <c r="H46" s="58"/>
      <c r="I46" s="58"/>
      <c r="J46" s="58"/>
      <c r="K46" s="91">
        <f ca="1">SUMIFS(J$4:OFFSET(J46,0,0),A$4:OFFSET(A46,0,0),"="&amp;A46)-SUMIFS(I$4:OFFSET(I46,0,0),A$4:OFFSET(A46,0,0),"="&amp;A46)</f>
        <v>0</v>
      </c>
      <c r="L46" s="91">
        <f ca="1">SUMIFS(J$4:OFFSET(J46,0,0),A$4:OFFSET(A46,0,0),"="&amp;A46,H$4:OFFSET(H46,0,0),"&lt;&gt;")-SUMIFS(I$4:OFFSET(I46,0,0),A$4:OFFSET(A46,0,0),"="&amp;A46,H$4:OFFSET(H46,0,0),"&lt;&gt;")</f>
        <v>0</v>
      </c>
      <c r="M46" s="92">
        <f t="shared" ca="1" si="0"/>
        <v>4018.17</v>
      </c>
    </row>
    <row r="47" spans="1:13" ht="14.45" customHeight="1" x14ac:dyDescent="0.25">
      <c r="A47" s="79" t="s">
        <v>357</v>
      </c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7"/>
  <sheetViews>
    <sheetView showGridLines="0" workbookViewId="0">
      <selection activeCell="G157" sqref="G157"/>
    </sheetView>
  </sheetViews>
  <sheetFormatPr defaultColWidth="9.140625" defaultRowHeight="14.45" customHeight="1" x14ac:dyDescent="0.25"/>
  <cols>
    <col min="1" max="1" width="30" customWidth="1"/>
    <col min="2" max="2" width="16" customWidth="1"/>
    <col min="3" max="3" width="7" customWidth="1"/>
    <col min="4" max="4" width="16" customWidth="1"/>
    <col min="5" max="5" width="8" customWidth="1"/>
    <col min="6" max="6" width="17" customWidth="1"/>
    <col min="7" max="7" width="3" customWidth="1"/>
    <col min="8" max="8" width="8" customWidth="1"/>
    <col min="9" max="9" width="52" customWidth="1"/>
    <col min="10" max="256" width="9" customWidth="1"/>
  </cols>
  <sheetData>
    <row r="1" spans="1:9" ht="39.950000000000003" customHeight="1" x14ac:dyDescent="0.25">
      <c r="A1" s="1" t="str">
        <f>IF(ytd," YEAR-TO-DATE BUDGET REPORT"," MONTHLY BUDGET REPORT")</f>
        <v xml:space="preserve"> MONTHLY BUDGET REPORT</v>
      </c>
      <c r="B1" s="2"/>
      <c r="C1" s="2"/>
      <c r="D1" s="2"/>
      <c r="E1" s="2"/>
      <c r="F1" s="2"/>
      <c r="G1" s="2"/>
    </row>
    <row r="2" spans="1:9" ht="18.95" customHeight="1" x14ac:dyDescent="0.25">
      <c r="A2" s="30" t="s">
        <v>271</v>
      </c>
      <c r="B2" s="4"/>
      <c r="C2" s="4"/>
      <c r="D2" s="4"/>
      <c r="E2" s="4"/>
      <c r="F2" s="5" t="s">
        <v>2</v>
      </c>
      <c r="G2" s="4"/>
      <c r="I2" s="16" t="s">
        <v>388</v>
      </c>
    </row>
    <row r="3" spans="1:9" ht="18.95" customHeight="1" x14ac:dyDescent="0.25"/>
    <row r="4" spans="1:9" ht="21" customHeight="1" x14ac:dyDescent="0.25">
      <c r="A4" s="98" t="s">
        <v>389</v>
      </c>
      <c r="B4" s="99">
        <v>43466</v>
      </c>
      <c r="E4" s="100" t="s">
        <v>390</v>
      </c>
      <c r="F4" s="101">
        <f>IF(ytd,B4,DATE(YEAR(B4),MONTH(B4)+month-1,DAY(B4)))</f>
        <v>43466</v>
      </c>
      <c r="H4" s="102" t="b">
        <f>B6="Yes"</f>
        <v>0</v>
      </c>
      <c r="I4" s="103" t="s">
        <v>391</v>
      </c>
    </row>
    <row r="5" spans="1:9" ht="21" customHeight="1" x14ac:dyDescent="0.25">
      <c r="A5" s="98" t="s">
        <v>392</v>
      </c>
      <c r="B5" s="104">
        <v>1</v>
      </c>
      <c r="E5" s="100" t="s">
        <v>393</v>
      </c>
      <c r="F5" s="101">
        <f>IF(ytd,EDATE(date_begin,month),EDATE(date_begin,1))-1</f>
        <v>43496</v>
      </c>
      <c r="I5" s="105" t="s">
        <v>394</v>
      </c>
    </row>
    <row r="6" spans="1:9" ht="21" customHeight="1" x14ac:dyDescent="0.25">
      <c r="A6" s="100" t="s">
        <v>395</v>
      </c>
      <c r="B6" s="106" t="s">
        <v>396</v>
      </c>
      <c r="I6" s="107" t="s">
        <v>397</v>
      </c>
    </row>
    <row r="8" spans="1:9" ht="24.95" customHeight="1" x14ac:dyDescent="0.25">
      <c r="A8" s="108" t="s">
        <v>398</v>
      </c>
      <c r="B8" s="109"/>
      <c r="C8" s="109"/>
      <c r="D8" s="109"/>
      <c r="E8" s="109"/>
      <c r="F8" s="109"/>
      <c r="G8" s="109"/>
    </row>
    <row r="9" spans="1:9" ht="20.100000000000001" customHeight="1" x14ac:dyDescent="0.25">
      <c r="A9" s="110"/>
      <c r="B9" s="111" t="s">
        <v>399</v>
      </c>
      <c r="C9" s="110"/>
      <c r="D9" s="111" t="s">
        <v>400</v>
      </c>
      <c r="E9" s="110"/>
      <c r="F9" s="111" t="s">
        <v>401</v>
      </c>
      <c r="G9" s="110"/>
      <c r="I9" s="16" t="s">
        <v>402</v>
      </c>
    </row>
    <row r="10" spans="1:9" ht="20.100000000000001" customHeight="1" x14ac:dyDescent="0.25">
      <c r="A10" s="112" t="s">
        <v>277</v>
      </c>
      <c r="B10" s="113">
        <f ca="1">B54</f>
        <v>0</v>
      </c>
      <c r="C10" s="35"/>
      <c r="D10" s="113">
        <f>D54</f>
        <v>1000</v>
      </c>
      <c r="E10" s="35"/>
      <c r="F10" s="113">
        <f ca="1">D10-B10</f>
        <v>1000</v>
      </c>
      <c r="G10" s="35"/>
      <c r="I10" s="17" t="s">
        <v>403</v>
      </c>
    </row>
    <row r="11" spans="1:9" ht="21" customHeight="1" x14ac:dyDescent="0.25">
      <c r="A11" s="112" t="s">
        <v>278</v>
      </c>
      <c r="B11" s="113">
        <f ca="1">B157</f>
        <v>0</v>
      </c>
      <c r="C11" s="35"/>
      <c r="D11" s="113">
        <f>D157</f>
        <v>502.54</v>
      </c>
      <c r="E11" s="35"/>
      <c r="F11" s="113">
        <f ca="1">B11-D11</f>
        <v>-502.54</v>
      </c>
      <c r="G11" s="35"/>
      <c r="I11" s="17" t="s">
        <v>404</v>
      </c>
    </row>
    <row r="12" spans="1:9" ht="23.1" customHeight="1" x14ac:dyDescent="0.25">
      <c r="A12" s="114" t="s">
        <v>405</v>
      </c>
      <c r="B12" s="115">
        <f ca="1">B10-B11</f>
        <v>0</v>
      </c>
      <c r="C12" s="116"/>
      <c r="D12" s="115">
        <f>D10-D11</f>
        <v>497.46</v>
      </c>
      <c r="E12" s="116"/>
      <c r="F12" s="115">
        <f ca="1">D12-B12</f>
        <v>497.46</v>
      </c>
      <c r="G12" s="116"/>
      <c r="I12" s="17" t="s">
        <v>406</v>
      </c>
    </row>
    <row r="14" spans="1:9" ht="14.45" customHeight="1" x14ac:dyDescent="0.25">
      <c r="I14" s="16" t="s">
        <v>407</v>
      </c>
    </row>
    <row r="15" spans="1:9" ht="17.100000000000001" customHeight="1" x14ac:dyDescent="0.25">
      <c r="I15" s="17" t="s">
        <v>408</v>
      </c>
    </row>
    <row r="16" spans="1:9" ht="14.45" customHeight="1" x14ac:dyDescent="0.25">
      <c r="I16" s="17" t="s">
        <v>409</v>
      </c>
    </row>
    <row r="18" spans="1:9" ht="14.45" customHeight="1" x14ac:dyDescent="0.25">
      <c r="I18" s="16" t="s">
        <v>410</v>
      </c>
    </row>
    <row r="19" spans="1:9" ht="14.45" customHeight="1" x14ac:dyDescent="0.25">
      <c r="I19" s="17" t="s">
        <v>411</v>
      </c>
    </row>
    <row r="23" spans="1:9" ht="24.95" customHeight="1" x14ac:dyDescent="0.25">
      <c r="A23" s="51" t="s">
        <v>412</v>
      </c>
      <c r="B23" s="117" t="s">
        <v>399</v>
      </c>
      <c r="C23" s="52"/>
      <c r="D23" s="118" t="s">
        <v>400</v>
      </c>
      <c r="E23" s="119"/>
      <c r="F23" s="120" t="s">
        <v>401</v>
      </c>
      <c r="G23" s="53"/>
    </row>
    <row r="24" spans="1:9" ht="14.45" customHeight="1" x14ac:dyDescent="0.25">
      <c r="A24" s="121" t="str">
        <f>IF(ISBLANK(Budget!A13:A42)," - ",Budget!A13:A42)</f>
        <v xml:space="preserve"> - </v>
      </c>
      <c r="B24" s="122">
        <f ca="1">IF(A24=" - ",0,SUM(OFFSET(INDIRECT("Budget!A"&amp;MATCH(Report!A24,Budget!$A:$A,0)),0,IF(ytd,1,$B$5)+1,1,IF(ytd,$B$5,1))))</f>
        <v>0</v>
      </c>
      <c r="C24" s="123" t="str">
        <f t="shared" ref="C24:C53" ca="1" si="0">IF($B$54=0," - ",B24/$B$54)</f>
        <v xml:space="preserve"> - </v>
      </c>
      <c r="D24" s="124">
        <f>IF(A24=" - ",0,SUMIFS(Transactions!$J:$J,Transactions!$G:$G,A24,Transactions!$B:$B,"&gt;="&amp;date_begin,Transactions!$B:$B,"&lt;="&amp;date_end)-SUMIFS(Transactions!$I:$I,Transactions!$G:$G,A24,Transactions!$B:$B,"&gt;="&amp;date_begin,Transactions!$B:$B,"&lt;="&amp;date_end))</f>
        <v>0</v>
      </c>
      <c r="E24" s="125">
        <f t="shared" ref="E24:E53" si="1">IF($D$54=0," - ",D24/$D$54)</f>
        <v>0</v>
      </c>
      <c r="F24" s="126">
        <f t="shared" ref="F24:F54" ca="1" si="2">D24-B24</f>
        <v>0</v>
      </c>
      <c r="G24" s="35"/>
    </row>
    <row r="25" spans="1:9" ht="14.45" customHeight="1" x14ac:dyDescent="0.25">
      <c r="A25" s="121" t="s">
        <v>286</v>
      </c>
      <c r="B25" s="122">
        <f ca="1">IF(A25=" - ",0,SUM(OFFSET(INDIRECT("Budget!A"&amp;MATCH(Report!A25,Budget!$A:$A,0)),0,IF(ytd,1,$B$5)+1,1,IF(ytd,$B$5,1))))</f>
        <v>0</v>
      </c>
      <c r="C25" s="123" t="str">
        <f t="shared" ca="1" si="0"/>
        <v xml:space="preserve"> - </v>
      </c>
      <c r="D25" s="124">
        <f>IF(A25=" - ",0,SUMIFS(Transactions!$J:$J,Transactions!$G:$G,A25,Transactions!$B:$B,"&gt;="&amp;date_begin,Transactions!$B:$B,"&lt;="&amp;date_end)-SUMIFS(Transactions!$I:$I,Transactions!$G:$G,A25,Transactions!$B:$B,"&gt;="&amp;date_begin,Transactions!$B:$B,"&lt;="&amp;date_end))</f>
        <v>0</v>
      </c>
      <c r="E25" s="125">
        <f t="shared" si="1"/>
        <v>0</v>
      </c>
      <c r="F25" s="126">
        <f t="shared" ca="1" si="2"/>
        <v>0</v>
      </c>
      <c r="G25" s="35"/>
    </row>
    <row r="26" spans="1:9" ht="14.45" customHeight="1" x14ac:dyDescent="0.25">
      <c r="A26" s="121" t="s">
        <v>288</v>
      </c>
      <c r="B26" s="122">
        <f ca="1">IF(A26=" - ",0,SUM(OFFSET(INDIRECT("Budget!A"&amp;MATCH(Report!A26,Budget!$A:$A,0)),0,IF(ytd,1,$B$5)+1,1,IF(ytd,$B$5,1))))</f>
        <v>0</v>
      </c>
      <c r="C26" s="123" t="str">
        <f t="shared" ca="1" si="0"/>
        <v xml:space="preserve"> - </v>
      </c>
      <c r="D26" s="124">
        <f>IF(A26=" - ",0,SUMIFS(Transactions!$J:$J,Transactions!$G:$G,A26,Transactions!$B:$B,"&gt;="&amp;date_begin,Transactions!$B:$B,"&lt;="&amp;date_end)-SUMIFS(Transactions!$I:$I,Transactions!$G:$G,A26,Transactions!$B:$B,"&gt;="&amp;date_begin,Transactions!$B:$B,"&lt;="&amp;date_end))</f>
        <v>0</v>
      </c>
      <c r="E26" s="125">
        <f t="shared" si="1"/>
        <v>0</v>
      </c>
      <c r="F26" s="126">
        <f t="shared" ca="1" si="2"/>
        <v>0</v>
      </c>
      <c r="G26" s="35"/>
    </row>
    <row r="27" spans="1:9" ht="14.45" customHeight="1" x14ac:dyDescent="0.25">
      <c r="A27" s="121" t="s">
        <v>290</v>
      </c>
      <c r="B27" s="122">
        <f ca="1">IF(A27=" - ",0,SUM(OFFSET(INDIRECT("Budget!A"&amp;MATCH(Report!A27,Budget!$A:$A,0)),0,IF(ytd,1,$B$5)+1,1,IF(ytd,$B$5,1))))</f>
        <v>0</v>
      </c>
      <c r="C27" s="123" t="str">
        <f t="shared" ca="1" si="0"/>
        <v xml:space="preserve"> - </v>
      </c>
      <c r="D27" s="124">
        <f>IF(A27=" - ",0,SUMIFS(Transactions!$J:$J,Transactions!$G:$G,A27,Transactions!$B:$B,"&gt;="&amp;date_begin,Transactions!$B:$B,"&lt;="&amp;date_end)-SUMIFS(Transactions!$I:$I,Transactions!$G:$G,A27,Transactions!$B:$B,"&gt;="&amp;date_begin,Transactions!$B:$B,"&lt;="&amp;date_end))</f>
        <v>0</v>
      </c>
      <c r="E27" s="125">
        <f t="shared" si="1"/>
        <v>0</v>
      </c>
      <c r="F27" s="126">
        <f t="shared" ca="1" si="2"/>
        <v>0</v>
      </c>
      <c r="G27" s="35"/>
    </row>
    <row r="28" spans="1:9" ht="14.45" customHeight="1" x14ac:dyDescent="0.25">
      <c r="A28" s="121" t="s">
        <v>291</v>
      </c>
      <c r="B28" s="122">
        <f ca="1">IF(A28=" - ",0,SUM(OFFSET(INDIRECT("Budget!A"&amp;MATCH(Report!A28,Budget!$A:$A,0)),0,IF(ytd,1,$B$5)+1,1,IF(ytd,$B$5,1))))</f>
        <v>0</v>
      </c>
      <c r="C28" s="123" t="str">
        <f t="shared" ca="1" si="0"/>
        <v xml:space="preserve"> - </v>
      </c>
      <c r="D28" s="124">
        <f>IF(A28=" - ",0,SUMIFS(Transactions!$J:$J,Transactions!$G:$G,A28,Transactions!$B:$B,"&gt;="&amp;date_begin,Transactions!$B:$B,"&lt;="&amp;date_end)-SUMIFS(Transactions!$I:$I,Transactions!$G:$G,A28,Transactions!$B:$B,"&gt;="&amp;date_begin,Transactions!$B:$B,"&lt;="&amp;date_end))</f>
        <v>0</v>
      </c>
      <c r="E28" s="125">
        <f t="shared" si="1"/>
        <v>0</v>
      </c>
      <c r="F28" s="126">
        <f t="shared" ca="1" si="2"/>
        <v>0</v>
      </c>
      <c r="G28" s="35"/>
    </row>
    <row r="29" spans="1:9" ht="14.45" customHeight="1" x14ac:dyDescent="0.25">
      <c r="A29" s="121" t="s">
        <v>292</v>
      </c>
      <c r="B29" s="122">
        <f ca="1">IF(A29=" - ",0,SUM(OFFSET(INDIRECT("Budget!A"&amp;MATCH(Report!A29,Budget!$A:$A,0)),0,IF(ytd,1,$B$5)+1,1,IF(ytd,$B$5,1))))</f>
        <v>0</v>
      </c>
      <c r="C29" s="123" t="str">
        <f t="shared" ca="1" si="0"/>
        <v xml:space="preserve"> - </v>
      </c>
      <c r="D29" s="124">
        <f>IF(A29=" - ",0,SUMIFS(Transactions!$J:$J,Transactions!$G:$G,A29,Transactions!$B:$B,"&gt;="&amp;date_begin,Transactions!$B:$B,"&lt;="&amp;date_end)-SUMIFS(Transactions!$I:$I,Transactions!$G:$G,A29,Transactions!$B:$B,"&gt;="&amp;date_begin,Transactions!$B:$B,"&lt;="&amp;date_end))</f>
        <v>0</v>
      </c>
      <c r="E29" s="125">
        <f t="shared" si="1"/>
        <v>0</v>
      </c>
      <c r="F29" s="126">
        <f t="shared" ca="1" si="2"/>
        <v>0</v>
      </c>
      <c r="G29" s="35"/>
    </row>
    <row r="30" spans="1:9" ht="14.45" customHeight="1" x14ac:dyDescent="0.25">
      <c r="A30" s="121" t="s">
        <v>293</v>
      </c>
      <c r="B30" s="122">
        <f ca="1">IF(A30=" - ",0,SUM(OFFSET(INDIRECT("Budget!A"&amp;MATCH(Report!A30,Budget!$A:$A,0)),0,IF(ytd,1,$B$5)+1,1,IF(ytd,$B$5,1))))</f>
        <v>0</v>
      </c>
      <c r="C30" s="123" t="str">
        <f t="shared" ca="1" si="0"/>
        <v xml:space="preserve"> - </v>
      </c>
      <c r="D30" s="124">
        <f>IF(A30=" - ",0,SUMIFS(Transactions!$J:$J,Transactions!$G:$G,A30,Transactions!$B:$B,"&gt;="&amp;date_begin,Transactions!$B:$B,"&lt;="&amp;date_end)-SUMIFS(Transactions!$I:$I,Transactions!$G:$G,A30,Transactions!$B:$B,"&gt;="&amp;date_begin,Transactions!$B:$B,"&lt;="&amp;date_end))</f>
        <v>0</v>
      </c>
      <c r="E30" s="125">
        <f t="shared" si="1"/>
        <v>0</v>
      </c>
      <c r="F30" s="126">
        <f t="shared" ca="1" si="2"/>
        <v>0</v>
      </c>
      <c r="G30" s="35"/>
    </row>
    <row r="31" spans="1:9" ht="14.45" customHeight="1" x14ac:dyDescent="0.25">
      <c r="A31" s="121" t="s">
        <v>294</v>
      </c>
      <c r="B31" s="122">
        <f ca="1">IF(A31=" - ",0,SUM(OFFSET(INDIRECT("Budget!A"&amp;MATCH(Report!A31,Budget!$A:$A,0)),0,IF(ytd,1,$B$5)+1,1,IF(ytd,$B$5,1))))</f>
        <v>0</v>
      </c>
      <c r="C31" s="123" t="str">
        <f t="shared" ca="1" si="0"/>
        <v xml:space="preserve"> - </v>
      </c>
      <c r="D31" s="124">
        <f>IF(A31=" - ",0,SUMIFS(Transactions!$J:$J,Transactions!$G:$G,A31,Transactions!$B:$B,"&gt;="&amp;date_begin,Transactions!$B:$B,"&lt;="&amp;date_end)-SUMIFS(Transactions!$I:$I,Transactions!$G:$G,A31,Transactions!$B:$B,"&gt;="&amp;date_begin,Transactions!$B:$B,"&lt;="&amp;date_end))</f>
        <v>1000</v>
      </c>
      <c r="E31" s="125">
        <f t="shared" si="1"/>
        <v>1</v>
      </c>
      <c r="F31" s="126">
        <f t="shared" ca="1" si="2"/>
        <v>1000</v>
      </c>
      <c r="G31" s="35"/>
    </row>
    <row r="32" spans="1:9" ht="14.45" customHeight="1" x14ac:dyDescent="0.25">
      <c r="A32" s="121" t="s">
        <v>413</v>
      </c>
      <c r="B32" s="122">
        <f ca="1">IF(A32=" - ",0,SUM(OFFSET(INDIRECT("Budget!A"&amp;MATCH(Report!A32,Budget!$A:$A,0)),0,IF(ytd,1,$B$5)+1,1,IF(ytd,$B$5,1))))</f>
        <v>0</v>
      </c>
      <c r="C32" s="123" t="str">
        <f t="shared" ca="1" si="0"/>
        <v xml:space="preserve"> - </v>
      </c>
      <c r="D32" s="124">
        <f>IF(A32=" - ",0,SUMIFS(Transactions!$J:$J,Transactions!$G:$G,A32,Transactions!$B:$B,"&gt;="&amp;date_begin,Transactions!$B:$B,"&lt;="&amp;date_end)-SUMIFS(Transactions!$I:$I,Transactions!$G:$G,A32,Transactions!$B:$B,"&gt;="&amp;date_begin,Transactions!$B:$B,"&lt;="&amp;date_end))</f>
        <v>0</v>
      </c>
      <c r="E32" s="125">
        <f t="shared" si="1"/>
        <v>0</v>
      </c>
      <c r="F32" s="126">
        <f t="shared" ca="1" si="2"/>
        <v>0</v>
      </c>
      <c r="G32" s="35"/>
    </row>
    <row r="33" spans="1:7" ht="14.45" customHeight="1" x14ac:dyDescent="0.25">
      <c r="A33" s="121" t="s">
        <v>413</v>
      </c>
      <c r="B33" s="122">
        <f ca="1">IF(A33=" - ",0,SUM(OFFSET(INDIRECT("Budget!A"&amp;MATCH(Report!A33,Budget!$A:$A,0)),0,IF(ytd,1,$B$5)+1,1,IF(ytd,$B$5,1))))</f>
        <v>0</v>
      </c>
      <c r="C33" s="123" t="str">
        <f t="shared" ca="1" si="0"/>
        <v xml:space="preserve"> - </v>
      </c>
      <c r="D33" s="124">
        <f>IF(A33=" - ",0,SUMIFS(Transactions!$J:$J,Transactions!$G:$G,A33,Transactions!$B:$B,"&gt;="&amp;date_begin,Transactions!$B:$B,"&lt;="&amp;date_end)-SUMIFS(Transactions!$I:$I,Transactions!$G:$G,A33,Transactions!$B:$B,"&gt;="&amp;date_begin,Transactions!$B:$B,"&lt;="&amp;date_end))</f>
        <v>0</v>
      </c>
      <c r="E33" s="125">
        <f t="shared" si="1"/>
        <v>0</v>
      </c>
      <c r="F33" s="126">
        <f t="shared" ca="1" si="2"/>
        <v>0</v>
      </c>
      <c r="G33" s="35"/>
    </row>
    <row r="34" spans="1:7" ht="14.45" customHeight="1" x14ac:dyDescent="0.25">
      <c r="A34" s="121" t="s">
        <v>413</v>
      </c>
      <c r="B34" s="122">
        <f ca="1">IF(A34=" - ",0,SUM(OFFSET(INDIRECT("Budget!A"&amp;MATCH(Report!A34,Budget!$A:$A,0)),0,IF(ytd,1,$B$5)+1,1,IF(ytd,$B$5,1))))</f>
        <v>0</v>
      </c>
      <c r="C34" s="123" t="str">
        <f t="shared" ca="1" si="0"/>
        <v xml:space="preserve"> - </v>
      </c>
      <c r="D34" s="124">
        <f>IF(A34=" - ",0,SUMIFS(Transactions!$J:$J,Transactions!$G:$G,A34,Transactions!$B:$B,"&gt;="&amp;date_begin,Transactions!$B:$B,"&lt;="&amp;date_end)-SUMIFS(Transactions!$I:$I,Transactions!$G:$G,A34,Transactions!$B:$B,"&gt;="&amp;date_begin,Transactions!$B:$B,"&lt;="&amp;date_end))</f>
        <v>0</v>
      </c>
      <c r="E34" s="125">
        <f t="shared" si="1"/>
        <v>0</v>
      </c>
      <c r="F34" s="126">
        <f t="shared" ca="1" si="2"/>
        <v>0</v>
      </c>
      <c r="G34" s="35"/>
    </row>
    <row r="35" spans="1:7" ht="14.45" customHeight="1" x14ac:dyDescent="0.25">
      <c r="A35" s="121" t="s">
        <v>413</v>
      </c>
      <c r="B35" s="122">
        <f ca="1">IF(A35=" - ",0,SUM(OFFSET(INDIRECT("Budget!A"&amp;MATCH(Report!A35,Budget!$A:$A,0)),0,IF(ytd,1,$B$5)+1,1,IF(ytd,$B$5,1))))</f>
        <v>0</v>
      </c>
      <c r="C35" s="123" t="str">
        <f t="shared" ca="1" si="0"/>
        <v xml:space="preserve"> - </v>
      </c>
      <c r="D35" s="124">
        <f>IF(A35=" - ",0,SUMIFS(Transactions!$J:$J,Transactions!$G:$G,A35,Transactions!$B:$B,"&gt;="&amp;date_begin,Transactions!$B:$B,"&lt;="&amp;date_end)-SUMIFS(Transactions!$I:$I,Transactions!$G:$G,A35,Transactions!$B:$B,"&gt;="&amp;date_begin,Transactions!$B:$B,"&lt;="&amp;date_end))</f>
        <v>0</v>
      </c>
      <c r="E35" s="125">
        <f t="shared" si="1"/>
        <v>0</v>
      </c>
      <c r="F35" s="126">
        <f t="shared" ca="1" si="2"/>
        <v>0</v>
      </c>
      <c r="G35" s="35"/>
    </row>
    <row r="36" spans="1:7" ht="14.45" customHeight="1" x14ac:dyDescent="0.25">
      <c r="A36" s="121" t="s">
        <v>413</v>
      </c>
      <c r="B36" s="122">
        <f ca="1">IF(A36=" - ",0,SUM(OFFSET(INDIRECT("Budget!A"&amp;MATCH(Report!A36,Budget!$A:$A,0)),0,IF(ytd,1,$B$5)+1,1,IF(ytd,$B$5,1))))</f>
        <v>0</v>
      </c>
      <c r="C36" s="123" t="str">
        <f t="shared" ca="1" si="0"/>
        <v xml:space="preserve"> - </v>
      </c>
      <c r="D36" s="124">
        <f>IF(A36=" - ",0,SUMIFS(Transactions!$J:$J,Transactions!$G:$G,A36,Transactions!$B:$B,"&gt;="&amp;date_begin,Transactions!$B:$B,"&lt;="&amp;date_end)-SUMIFS(Transactions!$I:$I,Transactions!$G:$G,A36,Transactions!$B:$B,"&gt;="&amp;date_begin,Transactions!$B:$B,"&lt;="&amp;date_end))</f>
        <v>0</v>
      </c>
      <c r="E36" s="125">
        <f t="shared" si="1"/>
        <v>0</v>
      </c>
      <c r="F36" s="126">
        <f t="shared" ca="1" si="2"/>
        <v>0</v>
      </c>
      <c r="G36" s="35"/>
    </row>
    <row r="37" spans="1:7" ht="14.45" customHeight="1" x14ac:dyDescent="0.25">
      <c r="A37" s="121" t="s">
        <v>413</v>
      </c>
      <c r="B37" s="122">
        <f ca="1">IF(A37=" - ",0,SUM(OFFSET(INDIRECT("Budget!A"&amp;MATCH(Report!A37,Budget!$A:$A,0)),0,IF(ytd,1,$B$5)+1,1,IF(ytd,$B$5,1))))</f>
        <v>0</v>
      </c>
      <c r="C37" s="123" t="str">
        <f t="shared" ca="1" si="0"/>
        <v xml:space="preserve"> - </v>
      </c>
      <c r="D37" s="124">
        <f>IF(A37=" - ",0,SUMIFS(Transactions!$J:$J,Transactions!$G:$G,A37,Transactions!$B:$B,"&gt;="&amp;date_begin,Transactions!$B:$B,"&lt;="&amp;date_end)-SUMIFS(Transactions!$I:$I,Transactions!$G:$G,A37,Transactions!$B:$B,"&gt;="&amp;date_begin,Transactions!$B:$B,"&lt;="&amp;date_end))</f>
        <v>0</v>
      </c>
      <c r="E37" s="125">
        <f t="shared" si="1"/>
        <v>0</v>
      </c>
      <c r="F37" s="126">
        <f t="shared" ca="1" si="2"/>
        <v>0</v>
      </c>
      <c r="G37" s="35"/>
    </row>
    <row r="38" spans="1:7" ht="14.45" customHeight="1" x14ac:dyDescent="0.25">
      <c r="A38" s="121" t="s">
        <v>413</v>
      </c>
      <c r="B38" s="122">
        <f ca="1">IF(A38=" - ",0,SUM(OFFSET(INDIRECT("Budget!A"&amp;MATCH(Report!A38,Budget!$A:$A,0)),0,IF(ytd,1,$B$5)+1,1,IF(ytd,$B$5,1))))</f>
        <v>0</v>
      </c>
      <c r="C38" s="123" t="str">
        <f t="shared" ca="1" si="0"/>
        <v xml:space="preserve"> - </v>
      </c>
      <c r="D38" s="124">
        <f>IF(A38=" - ",0,SUMIFS(Transactions!$J:$J,Transactions!$G:$G,A38,Transactions!$B:$B,"&gt;="&amp;date_begin,Transactions!$B:$B,"&lt;="&amp;date_end)-SUMIFS(Transactions!$I:$I,Transactions!$G:$G,A38,Transactions!$B:$B,"&gt;="&amp;date_begin,Transactions!$B:$B,"&lt;="&amp;date_end))</f>
        <v>0</v>
      </c>
      <c r="E38" s="125">
        <f t="shared" si="1"/>
        <v>0</v>
      </c>
      <c r="F38" s="126">
        <f t="shared" ca="1" si="2"/>
        <v>0</v>
      </c>
      <c r="G38" s="35"/>
    </row>
    <row r="39" spans="1:7" ht="14.45" customHeight="1" x14ac:dyDescent="0.25">
      <c r="A39" s="121" t="s">
        <v>413</v>
      </c>
      <c r="B39" s="122">
        <f ca="1">IF(A39=" - ",0,SUM(OFFSET(INDIRECT("Budget!A"&amp;MATCH(Report!A39,Budget!$A:$A,0)),0,IF(ytd,1,$B$5)+1,1,IF(ytd,$B$5,1))))</f>
        <v>0</v>
      </c>
      <c r="C39" s="123" t="str">
        <f t="shared" ca="1" si="0"/>
        <v xml:space="preserve"> - </v>
      </c>
      <c r="D39" s="124">
        <f>IF(A39=" - ",0,SUMIFS(Transactions!$J:$J,Transactions!$G:$G,A39,Transactions!$B:$B,"&gt;="&amp;date_begin,Transactions!$B:$B,"&lt;="&amp;date_end)-SUMIFS(Transactions!$I:$I,Transactions!$G:$G,A39,Transactions!$B:$B,"&gt;="&amp;date_begin,Transactions!$B:$B,"&lt;="&amp;date_end))</f>
        <v>0</v>
      </c>
      <c r="E39" s="125">
        <f t="shared" si="1"/>
        <v>0</v>
      </c>
      <c r="F39" s="126">
        <f t="shared" ca="1" si="2"/>
        <v>0</v>
      </c>
      <c r="G39" s="35"/>
    </row>
    <row r="40" spans="1:7" ht="14.45" customHeight="1" x14ac:dyDescent="0.25">
      <c r="A40" s="121" t="s">
        <v>413</v>
      </c>
      <c r="B40" s="122">
        <f ca="1">IF(A40=" - ",0,SUM(OFFSET(INDIRECT("Budget!A"&amp;MATCH(Report!A40,Budget!$A:$A,0)),0,IF(ytd,1,$B$5)+1,1,IF(ytd,$B$5,1))))</f>
        <v>0</v>
      </c>
      <c r="C40" s="123" t="str">
        <f t="shared" ca="1" si="0"/>
        <v xml:space="preserve"> - </v>
      </c>
      <c r="D40" s="124">
        <f>IF(A40=" - ",0,SUMIFS(Transactions!$J:$J,Transactions!$G:$G,A40,Transactions!$B:$B,"&gt;="&amp;date_begin,Transactions!$B:$B,"&lt;="&amp;date_end)-SUMIFS(Transactions!$I:$I,Transactions!$G:$G,A40,Transactions!$B:$B,"&gt;="&amp;date_begin,Transactions!$B:$B,"&lt;="&amp;date_end))</f>
        <v>0</v>
      </c>
      <c r="E40" s="125">
        <f t="shared" si="1"/>
        <v>0</v>
      </c>
      <c r="F40" s="126">
        <f t="shared" ca="1" si="2"/>
        <v>0</v>
      </c>
      <c r="G40" s="35"/>
    </row>
    <row r="41" spans="1:7" ht="14.45" customHeight="1" x14ac:dyDescent="0.25">
      <c r="A41" s="121" t="s">
        <v>413</v>
      </c>
      <c r="B41" s="122">
        <f ca="1">IF(A41=" - ",0,SUM(OFFSET(INDIRECT("Budget!A"&amp;MATCH(Report!A41,Budget!$A:$A,0)),0,IF(ytd,1,$B$5)+1,1,IF(ytd,$B$5,1))))</f>
        <v>0</v>
      </c>
      <c r="C41" s="123" t="str">
        <f t="shared" ca="1" si="0"/>
        <v xml:space="preserve"> - </v>
      </c>
      <c r="D41" s="124">
        <f>IF(A41=" - ",0,SUMIFS(Transactions!$J:$J,Transactions!$G:$G,A41,Transactions!$B:$B,"&gt;="&amp;date_begin,Transactions!$B:$B,"&lt;="&amp;date_end)-SUMIFS(Transactions!$I:$I,Transactions!$G:$G,A41,Transactions!$B:$B,"&gt;="&amp;date_begin,Transactions!$B:$B,"&lt;="&amp;date_end))</f>
        <v>0</v>
      </c>
      <c r="E41" s="125">
        <f t="shared" si="1"/>
        <v>0</v>
      </c>
      <c r="F41" s="126">
        <f t="shared" ca="1" si="2"/>
        <v>0</v>
      </c>
      <c r="G41" s="35"/>
    </row>
    <row r="42" spans="1:7" ht="14.45" customHeight="1" x14ac:dyDescent="0.25">
      <c r="A42" s="121" t="s">
        <v>413</v>
      </c>
      <c r="B42" s="122">
        <f ca="1">IF(A42=" - ",0,SUM(OFFSET(INDIRECT("Budget!A"&amp;MATCH(Report!A42,Budget!$A:$A,0)),0,IF(ytd,1,$B$5)+1,1,IF(ytd,$B$5,1))))</f>
        <v>0</v>
      </c>
      <c r="C42" s="123" t="str">
        <f t="shared" ca="1" si="0"/>
        <v xml:space="preserve"> - </v>
      </c>
      <c r="D42" s="124">
        <f>IF(A42=" - ",0,SUMIFS(Transactions!$J:$J,Transactions!$G:$G,A42,Transactions!$B:$B,"&gt;="&amp;date_begin,Transactions!$B:$B,"&lt;="&amp;date_end)-SUMIFS(Transactions!$I:$I,Transactions!$G:$G,A42,Transactions!$B:$B,"&gt;="&amp;date_begin,Transactions!$B:$B,"&lt;="&amp;date_end))</f>
        <v>0</v>
      </c>
      <c r="E42" s="125">
        <f t="shared" si="1"/>
        <v>0</v>
      </c>
      <c r="F42" s="126">
        <f t="shared" ca="1" si="2"/>
        <v>0</v>
      </c>
      <c r="G42" s="35"/>
    </row>
    <row r="43" spans="1:7" ht="14.45" customHeight="1" x14ac:dyDescent="0.25">
      <c r="A43" s="121" t="s">
        <v>413</v>
      </c>
      <c r="B43" s="122">
        <f ca="1">IF(A43=" - ",0,SUM(OFFSET(INDIRECT("Budget!A"&amp;MATCH(Report!A43,Budget!$A:$A,0)),0,IF(ytd,1,$B$5)+1,1,IF(ytd,$B$5,1))))</f>
        <v>0</v>
      </c>
      <c r="C43" s="123" t="str">
        <f t="shared" ca="1" si="0"/>
        <v xml:space="preserve"> - </v>
      </c>
      <c r="D43" s="124">
        <f>IF(A43=" - ",0,SUMIFS(Transactions!$J:$J,Transactions!$G:$G,A43,Transactions!$B:$B,"&gt;="&amp;date_begin,Transactions!$B:$B,"&lt;="&amp;date_end)-SUMIFS(Transactions!$I:$I,Transactions!$G:$G,A43,Transactions!$B:$B,"&gt;="&amp;date_begin,Transactions!$B:$B,"&lt;="&amp;date_end))</f>
        <v>0</v>
      </c>
      <c r="E43" s="125">
        <f t="shared" si="1"/>
        <v>0</v>
      </c>
      <c r="F43" s="126">
        <f t="shared" ca="1" si="2"/>
        <v>0</v>
      </c>
      <c r="G43" s="35"/>
    </row>
    <row r="44" spans="1:7" ht="14.45" customHeight="1" x14ac:dyDescent="0.25">
      <c r="A44" s="121" t="s">
        <v>413</v>
      </c>
      <c r="B44" s="122">
        <f ca="1">IF(A44=" - ",0,SUM(OFFSET(INDIRECT("Budget!A"&amp;MATCH(Report!A44,Budget!$A:$A,0)),0,IF(ytd,1,$B$5)+1,1,IF(ytd,$B$5,1))))</f>
        <v>0</v>
      </c>
      <c r="C44" s="123" t="str">
        <f t="shared" ca="1" si="0"/>
        <v xml:space="preserve"> - </v>
      </c>
      <c r="D44" s="124">
        <f>IF(A44=" - ",0,SUMIFS(Transactions!$J:$J,Transactions!$G:$G,A44,Transactions!$B:$B,"&gt;="&amp;date_begin,Transactions!$B:$B,"&lt;="&amp;date_end)-SUMIFS(Transactions!$I:$I,Transactions!$G:$G,A44,Transactions!$B:$B,"&gt;="&amp;date_begin,Transactions!$B:$B,"&lt;="&amp;date_end))</f>
        <v>0</v>
      </c>
      <c r="E44" s="125">
        <f t="shared" si="1"/>
        <v>0</v>
      </c>
      <c r="F44" s="126">
        <f t="shared" ca="1" si="2"/>
        <v>0</v>
      </c>
      <c r="G44" s="35"/>
    </row>
    <row r="45" spans="1:7" ht="14.45" customHeight="1" x14ac:dyDescent="0.25">
      <c r="A45" s="121" t="s">
        <v>413</v>
      </c>
      <c r="B45" s="122">
        <f ca="1">IF(A45=" - ",0,SUM(OFFSET(INDIRECT("Budget!A"&amp;MATCH(Report!A45,Budget!$A:$A,0)),0,IF(ytd,1,$B$5)+1,1,IF(ytd,$B$5,1))))</f>
        <v>0</v>
      </c>
      <c r="C45" s="123" t="str">
        <f t="shared" ca="1" si="0"/>
        <v xml:space="preserve"> - </v>
      </c>
      <c r="D45" s="124">
        <f>IF(A45=" - ",0,SUMIFS(Transactions!$J:$J,Transactions!$G:$G,A45,Transactions!$B:$B,"&gt;="&amp;date_begin,Transactions!$B:$B,"&lt;="&amp;date_end)-SUMIFS(Transactions!$I:$I,Transactions!$G:$G,A45,Transactions!$B:$B,"&gt;="&amp;date_begin,Transactions!$B:$B,"&lt;="&amp;date_end))</f>
        <v>0</v>
      </c>
      <c r="E45" s="125">
        <f t="shared" si="1"/>
        <v>0</v>
      </c>
      <c r="F45" s="126">
        <f t="shared" ca="1" si="2"/>
        <v>0</v>
      </c>
      <c r="G45" s="35"/>
    </row>
    <row r="46" spans="1:7" ht="14.45" customHeight="1" x14ac:dyDescent="0.25">
      <c r="A46" s="121" t="s">
        <v>413</v>
      </c>
      <c r="B46" s="122">
        <f ca="1">IF(A46=" - ",0,SUM(OFFSET(INDIRECT("Budget!A"&amp;MATCH(Report!A46,Budget!$A:$A,0)),0,IF(ytd,1,$B$5)+1,1,IF(ytd,$B$5,1))))</f>
        <v>0</v>
      </c>
      <c r="C46" s="123" t="str">
        <f t="shared" ca="1" si="0"/>
        <v xml:space="preserve"> - </v>
      </c>
      <c r="D46" s="124">
        <f>IF(A46=" - ",0,SUMIFS(Transactions!$J:$J,Transactions!$G:$G,A46,Transactions!$B:$B,"&gt;="&amp;date_begin,Transactions!$B:$B,"&lt;="&amp;date_end)-SUMIFS(Transactions!$I:$I,Transactions!$G:$G,A46,Transactions!$B:$B,"&gt;="&amp;date_begin,Transactions!$B:$B,"&lt;="&amp;date_end))</f>
        <v>0</v>
      </c>
      <c r="E46" s="125">
        <f t="shared" si="1"/>
        <v>0</v>
      </c>
      <c r="F46" s="126">
        <f t="shared" ca="1" si="2"/>
        <v>0</v>
      </c>
      <c r="G46" s="35"/>
    </row>
    <row r="47" spans="1:7" ht="14.45" customHeight="1" x14ac:dyDescent="0.25">
      <c r="A47" s="121" t="s">
        <v>413</v>
      </c>
      <c r="B47" s="122">
        <f ca="1">IF(A47=" - ",0,SUM(OFFSET(INDIRECT("Budget!A"&amp;MATCH(Report!A47,Budget!$A:$A,0)),0,IF(ytd,1,$B$5)+1,1,IF(ytd,$B$5,1))))</f>
        <v>0</v>
      </c>
      <c r="C47" s="123" t="str">
        <f t="shared" ca="1" si="0"/>
        <v xml:space="preserve"> - </v>
      </c>
      <c r="D47" s="124">
        <f>IF(A47=" - ",0,SUMIFS(Transactions!$J:$J,Transactions!$G:$G,A47,Transactions!$B:$B,"&gt;="&amp;date_begin,Transactions!$B:$B,"&lt;="&amp;date_end)-SUMIFS(Transactions!$I:$I,Transactions!$G:$G,A47,Transactions!$B:$B,"&gt;="&amp;date_begin,Transactions!$B:$B,"&lt;="&amp;date_end))</f>
        <v>0</v>
      </c>
      <c r="E47" s="125">
        <f t="shared" si="1"/>
        <v>0</v>
      </c>
      <c r="F47" s="126">
        <f t="shared" ca="1" si="2"/>
        <v>0</v>
      </c>
      <c r="G47" s="35"/>
    </row>
    <row r="48" spans="1:7" ht="14.45" customHeight="1" x14ac:dyDescent="0.25">
      <c r="A48" s="121" t="s">
        <v>413</v>
      </c>
      <c r="B48" s="122">
        <f ca="1">IF(A48=" - ",0,SUM(OFFSET(INDIRECT("Budget!A"&amp;MATCH(Report!A48,Budget!$A:$A,0)),0,IF(ytd,1,$B$5)+1,1,IF(ytd,$B$5,1))))</f>
        <v>0</v>
      </c>
      <c r="C48" s="123" t="str">
        <f t="shared" ca="1" si="0"/>
        <v xml:space="preserve"> - </v>
      </c>
      <c r="D48" s="124">
        <f>IF(A48=" - ",0,SUMIFS(Transactions!$J:$J,Transactions!$G:$G,A48,Transactions!$B:$B,"&gt;="&amp;date_begin,Transactions!$B:$B,"&lt;="&amp;date_end)-SUMIFS(Transactions!$I:$I,Transactions!$G:$G,A48,Transactions!$B:$B,"&gt;="&amp;date_begin,Transactions!$B:$B,"&lt;="&amp;date_end))</f>
        <v>0</v>
      </c>
      <c r="E48" s="125">
        <f t="shared" si="1"/>
        <v>0</v>
      </c>
      <c r="F48" s="126">
        <f t="shared" ca="1" si="2"/>
        <v>0</v>
      </c>
      <c r="G48" s="35"/>
    </row>
    <row r="49" spans="1:7" ht="14.45" customHeight="1" x14ac:dyDescent="0.25">
      <c r="A49" s="121" t="s">
        <v>413</v>
      </c>
      <c r="B49" s="122">
        <f ca="1">IF(A49=" - ",0,SUM(OFFSET(INDIRECT("Budget!A"&amp;MATCH(Report!A49,Budget!$A:$A,0)),0,IF(ytd,1,$B$5)+1,1,IF(ytd,$B$5,1))))</f>
        <v>0</v>
      </c>
      <c r="C49" s="123" t="str">
        <f t="shared" ca="1" si="0"/>
        <v xml:space="preserve"> - </v>
      </c>
      <c r="D49" s="124">
        <f>IF(A49=" - ",0,SUMIFS(Transactions!$J:$J,Transactions!$G:$G,A49,Transactions!$B:$B,"&gt;="&amp;date_begin,Transactions!$B:$B,"&lt;="&amp;date_end)-SUMIFS(Transactions!$I:$I,Transactions!$G:$G,A49,Transactions!$B:$B,"&gt;="&amp;date_begin,Transactions!$B:$B,"&lt;="&amp;date_end))</f>
        <v>0</v>
      </c>
      <c r="E49" s="125">
        <f t="shared" si="1"/>
        <v>0</v>
      </c>
      <c r="F49" s="126">
        <f t="shared" ca="1" si="2"/>
        <v>0</v>
      </c>
      <c r="G49" s="35"/>
    </row>
    <row r="50" spans="1:7" ht="14.45" customHeight="1" x14ac:dyDescent="0.25">
      <c r="A50" s="121" t="s">
        <v>413</v>
      </c>
      <c r="B50" s="122">
        <f ca="1">IF(A50=" - ",0,SUM(OFFSET(INDIRECT("Budget!A"&amp;MATCH(Report!A50,Budget!$A:$A,0)),0,IF(ytd,1,$B$5)+1,1,IF(ytd,$B$5,1))))</f>
        <v>0</v>
      </c>
      <c r="C50" s="123" t="str">
        <f t="shared" ca="1" si="0"/>
        <v xml:space="preserve"> - </v>
      </c>
      <c r="D50" s="124">
        <f>IF(A50=" - ",0,SUMIFS(Transactions!$J:$J,Transactions!$G:$G,A50,Transactions!$B:$B,"&gt;="&amp;date_begin,Transactions!$B:$B,"&lt;="&amp;date_end)-SUMIFS(Transactions!$I:$I,Transactions!$G:$G,A50,Transactions!$B:$B,"&gt;="&amp;date_begin,Transactions!$B:$B,"&lt;="&amp;date_end))</f>
        <v>0</v>
      </c>
      <c r="E50" s="125">
        <f t="shared" si="1"/>
        <v>0</v>
      </c>
      <c r="F50" s="126">
        <f t="shared" ca="1" si="2"/>
        <v>0</v>
      </c>
      <c r="G50" s="35"/>
    </row>
    <row r="51" spans="1:7" ht="14.45" customHeight="1" x14ac:dyDescent="0.25">
      <c r="A51" s="121" t="s">
        <v>413</v>
      </c>
      <c r="B51" s="122">
        <f ca="1">IF(A51=" - ",0,SUM(OFFSET(INDIRECT("Budget!A"&amp;MATCH(Report!A51,Budget!$A:$A,0)),0,IF(ytd,1,$B$5)+1,1,IF(ytd,$B$5,1))))</f>
        <v>0</v>
      </c>
      <c r="C51" s="123" t="str">
        <f t="shared" ca="1" si="0"/>
        <v xml:space="preserve"> - </v>
      </c>
      <c r="D51" s="124">
        <f>IF(A51=" - ",0,SUMIFS(Transactions!$J:$J,Transactions!$G:$G,A51,Transactions!$B:$B,"&gt;="&amp;date_begin,Transactions!$B:$B,"&lt;="&amp;date_end)-SUMIFS(Transactions!$I:$I,Transactions!$G:$G,A51,Transactions!$B:$B,"&gt;="&amp;date_begin,Transactions!$B:$B,"&lt;="&amp;date_end))</f>
        <v>0</v>
      </c>
      <c r="E51" s="125">
        <f t="shared" si="1"/>
        <v>0</v>
      </c>
      <c r="F51" s="126">
        <f t="shared" ca="1" si="2"/>
        <v>0</v>
      </c>
      <c r="G51" s="35"/>
    </row>
    <row r="52" spans="1:7" ht="14.45" customHeight="1" x14ac:dyDescent="0.25">
      <c r="A52" s="121" t="s">
        <v>413</v>
      </c>
      <c r="B52" s="122">
        <f ca="1">IF(A52=" - ",0,SUM(OFFSET(INDIRECT("Budget!A"&amp;MATCH(Report!A52,Budget!$A:$A,0)),0,IF(ytd,1,$B$5)+1,1,IF(ytd,$B$5,1))))</f>
        <v>0</v>
      </c>
      <c r="C52" s="123" t="str">
        <f t="shared" ca="1" si="0"/>
        <v xml:space="preserve"> - </v>
      </c>
      <c r="D52" s="124">
        <f>IF(A52=" - ",0,SUMIFS(Transactions!$J:$J,Transactions!$G:$G,A52,Transactions!$B:$B,"&gt;="&amp;date_begin,Transactions!$B:$B,"&lt;="&amp;date_end)-SUMIFS(Transactions!$I:$I,Transactions!$G:$G,A52,Transactions!$B:$B,"&gt;="&amp;date_begin,Transactions!$B:$B,"&lt;="&amp;date_end))</f>
        <v>0</v>
      </c>
      <c r="E52" s="125">
        <f t="shared" si="1"/>
        <v>0</v>
      </c>
      <c r="F52" s="126">
        <f t="shared" ca="1" si="2"/>
        <v>0</v>
      </c>
      <c r="G52" s="35"/>
    </row>
    <row r="53" spans="1:7" ht="14.45" customHeight="1" x14ac:dyDescent="0.25">
      <c r="A53" s="121" t="s">
        <v>413</v>
      </c>
      <c r="B53" s="122">
        <f ca="1">IF(A53=" - ",0,SUM(OFFSET(INDIRECT("Budget!A"&amp;MATCH(Report!A53,Budget!$A:$A,0)),0,IF(ytd,1,$B$5)+1,1,IF(ytd,$B$5,1))))</f>
        <v>0</v>
      </c>
      <c r="C53" s="123" t="str">
        <f t="shared" ca="1" si="0"/>
        <v xml:space="preserve"> - </v>
      </c>
      <c r="D53" s="124">
        <f>IF(A53=" - ",0,SUMIFS(Transactions!$J:$J,Transactions!$G:$G,A53,Transactions!$B:$B,"&gt;="&amp;date_begin,Transactions!$B:$B,"&lt;="&amp;date_end)-SUMIFS(Transactions!$I:$I,Transactions!$G:$G,A53,Transactions!$B:$B,"&gt;="&amp;date_begin,Transactions!$B:$B,"&lt;="&amp;date_end))</f>
        <v>0</v>
      </c>
      <c r="E53" s="125">
        <f t="shared" si="1"/>
        <v>0</v>
      </c>
      <c r="F53" s="126">
        <f t="shared" ca="1" si="2"/>
        <v>0</v>
      </c>
      <c r="G53" s="35"/>
    </row>
    <row r="54" spans="1:7" ht="14.45" customHeight="1" x14ac:dyDescent="0.25">
      <c r="A54" s="127" t="str">
        <f>"Total "&amp;A23</f>
        <v>Total INCOME</v>
      </c>
      <c r="B54" s="128">
        <f ca="1">SUM(B23:B53)</f>
        <v>0</v>
      </c>
      <c r="C54" s="129"/>
      <c r="D54" s="128">
        <f>SUM(D23:D53)</f>
        <v>1000</v>
      </c>
      <c r="E54" s="129"/>
      <c r="F54" s="128">
        <f t="shared" ca="1" si="2"/>
        <v>1000</v>
      </c>
      <c r="G54" s="129"/>
    </row>
    <row r="56" spans="1:7" ht="24.95" customHeight="1" x14ac:dyDescent="0.25">
      <c r="A56" s="62" t="s">
        <v>414</v>
      </c>
      <c r="B56" s="130" t="s">
        <v>399</v>
      </c>
      <c r="C56" s="63"/>
      <c r="D56" s="131" t="s">
        <v>400</v>
      </c>
      <c r="E56" s="132"/>
      <c r="F56" s="133" t="s">
        <v>401</v>
      </c>
      <c r="G56" s="64"/>
    </row>
    <row r="57" spans="1:7" ht="14.45" customHeight="1" x14ac:dyDescent="0.25">
      <c r="A57" s="121" t="str">
        <f>IF(ISBLANK(Budget!A46:A145)," - ",Budget!A46:A145)</f>
        <v>Discretionary</v>
      </c>
      <c r="B57" s="122">
        <f ca="1">IF(A57=" - ",0,SUM(OFFSET(INDIRECT("Budget!A"&amp;MATCH(Report!A57,Budget!$A:$A,0)),0,IF(ytd,1,$B$5)+1,1,IF(ytd,$B$5,1))))</f>
        <v>0</v>
      </c>
      <c r="C57" s="123" t="str">
        <f t="shared" ref="C57:C88" ca="1" si="3">IF($B$157=0," - ",B57/$B$157)</f>
        <v xml:space="preserve"> - </v>
      </c>
      <c r="D57" s="124">
        <f>IF(A57=" - ",0,-SUMIFS(Transactions!$J:$J,Transactions!$G:$G,A57,Transactions!$B:$B,"&gt;="&amp;date_begin,Transactions!$B:$B,"&lt;="&amp;date_end)+SUMIFS(Transactions!$I:$I,Transactions!$G:$G,A57,Transactions!$B:$B,"&gt;="&amp;date_begin,Transactions!$B:$B,"&lt;="&amp;date_end))</f>
        <v>0</v>
      </c>
      <c r="E57" s="125">
        <f t="shared" ref="E57:E88" si="4">IF($D$157=0," - ",D57/$D$157)</f>
        <v>0</v>
      </c>
      <c r="F57" s="126">
        <f t="shared" ref="F57:F88" ca="1" si="5">B57-D57</f>
        <v>0</v>
      </c>
      <c r="G57" s="35"/>
    </row>
    <row r="58" spans="1:7" ht="14.45" customHeight="1" x14ac:dyDescent="0.25">
      <c r="A58" s="121" t="s">
        <v>297</v>
      </c>
      <c r="B58" s="122">
        <f ca="1">IF(A58=" - ",0,SUM(OFFSET(INDIRECT("Budget!A"&amp;MATCH(Report!A58,Budget!$A:$A,0)),0,IF(ytd,1,$B$5)+1,1,IF(ytd,$B$5,1))))</f>
        <v>0</v>
      </c>
      <c r="C58" s="123" t="str">
        <f t="shared" ca="1" si="3"/>
        <v xml:space="preserve"> - </v>
      </c>
      <c r="D58" s="124">
        <f>IF(A58=" - ",0,-SUMIFS(Transactions!$J:$J,Transactions!$G:$G,A58,Transactions!$B:$B,"&gt;="&amp;date_begin,Transactions!$B:$B,"&lt;="&amp;date_end)+SUMIFS(Transactions!$I:$I,Transactions!$G:$G,A58,Transactions!$B:$B,"&gt;="&amp;date_begin,Transactions!$B:$B,"&lt;="&amp;date_end))</f>
        <v>0</v>
      </c>
      <c r="E58" s="125">
        <f t="shared" si="4"/>
        <v>0</v>
      </c>
      <c r="F58" s="126">
        <f t="shared" ca="1" si="5"/>
        <v>0</v>
      </c>
      <c r="G58" s="35"/>
    </row>
    <row r="59" spans="1:7" ht="14.45" customHeight="1" x14ac:dyDescent="0.25">
      <c r="A59" s="121" t="s">
        <v>298</v>
      </c>
      <c r="B59" s="122">
        <f ca="1">IF(A59=" - ",0,SUM(OFFSET(INDIRECT("Budget!A"&amp;MATCH(Report!A59,Budget!$A:$A,0)),0,IF(ytd,1,$B$5)+1,1,IF(ytd,$B$5,1))))</f>
        <v>0</v>
      </c>
      <c r="C59" s="123" t="str">
        <f t="shared" ca="1" si="3"/>
        <v xml:space="preserve"> - </v>
      </c>
      <c r="D59" s="124">
        <f>IF(A59=" - ",0,-SUMIFS(Transactions!$J:$J,Transactions!$G:$G,A59,Transactions!$B:$B,"&gt;="&amp;date_begin,Transactions!$B:$B,"&lt;="&amp;date_end)+SUMIFS(Transactions!$I:$I,Transactions!$G:$G,A59,Transactions!$B:$B,"&gt;="&amp;date_begin,Transactions!$B:$B,"&lt;="&amp;date_end))</f>
        <v>115.2</v>
      </c>
      <c r="E59" s="125">
        <f t="shared" si="4"/>
        <v>0.22923548374258765</v>
      </c>
      <c r="F59" s="126">
        <f t="shared" ca="1" si="5"/>
        <v>-115.2</v>
      </c>
      <c r="G59" s="35"/>
    </row>
    <row r="60" spans="1:7" ht="14.45" customHeight="1" x14ac:dyDescent="0.25">
      <c r="A60" s="121" t="s">
        <v>299</v>
      </c>
      <c r="B60" s="122">
        <f ca="1">IF(A60=" - ",0,SUM(OFFSET(INDIRECT("Budget!A"&amp;MATCH(Report!A60,Budget!$A:$A,0)),0,IF(ytd,1,$B$5)+1,1,IF(ytd,$B$5,1))))</f>
        <v>0</v>
      </c>
      <c r="C60" s="123" t="str">
        <f t="shared" ca="1" si="3"/>
        <v xml:space="preserve"> - </v>
      </c>
      <c r="D60" s="124">
        <f>IF(A60=" - ",0,-SUMIFS(Transactions!$J:$J,Transactions!$G:$G,A60,Transactions!$B:$B,"&gt;="&amp;date_begin,Transactions!$B:$B,"&lt;="&amp;date_end)+SUMIFS(Transactions!$I:$I,Transactions!$G:$G,A60,Transactions!$B:$B,"&gt;="&amp;date_begin,Transactions!$B:$B,"&lt;="&amp;date_end))</f>
        <v>0</v>
      </c>
      <c r="E60" s="125">
        <f t="shared" si="4"/>
        <v>0</v>
      </c>
      <c r="F60" s="126">
        <f t="shared" ca="1" si="5"/>
        <v>0</v>
      </c>
      <c r="G60" s="35"/>
    </row>
    <row r="61" spans="1:7" ht="14.45" customHeight="1" x14ac:dyDescent="0.25">
      <c r="A61" s="121" t="s">
        <v>300</v>
      </c>
      <c r="B61" s="122">
        <f ca="1">IF(A61=" - ",0,SUM(OFFSET(INDIRECT("Budget!A"&amp;MATCH(Report!A61,Budget!$A:$A,0)),0,IF(ytd,1,$B$5)+1,1,IF(ytd,$B$5,1))))</f>
        <v>0</v>
      </c>
      <c r="C61" s="123" t="str">
        <f t="shared" ca="1" si="3"/>
        <v xml:space="preserve"> - </v>
      </c>
      <c r="D61" s="124">
        <f>IF(A61=" - ",0,-SUMIFS(Transactions!$J:$J,Transactions!$G:$G,A61,Transactions!$B:$B,"&gt;="&amp;date_begin,Transactions!$B:$B,"&lt;="&amp;date_end)+SUMIFS(Transactions!$I:$I,Transactions!$G:$G,A61,Transactions!$B:$B,"&gt;="&amp;date_begin,Transactions!$B:$B,"&lt;="&amp;date_end))</f>
        <v>0</v>
      </c>
      <c r="E61" s="125">
        <f t="shared" si="4"/>
        <v>0</v>
      </c>
      <c r="F61" s="126">
        <f t="shared" ca="1" si="5"/>
        <v>0</v>
      </c>
      <c r="G61" s="35"/>
    </row>
    <row r="62" spans="1:7" ht="14.45" customHeight="1" x14ac:dyDescent="0.25">
      <c r="A62" s="121" t="s">
        <v>301</v>
      </c>
      <c r="B62" s="122">
        <f ca="1">IF(A62=" - ",0,SUM(OFFSET(INDIRECT("Budget!A"&amp;MATCH(Report!A62,Budget!$A:$A,0)),0,IF(ytd,1,$B$5)+1,1,IF(ytd,$B$5,1))))</f>
        <v>0</v>
      </c>
      <c r="C62" s="123" t="str">
        <f t="shared" ca="1" si="3"/>
        <v xml:space="preserve"> - </v>
      </c>
      <c r="D62" s="124">
        <f>IF(A62=" - ",0,-SUMIFS(Transactions!$J:$J,Transactions!$G:$G,A62,Transactions!$B:$B,"&gt;="&amp;date_begin,Transactions!$B:$B,"&lt;="&amp;date_end)+SUMIFS(Transactions!$I:$I,Transactions!$G:$G,A62,Transactions!$B:$B,"&gt;="&amp;date_begin,Transactions!$B:$B,"&lt;="&amp;date_end))</f>
        <v>0</v>
      </c>
      <c r="E62" s="125">
        <f t="shared" si="4"/>
        <v>0</v>
      </c>
      <c r="F62" s="126">
        <f t="shared" ca="1" si="5"/>
        <v>0</v>
      </c>
      <c r="G62" s="35"/>
    </row>
    <row r="63" spans="1:7" ht="14.45" customHeight="1" x14ac:dyDescent="0.25">
      <c r="A63" s="121" t="s">
        <v>302</v>
      </c>
      <c r="B63" s="122">
        <f ca="1">IF(A63=" - ",0,SUM(OFFSET(INDIRECT("Budget!A"&amp;MATCH(Report!A63,Budget!$A:$A,0)),0,IF(ytd,1,$B$5)+1,1,IF(ytd,$B$5,1))))</f>
        <v>0</v>
      </c>
      <c r="C63" s="123" t="str">
        <f t="shared" ca="1" si="3"/>
        <v xml:space="preserve"> - </v>
      </c>
      <c r="D63" s="124">
        <f>IF(A63=" - ",0,-SUMIFS(Transactions!$J:$J,Transactions!$G:$G,A63,Transactions!$B:$B,"&gt;="&amp;date_begin,Transactions!$B:$B,"&lt;="&amp;date_end)+SUMIFS(Transactions!$I:$I,Transactions!$G:$G,A63,Transactions!$B:$B,"&gt;="&amp;date_begin,Transactions!$B:$B,"&lt;="&amp;date_end))</f>
        <v>0</v>
      </c>
      <c r="E63" s="125">
        <f t="shared" si="4"/>
        <v>0</v>
      </c>
      <c r="F63" s="126">
        <f t="shared" ca="1" si="5"/>
        <v>0</v>
      </c>
      <c r="G63" s="35"/>
    </row>
    <row r="64" spans="1:7" ht="14.45" customHeight="1" x14ac:dyDescent="0.25">
      <c r="A64" s="121" t="s">
        <v>303</v>
      </c>
      <c r="B64" s="122">
        <f ca="1">IF(A64=" - ",0,SUM(OFFSET(INDIRECT("Budget!A"&amp;MATCH(Report!A64,Budget!$A:$A,0)),0,IF(ytd,1,$B$5)+1,1,IF(ytd,$B$5,1))))</f>
        <v>0</v>
      </c>
      <c r="C64" s="123" t="str">
        <f t="shared" ca="1" si="3"/>
        <v xml:space="preserve"> - </v>
      </c>
      <c r="D64" s="124">
        <f>IF(A64=" - ",0,-SUMIFS(Transactions!$J:$J,Transactions!$G:$G,A64,Transactions!$B:$B,"&gt;="&amp;date_begin,Transactions!$B:$B,"&lt;="&amp;date_end)+SUMIFS(Transactions!$I:$I,Transactions!$G:$G,A64,Transactions!$B:$B,"&gt;="&amp;date_begin,Transactions!$B:$B,"&lt;="&amp;date_end))</f>
        <v>0</v>
      </c>
      <c r="E64" s="125">
        <f t="shared" si="4"/>
        <v>0</v>
      </c>
      <c r="F64" s="126">
        <f t="shared" ca="1" si="5"/>
        <v>0</v>
      </c>
      <c r="G64" s="35"/>
    </row>
    <row r="65" spans="1:7" ht="14.45" customHeight="1" x14ac:dyDescent="0.25">
      <c r="A65" s="121" t="s">
        <v>304</v>
      </c>
      <c r="B65" s="122">
        <f ca="1">IF(A65=" - ",0,SUM(OFFSET(INDIRECT("Budget!A"&amp;MATCH(Report!A65,Budget!$A:$A,0)),0,IF(ytd,1,$B$5)+1,1,IF(ytd,$B$5,1))))</f>
        <v>0</v>
      </c>
      <c r="C65" s="123" t="str">
        <f t="shared" ca="1" si="3"/>
        <v xml:space="preserve"> - </v>
      </c>
      <c r="D65" s="124">
        <f>IF(A65=" - ",0,-SUMIFS(Transactions!$J:$J,Transactions!$G:$G,A65,Transactions!$B:$B,"&gt;="&amp;date_begin,Transactions!$B:$B,"&lt;="&amp;date_end)+SUMIFS(Transactions!$I:$I,Transactions!$G:$G,A65,Transactions!$B:$B,"&gt;="&amp;date_begin,Transactions!$B:$B,"&lt;="&amp;date_end))</f>
        <v>0</v>
      </c>
      <c r="E65" s="125">
        <f t="shared" si="4"/>
        <v>0</v>
      </c>
      <c r="F65" s="126">
        <f t="shared" ca="1" si="5"/>
        <v>0</v>
      </c>
      <c r="G65" s="35"/>
    </row>
    <row r="66" spans="1:7" ht="14.45" customHeight="1" x14ac:dyDescent="0.25">
      <c r="A66" s="121" t="s">
        <v>305</v>
      </c>
      <c r="B66" s="122">
        <f ca="1">IF(A66=" - ",0,SUM(OFFSET(INDIRECT("Budget!A"&amp;MATCH(Report!A66,Budget!$A:$A,0)),0,IF(ytd,1,$B$5)+1,1,IF(ytd,$B$5,1))))</f>
        <v>0</v>
      </c>
      <c r="C66" s="123" t="str">
        <f t="shared" ca="1" si="3"/>
        <v xml:space="preserve"> - </v>
      </c>
      <c r="D66" s="124">
        <f>IF(A66=" - ",0,-SUMIFS(Transactions!$J:$J,Transactions!$G:$G,A66,Transactions!$B:$B,"&gt;="&amp;date_begin,Transactions!$B:$B,"&lt;="&amp;date_end)+SUMIFS(Transactions!$I:$I,Transactions!$G:$G,A66,Transactions!$B:$B,"&gt;="&amp;date_begin,Transactions!$B:$B,"&lt;="&amp;date_end))</f>
        <v>0</v>
      </c>
      <c r="E66" s="125">
        <f t="shared" si="4"/>
        <v>0</v>
      </c>
      <c r="F66" s="126">
        <f t="shared" ca="1" si="5"/>
        <v>0</v>
      </c>
      <c r="G66" s="35"/>
    </row>
    <row r="67" spans="1:7" ht="14.45" customHeight="1" x14ac:dyDescent="0.25">
      <c r="A67" s="121" t="s">
        <v>306</v>
      </c>
      <c r="B67" s="122">
        <f ca="1">IF(A67=" - ",0,SUM(OFFSET(INDIRECT("Budget!A"&amp;MATCH(Report!A67,Budget!$A:$A,0)),0,IF(ytd,1,$B$5)+1,1,IF(ytd,$B$5,1))))</f>
        <v>0</v>
      </c>
      <c r="C67" s="123" t="str">
        <f t="shared" ca="1" si="3"/>
        <v xml:space="preserve"> - </v>
      </c>
      <c r="D67" s="124">
        <f>IF(A67=" - ",0,-SUMIFS(Transactions!$J:$J,Transactions!$G:$G,A67,Transactions!$B:$B,"&gt;="&amp;date_begin,Transactions!$B:$B,"&lt;="&amp;date_end)+SUMIFS(Transactions!$I:$I,Transactions!$G:$G,A67,Transactions!$B:$B,"&gt;="&amp;date_begin,Transactions!$B:$B,"&lt;="&amp;date_end))</f>
        <v>0</v>
      </c>
      <c r="E67" s="125">
        <f t="shared" si="4"/>
        <v>0</v>
      </c>
      <c r="F67" s="126">
        <f t="shared" ca="1" si="5"/>
        <v>0</v>
      </c>
      <c r="G67" s="35"/>
    </row>
    <row r="68" spans="1:7" ht="14.45" customHeight="1" x14ac:dyDescent="0.25">
      <c r="A68" s="121" t="s">
        <v>307</v>
      </c>
      <c r="B68" s="122">
        <f ca="1">IF(A68=" - ",0,SUM(OFFSET(INDIRECT("Budget!A"&amp;MATCH(Report!A68,Budget!$A:$A,0)),0,IF(ytd,1,$B$5)+1,1,IF(ytd,$B$5,1))))</f>
        <v>0</v>
      </c>
      <c r="C68" s="123" t="str">
        <f t="shared" ca="1" si="3"/>
        <v xml:space="preserve"> - </v>
      </c>
      <c r="D68" s="124">
        <f>IF(A68=" - ",0,-SUMIFS(Transactions!$J:$J,Transactions!$G:$G,A68,Transactions!$B:$B,"&gt;="&amp;date_begin,Transactions!$B:$B,"&lt;="&amp;date_end)+SUMIFS(Transactions!$I:$I,Transactions!$G:$G,A68,Transactions!$B:$B,"&gt;="&amp;date_begin,Transactions!$B:$B,"&lt;="&amp;date_end))</f>
        <v>0</v>
      </c>
      <c r="E68" s="125">
        <f t="shared" si="4"/>
        <v>0</v>
      </c>
      <c r="F68" s="126">
        <f t="shared" ca="1" si="5"/>
        <v>0</v>
      </c>
      <c r="G68" s="35"/>
    </row>
    <row r="69" spans="1:7" ht="14.45" customHeight="1" x14ac:dyDescent="0.25">
      <c r="A69" s="121" t="s">
        <v>308</v>
      </c>
      <c r="B69" s="122">
        <f ca="1">IF(A69=" - ",0,SUM(OFFSET(INDIRECT("Budget!A"&amp;MATCH(Report!A69,Budget!$A:$A,0)),0,IF(ytd,1,$B$5)+1,1,IF(ytd,$B$5,1))))</f>
        <v>0</v>
      </c>
      <c r="C69" s="123" t="str">
        <f t="shared" ca="1" si="3"/>
        <v xml:space="preserve"> - </v>
      </c>
      <c r="D69" s="124">
        <f>IF(A69=" - ",0,-SUMIFS(Transactions!$J:$J,Transactions!$G:$G,A69,Transactions!$B:$B,"&gt;="&amp;date_begin,Transactions!$B:$B,"&lt;="&amp;date_end)+SUMIFS(Transactions!$I:$I,Transactions!$G:$G,A69,Transactions!$B:$B,"&gt;="&amp;date_begin,Transactions!$B:$B,"&lt;="&amp;date_end))</f>
        <v>0</v>
      </c>
      <c r="E69" s="125">
        <f t="shared" si="4"/>
        <v>0</v>
      </c>
      <c r="F69" s="126">
        <f t="shared" ca="1" si="5"/>
        <v>0</v>
      </c>
      <c r="G69" s="35"/>
    </row>
    <row r="70" spans="1:7" ht="14.45" customHeight="1" x14ac:dyDescent="0.25">
      <c r="A70" s="121" t="s">
        <v>309</v>
      </c>
      <c r="B70" s="122">
        <f ca="1">IF(A70=" - ",0,SUM(OFFSET(INDIRECT("Budget!A"&amp;MATCH(Report!A70,Budget!$A:$A,0)),0,IF(ytd,1,$B$5)+1,1,IF(ytd,$B$5,1))))</f>
        <v>0</v>
      </c>
      <c r="C70" s="123" t="str">
        <f t="shared" ca="1" si="3"/>
        <v xml:space="preserve"> - </v>
      </c>
      <c r="D70" s="124">
        <f>IF(A70=" - ",0,-SUMIFS(Transactions!$J:$J,Transactions!$G:$G,A70,Transactions!$B:$B,"&gt;="&amp;date_begin,Transactions!$B:$B,"&lt;="&amp;date_end)+SUMIFS(Transactions!$I:$I,Transactions!$G:$G,A70,Transactions!$B:$B,"&gt;="&amp;date_begin,Transactions!$B:$B,"&lt;="&amp;date_end))</f>
        <v>0</v>
      </c>
      <c r="E70" s="125">
        <f t="shared" si="4"/>
        <v>0</v>
      </c>
      <c r="F70" s="126">
        <f t="shared" ca="1" si="5"/>
        <v>0</v>
      </c>
      <c r="G70" s="35"/>
    </row>
    <row r="71" spans="1:7" ht="14.45" customHeight="1" x14ac:dyDescent="0.25">
      <c r="A71" s="121" t="s">
        <v>310</v>
      </c>
      <c r="B71" s="122">
        <f ca="1">IF(A71=" - ",0,SUM(OFFSET(INDIRECT("Budget!A"&amp;MATCH(Report!A71,Budget!$A:$A,0)),0,IF(ytd,1,$B$5)+1,1,IF(ytd,$B$5,1))))</f>
        <v>0</v>
      </c>
      <c r="C71" s="123" t="str">
        <f t="shared" ca="1" si="3"/>
        <v xml:space="preserve"> - </v>
      </c>
      <c r="D71" s="124">
        <f>IF(A71=" - ",0,-SUMIFS(Transactions!$J:$J,Transactions!$G:$G,A71,Transactions!$B:$B,"&gt;="&amp;date_begin,Transactions!$B:$B,"&lt;="&amp;date_end)+SUMIFS(Transactions!$I:$I,Transactions!$G:$G,A71,Transactions!$B:$B,"&gt;="&amp;date_begin,Transactions!$B:$B,"&lt;="&amp;date_end))</f>
        <v>0</v>
      </c>
      <c r="E71" s="125">
        <f t="shared" si="4"/>
        <v>0</v>
      </c>
      <c r="F71" s="126">
        <f t="shared" ca="1" si="5"/>
        <v>0</v>
      </c>
      <c r="G71" s="35"/>
    </row>
    <row r="72" spans="1:7" ht="14.45" customHeight="1" x14ac:dyDescent="0.25">
      <c r="A72" s="121" t="s">
        <v>311</v>
      </c>
      <c r="B72" s="122">
        <f ca="1">IF(A72=" - ",0,SUM(OFFSET(INDIRECT("Budget!A"&amp;MATCH(Report!A72,Budget!$A:$A,0)),0,IF(ytd,1,$B$5)+1,1,IF(ytd,$B$5,1))))</f>
        <v>0</v>
      </c>
      <c r="C72" s="123" t="str">
        <f t="shared" ca="1" si="3"/>
        <v xml:space="preserve"> - </v>
      </c>
      <c r="D72" s="124">
        <f>IF(A72=" - ",0,-SUMIFS(Transactions!$J:$J,Transactions!$G:$G,A72,Transactions!$B:$B,"&gt;="&amp;date_begin,Transactions!$B:$B,"&lt;="&amp;date_end)+SUMIFS(Transactions!$I:$I,Transactions!$G:$G,A72,Transactions!$B:$B,"&gt;="&amp;date_begin,Transactions!$B:$B,"&lt;="&amp;date_end))</f>
        <v>0</v>
      </c>
      <c r="E72" s="125">
        <f t="shared" si="4"/>
        <v>0</v>
      </c>
      <c r="F72" s="126">
        <f t="shared" ca="1" si="5"/>
        <v>0</v>
      </c>
      <c r="G72" s="35"/>
    </row>
    <row r="73" spans="1:7" ht="14.45" customHeight="1" x14ac:dyDescent="0.25">
      <c r="A73" s="121" t="s">
        <v>312</v>
      </c>
      <c r="B73" s="122">
        <f ca="1">IF(A73=" - ",0,SUM(OFFSET(INDIRECT("Budget!A"&amp;MATCH(Report!A73,Budget!$A:$A,0)),0,IF(ytd,1,$B$5)+1,1,IF(ytd,$B$5,1))))</f>
        <v>0</v>
      </c>
      <c r="C73" s="123" t="str">
        <f t="shared" ca="1" si="3"/>
        <v xml:space="preserve"> - </v>
      </c>
      <c r="D73" s="124">
        <f>IF(A73=" - ",0,-SUMIFS(Transactions!$J:$J,Transactions!$G:$G,A73,Transactions!$B:$B,"&gt;="&amp;date_begin,Transactions!$B:$B,"&lt;="&amp;date_end)+SUMIFS(Transactions!$I:$I,Transactions!$G:$G,A73,Transactions!$B:$B,"&gt;="&amp;date_begin,Transactions!$B:$B,"&lt;="&amp;date_end))</f>
        <v>0</v>
      </c>
      <c r="E73" s="125">
        <f t="shared" si="4"/>
        <v>0</v>
      </c>
      <c r="F73" s="126">
        <f t="shared" ca="1" si="5"/>
        <v>0</v>
      </c>
      <c r="G73" s="35"/>
    </row>
    <row r="74" spans="1:7" ht="14.45" customHeight="1" x14ac:dyDescent="0.25">
      <c r="A74" s="121" t="s">
        <v>313</v>
      </c>
      <c r="B74" s="122">
        <f ca="1">IF(A74=" - ",0,SUM(OFFSET(INDIRECT("Budget!A"&amp;MATCH(Report!A74,Budget!$A:$A,0)),0,IF(ytd,1,$B$5)+1,1,IF(ytd,$B$5,1))))</f>
        <v>0</v>
      </c>
      <c r="C74" s="123" t="str">
        <f t="shared" ca="1" si="3"/>
        <v xml:space="preserve"> - </v>
      </c>
      <c r="D74" s="124">
        <f>IF(A74=" - ",0,-SUMIFS(Transactions!$J:$J,Transactions!$G:$G,A74,Transactions!$B:$B,"&gt;="&amp;date_begin,Transactions!$B:$B,"&lt;="&amp;date_end)+SUMIFS(Transactions!$I:$I,Transactions!$G:$G,A74,Transactions!$B:$B,"&gt;="&amp;date_begin,Transactions!$B:$B,"&lt;="&amp;date_end))</f>
        <v>0</v>
      </c>
      <c r="E74" s="125">
        <f t="shared" si="4"/>
        <v>0</v>
      </c>
      <c r="F74" s="126">
        <f t="shared" ca="1" si="5"/>
        <v>0</v>
      </c>
      <c r="G74" s="35"/>
    </row>
    <row r="75" spans="1:7" ht="14.45" customHeight="1" x14ac:dyDescent="0.25">
      <c r="A75" s="121" t="s">
        <v>314</v>
      </c>
      <c r="B75" s="122">
        <f ca="1">IF(A75=" - ",0,SUM(OFFSET(INDIRECT("Budget!A"&amp;MATCH(Report!A75,Budget!$A:$A,0)),0,IF(ytd,1,$B$5)+1,1,IF(ytd,$B$5,1))))</f>
        <v>0</v>
      </c>
      <c r="C75" s="123" t="str">
        <f t="shared" ca="1" si="3"/>
        <v xml:space="preserve"> - </v>
      </c>
      <c r="D75" s="124">
        <f>IF(A75=" - ",0,-SUMIFS(Transactions!$J:$J,Transactions!$G:$G,A75,Transactions!$B:$B,"&gt;="&amp;date_begin,Transactions!$B:$B,"&lt;="&amp;date_end)+SUMIFS(Transactions!$I:$I,Transactions!$G:$G,A75,Transactions!$B:$B,"&gt;="&amp;date_begin,Transactions!$B:$B,"&lt;="&amp;date_end))</f>
        <v>0</v>
      </c>
      <c r="E75" s="125">
        <f t="shared" si="4"/>
        <v>0</v>
      </c>
      <c r="F75" s="126">
        <f t="shared" ca="1" si="5"/>
        <v>0</v>
      </c>
      <c r="G75" s="35"/>
    </row>
    <row r="76" spans="1:7" ht="14.45" customHeight="1" x14ac:dyDescent="0.25">
      <c r="A76" s="121" t="s">
        <v>315</v>
      </c>
      <c r="B76" s="122">
        <f ca="1">IF(A76=" - ",0,SUM(OFFSET(INDIRECT("Budget!A"&amp;MATCH(Report!A76,Budget!$A:$A,0)),0,IF(ytd,1,$B$5)+1,1,IF(ytd,$B$5,1))))</f>
        <v>0</v>
      </c>
      <c r="C76" s="123" t="str">
        <f t="shared" ca="1" si="3"/>
        <v xml:space="preserve"> - </v>
      </c>
      <c r="D76" s="124">
        <f>IF(A76=" - ",0,-SUMIFS(Transactions!$J:$J,Transactions!$G:$G,A76,Transactions!$B:$B,"&gt;="&amp;date_begin,Transactions!$B:$B,"&lt;="&amp;date_end)+SUMIFS(Transactions!$I:$I,Transactions!$G:$G,A76,Transactions!$B:$B,"&gt;="&amp;date_begin,Transactions!$B:$B,"&lt;="&amp;date_end))</f>
        <v>87.34</v>
      </c>
      <c r="E76" s="125">
        <f t="shared" si="4"/>
        <v>0.17379711067775699</v>
      </c>
      <c r="F76" s="126">
        <f t="shared" ca="1" si="5"/>
        <v>-87.34</v>
      </c>
      <c r="G76" s="35"/>
    </row>
    <row r="77" spans="1:7" ht="14.45" customHeight="1" x14ac:dyDescent="0.25">
      <c r="A77" s="121" t="s">
        <v>316</v>
      </c>
      <c r="B77" s="122">
        <f ca="1">IF(A77=" - ",0,SUM(OFFSET(INDIRECT("Budget!A"&amp;MATCH(Report!A77,Budget!$A:$A,0)),0,IF(ytd,1,$B$5)+1,1,IF(ytd,$B$5,1))))</f>
        <v>0</v>
      </c>
      <c r="C77" s="123" t="str">
        <f t="shared" ca="1" si="3"/>
        <v xml:space="preserve"> - </v>
      </c>
      <c r="D77" s="124">
        <f>IF(A77=" - ",0,-SUMIFS(Transactions!$J:$J,Transactions!$G:$G,A77,Transactions!$B:$B,"&gt;="&amp;date_begin,Transactions!$B:$B,"&lt;="&amp;date_end)+SUMIFS(Transactions!$I:$I,Transactions!$G:$G,A77,Transactions!$B:$B,"&gt;="&amp;date_begin,Transactions!$B:$B,"&lt;="&amp;date_end))</f>
        <v>200</v>
      </c>
      <c r="E77" s="125">
        <f t="shared" si="4"/>
        <v>0.39797827038643691</v>
      </c>
      <c r="F77" s="126">
        <f t="shared" ca="1" si="5"/>
        <v>-200</v>
      </c>
      <c r="G77" s="35"/>
    </row>
    <row r="78" spans="1:7" ht="14.45" customHeight="1" x14ac:dyDescent="0.25">
      <c r="A78" s="121" t="s">
        <v>317</v>
      </c>
      <c r="B78" s="122">
        <f ca="1">IF(A78=" - ",0,SUM(OFFSET(INDIRECT("Budget!A"&amp;MATCH(Report!A78,Budget!$A:$A,0)),0,IF(ytd,1,$B$5)+1,1,IF(ytd,$B$5,1))))</f>
        <v>0</v>
      </c>
      <c r="C78" s="123" t="str">
        <f t="shared" ca="1" si="3"/>
        <v xml:space="preserve"> - </v>
      </c>
      <c r="D78" s="124">
        <f>IF(A78=" - ",0,-SUMIFS(Transactions!$J:$J,Transactions!$G:$G,A78,Transactions!$B:$B,"&gt;="&amp;date_begin,Transactions!$B:$B,"&lt;="&amp;date_end)+SUMIFS(Transactions!$I:$I,Transactions!$G:$G,A78,Transactions!$B:$B,"&gt;="&amp;date_begin,Transactions!$B:$B,"&lt;="&amp;date_end))</f>
        <v>0</v>
      </c>
      <c r="E78" s="125">
        <f t="shared" si="4"/>
        <v>0</v>
      </c>
      <c r="F78" s="126">
        <f t="shared" ca="1" si="5"/>
        <v>0</v>
      </c>
      <c r="G78" s="35"/>
    </row>
    <row r="79" spans="1:7" ht="14.45" customHeight="1" x14ac:dyDescent="0.25">
      <c r="A79" s="121" t="s">
        <v>318</v>
      </c>
      <c r="B79" s="122">
        <f ca="1">IF(A79=" - ",0,SUM(OFFSET(INDIRECT("Budget!A"&amp;MATCH(Report!A79,Budget!$A:$A,0)),0,IF(ytd,1,$B$5)+1,1,IF(ytd,$B$5,1))))</f>
        <v>0</v>
      </c>
      <c r="C79" s="123" t="str">
        <f t="shared" ca="1" si="3"/>
        <v xml:space="preserve"> - </v>
      </c>
      <c r="D79" s="124">
        <f>IF(A79=" - ",0,-SUMIFS(Transactions!$J:$J,Transactions!$G:$G,A79,Transactions!$B:$B,"&gt;="&amp;date_begin,Transactions!$B:$B,"&lt;="&amp;date_end)+SUMIFS(Transactions!$I:$I,Transactions!$G:$G,A79,Transactions!$B:$B,"&gt;="&amp;date_begin,Transactions!$B:$B,"&lt;="&amp;date_end))</f>
        <v>0</v>
      </c>
      <c r="E79" s="125">
        <f t="shared" si="4"/>
        <v>0</v>
      </c>
      <c r="F79" s="126">
        <f t="shared" ca="1" si="5"/>
        <v>0</v>
      </c>
      <c r="G79" s="35"/>
    </row>
    <row r="80" spans="1:7" ht="14.45" customHeight="1" x14ac:dyDescent="0.25">
      <c r="A80" s="121" t="s">
        <v>319</v>
      </c>
      <c r="B80" s="122">
        <f ca="1">IF(A80=" - ",0,SUM(OFFSET(INDIRECT("Budget!A"&amp;MATCH(Report!A80,Budget!$A:$A,0)),0,IF(ytd,1,$B$5)+1,1,IF(ytd,$B$5,1))))</f>
        <v>0</v>
      </c>
      <c r="C80" s="123" t="str">
        <f t="shared" ca="1" si="3"/>
        <v xml:space="preserve"> - </v>
      </c>
      <c r="D80" s="124">
        <f>IF(A80=" - ",0,-SUMIFS(Transactions!$J:$J,Transactions!$G:$G,A80,Transactions!$B:$B,"&gt;="&amp;date_begin,Transactions!$B:$B,"&lt;="&amp;date_end)+SUMIFS(Transactions!$I:$I,Transactions!$G:$G,A80,Transactions!$B:$B,"&gt;="&amp;date_begin,Transactions!$B:$B,"&lt;="&amp;date_end))</f>
        <v>0</v>
      </c>
      <c r="E80" s="125">
        <f t="shared" si="4"/>
        <v>0</v>
      </c>
      <c r="F80" s="126">
        <f t="shared" ca="1" si="5"/>
        <v>0</v>
      </c>
      <c r="G80" s="35"/>
    </row>
    <row r="81" spans="1:7" ht="14.45" customHeight="1" x14ac:dyDescent="0.25">
      <c r="A81" s="121" t="s">
        <v>320</v>
      </c>
      <c r="B81" s="122">
        <f ca="1">IF(A81=" - ",0,SUM(OFFSET(INDIRECT("Budget!A"&amp;MATCH(Report!A81,Budget!$A:$A,0)),0,IF(ytd,1,$B$5)+1,1,IF(ytd,$B$5,1))))</f>
        <v>0</v>
      </c>
      <c r="C81" s="123" t="str">
        <f t="shared" ca="1" si="3"/>
        <v xml:space="preserve"> - </v>
      </c>
      <c r="D81" s="124">
        <f>IF(A81=" - ",0,-SUMIFS(Transactions!$J:$J,Transactions!$G:$G,A81,Transactions!$B:$B,"&gt;="&amp;date_begin,Transactions!$B:$B,"&lt;="&amp;date_end)+SUMIFS(Transactions!$I:$I,Transactions!$G:$G,A81,Transactions!$B:$B,"&gt;="&amp;date_begin,Transactions!$B:$B,"&lt;="&amp;date_end))</f>
        <v>0</v>
      </c>
      <c r="E81" s="125">
        <f t="shared" si="4"/>
        <v>0</v>
      </c>
      <c r="F81" s="126">
        <f t="shared" ca="1" si="5"/>
        <v>0</v>
      </c>
      <c r="G81" s="35"/>
    </row>
    <row r="82" spans="1:7" ht="14.45" customHeight="1" x14ac:dyDescent="0.25">
      <c r="A82" s="121" t="s">
        <v>321</v>
      </c>
      <c r="B82" s="122">
        <f ca="1">IF(A82=" - ",0,SUM(OFFSET(INDIRECT("Budget!A"&amp;MATCH(Report!A82,Budget!$A:$A,0)),0,IF(ytd,1,$B$5)+1,1,IF(ytd,$B$5,1))))</f>
        <v>0</v>
      </c>
      <c r="C82" s="123" t="str">
        <f t="shared" ca="1" si="3"/>
        <v xml:space="preserve"> - </v>
      </c>
      <c r="D82" s="124">
        <f>IF(A82=" - ",0,-SUMIFS(Transactions!$J:$J,Transactions!$G:$G,A82,Transactions!$B:$B,"&gt;="&amp;date_begin,Transactions!$B:$B,"&lt;="&amp;date_end)+SUMIFS(Transactions!$I:$I,Transactions!$G:$G,A82,Transactions!$B:$B,"&gt;="&amp;date_begin,Transactions!$B:$B,"&lt;="&amp;date_end))</f>
        <v>0</v>
      </c>
      <c r="E82" s="125">
        <f t="shared" si="4"/>
        <v>0</v>
      </c>
      <c r="F82" s="126">
        <f t="shared" ca="1" si="5"/>
        <v>0</v>
      </c>
      <c r="G82" s="35"/>
    </row>
    <row r="83" spans="1:7" ht="14.45" customHeight="1" x14ac:dyDescent="0.25">
      <c r="A83" s="121" t="s">
        <v>322</v>
      </c>
      <c r="B83" s="122">
        <f ca="1">IF(A83=" - ",0,SUM(OFFSET(INDIRECT("Budget!A"&amp;MATCH(Report!A83,Budget!$A:$A,0)),0,IF(ytd,1,$B$5)+1,1,IF(ytd,$B$5,1))))</f>
        <v>0</v>
      </c>
      <c r="C83" s="123" t="str">
        <f t="shared" ca="1" si="3"/>
        <v xml:space="preserve"> - </v>
      </c>
      <c r="D83" s="124">
        <f>IF(A83=" - ",0,-SUMIFS(Transactions!$J:$J,Transactions!$G:$G,A83,Transactions!$B:$B,"&gt;="&amp;date_begin,Transactions!$B:$B,"&lt;="&amp;date_end)+SUMIFS(Transactions!$I:$I,Transactions!$G:$G,A83,Transactions!$B:$B,"&gt;="&amp;date_begin,Transactions!$B:$B,"&lt;="&amp;date_end))</f>
        <v>0</v>
      </c>
      <c r="E83" s="125">
        <f t="shared" si="4"/>
        <v>0</v>
      </c>
      <c r="F83" s="126">
        <f t="shared" ca="1" si="5"/>
        <v>0</v>
      </c>
      <c r="G83" s="35"/>
    </row>
    <row r="84" spans="1:7" ht="14.45" customHeight="1" x14ac:dyDescent="0.25">
      <c r="A84" s="121" t="s">
        <v>323</v>
      </c>
      <c r="B84" s="122">
        <f ca="1">IF(A84=" - ",0,SUM(OFFSET(INDIRECT("Budget!A"&amp;MATCH(Report!A84,Budget!$A:$A,0)),0,IF(ytd,1,$B$5)+1,1,IF(ytd,$B$5,1))))</f>
        <v>0</v>
      </c>
      <c r="C84" s="123" t="str">
        <f t="shared" ca="1" si="3"/>
        <v xml:space="preserve"> - </v>
      </c>
      <c r="D84" s="124">
        <f>IF(A84=" - ",0,-SUMIFS(Transactions!$J:$J,Transactions!$G:$G,A84,Transactions!$B:$B,"&gt;="&amp;date_begin,Transactions!$B:$B,"&lt;="&amp;date_end)+SUMIFS(Transactions!$I:$I,Transactions!$G:$G,A84,Transactions!$B:$B,"&gt;="&amp;date_begin,Transactions!$B:$B,"&lt;="&amp;date_end))</f>
        <v>0</v>
      </c>
      <c r="E84" s="125">
        <f t="shared" si="4"/>
        <v>0</v>
      </c>
      <c r="F84" s="126">
        <f t="shared" ca="1" si="5"/>
        <v>0</v>
      </c>
      <c r="G84" s="35"/>
    </row>
    <row r="85" spans="1:7" ht="14.45" customHeight="1" x14ac:dyDescent="0.25">
      <c r="A85" s="121" t="s">
        <v>324</v>
      </c>
      <c r="B85" s="122">
        <f ca="1">IF(A85=" - ",0,SUM(OFFSET(INDIRECT("Budget!A"&amp;MATCH(Report!A85,Budget!$A:$A,0)),0,IF(ytd,1,$B$5)+1,1,IF(ytd,$B$5,1))))</f>
        <v>0</v>
      </c>
      <c r="C85" s="123" t="str">
        <f t="shared" ca="1" si="3"/>
        <v xml:space="preserve"> - </v>
      </c>
      <c r="D85" s="124">
        <f>IF(A85=" - ",0,-SUMIFS(Transactions!$J:$J,Transactions!$G:$G,A85,Transactions!$B:$B,"&gt;="&amp;date_begin,Transactions!$B:$B,"&lt;="&amp;date_end)+SUMIFS(Transactions!$I:$I,Transactions!$G:$G,A85,Transactions!$B:$B,"&gt;="&amp;date_begin,Transactions!$B:$B,"&lt;="&amp;date_end))</f>
        <v>0</v>
      </c>
      <c r="E85" s="125">
        <f t="shared" si="4"/>
        <v>0</v>
      </c>
      <c r="F85" s="126">
        <f t="shared" ca="1" si="5"/>
        <v>0</v>
      </c>
      <c r="G85" s="35"/>
    </row>
    <row r="86" spans="1:7" ht="14.45" customHeight="1" x14ac:dyDescent="0.25">
      <c r="A86" s="121" t="s">
        <v>325</v>
      </c>
      <c r="B86" s="122">
        <f ca="1">IF(A86=" - ",0,SUM(OFFSET(INDIRECT("Budget!A"&amp;MATCH(Report!A86,Budget!$A:$A,0)),0,IF(ytd,1,$B$5)+1,1,IF(ytd,$B$5,1))))</f>
        <v>0</v>
      </c>
      <c r="C86" s="123" t="str">
        <f t="shared" ca="1" si="3"/>
        <v xml:space="preserve"> - </v>
      </c>
      <c r="D86" s="124">
        <f>IF(A86=" - ",0,-SUMIFS(Transactions!$J:$J,Transactions!$G:$G,A86,Transactions!$B:$B,"&gt;="&amp;date_begin,Transactions!$B:$B,"&lt;="&amp;date_end)+SUMIFS(Transactions!$I:$I,Transactions!$G:$G,A86,Transactions!$B:$B,"&gt;="&amp;date_begin,Transactions!$B:$B,"&lt;="&amp;date_end))</f>
        <v>0</v>
      </c>
      <c r="E86" s="125">
        <f t="shared" si="4"/>
        <v>0</v>
      </c>
      <c r="F86" s="126">
        <f t="shared" ca="1" si="5"/>
        <v>0</v>
      </c>
      <c r="G86" s="35"/>
    </row>
    <row r="87" spans="1:7" ht="14.45" customHeight="1" x14ac:dyDescent="0.25">
      <c r="A87" s="121" t="s">
        <v>326</v>
      </c>
      <c r="B87" s="122">
        <f ca="1">IF(A87=" - ",0,SUM(OFFSET(INDIRECT("Budget!A"&amp;MATCH(Report!A87,Budget!$A:$A,0)),0,IF(ytd,1,$B$5)+1,1,IF(ytd,$B$5,1))))</f>
        <v>0</v>
      </c>
      <c r="C87" s="123" t="str">
        <f t="shared" ca="1" si="3"/>
        <v xml:space="preserve"> - </v>
      </c>
      <c r="D87" s="124">
        <f>IF(A87=" - ",0,-SUMIFS(Transactions!$J:$J,Transactions!$G:$G,A87,Transactions!$B:$B,"&gt;="&amp;date_begin,Transactions!$B:$B,"&lt;="&amp;date_end)+SUMIFS(Transactions!$I:$I,Transactions!$G:$G,A87,Transactions!$B:$B,"&gt;="&amp;date_begin,Transactions!$B:$B,"&lt;="&amp;date_end))</f>
        <v>0</v>
      </c>
      <c r="E87" s="125">
        <f t="shared" si="4"/>
        <v>0</v>
      </c>
      <c r="F87" s="126">
        <f t="shared" ca="1" si="5"/>
        <v>0</v>
      </c>
      <c r="G87" s="35"/>
    </row>
    <row r="88" spans="1:7" ht="14.45" customHeight="1" x14ac:dyDescent="0.25">
      <c r="A88" s="121" t="s">
        <v>327</v>
      </c>
      <c r="B88" s="122">
        <f ca="1">IF(A88=" - ",0,SUM(OFFSET(INDIRECT("Budget!A"&amp;MATCH(Report!A88,Budget!$A:$A,0)),0,IF(ytd,1,$B$5)+1,1,IF(ytd,$B$5,1))))</f>
        <v>0</v>
      </c>
      <c r="C88" s="123" t="str">
        <f t="shared" ca="1" si="3"/>
        <v xml:space="preserve"> - </v>
      </c>
      <c r="D88" s="124">
        <f>IF(A88=" - ",0,-SUMIFS(Transactions!$J:$J,Transactions!$G:$G,A88,Transactions!$B:$B,"&gt;="&amp;date_begin,Transactions!$B:$B,"&lt;="&amp;date_end)+SUMIFS(Transactions!$I:$I,Transactions!$G:$G,A88,Transactions!$B:$B,"&gt;="&amp;date_begin,Transactions!$B:$B,"&lt;="&amp;date_end))</f>
        <v>0</v>
      </c>
      <c r="E88" s="125">
        <f t="shared" si="4"/>
        <v>0</v>
      </c>
      <c r="F88" s="126">
        <f t="shared" ca="1" si="5"/>
        <v>0</v>
      </c>
      <c r="G88" s="35"/>
    </row>
    <row r="89" spans="1:7" ht="14.45" customHeight="1" x14ac:dyDescent="0.25">
      <c r="A89" s="121" t="s">
        <v>328</v>
      </c>
      <c r="B89" s="122">
        <f ca="1">IF(A89=" - ",0,SUM(OFFSET(INDIRECT("Budget!A"&amp;MATCH(Report!A89,Budget!$A:$A,0)),0,IF(ytd,1,$B$5)+1,1,IF(ytd,$B$5,1))))</f>
        <v>0</v>
      </c>
      <c r="C89" s="123" t="str">
        <f t="shared" ref="C89:C120" ca="1" si="6">IF($B$157=0," - ",B89/$B$157)</f>
        <v xml:space="preserve"> - </v>
      </c>
      <c r="D89" s="124">
        <f>IF(A89=" - ",0,-SUMIFS(Transactions!$J:$J,Transactions!$G:$G,A89,Transactions!$B:$B,"&gt;="&amp;date_begin,Transactions!$B:$B,"&lt;="&amp;date_end)+SUMIFS(Transactions!$I:$I,Transactions!$G:$G,A89,Transactions!$B:$B,"&gt;="&amp;date_begin,Transactions!$B:$B,"&lt;="&amp;date_end))</f>
        <v>0</v>
      </c>
      <c r="E89" s="125">
        <f t="shared" ref="E89:E120" si="7">IF($D$157=0," - ",D89/$D$157)</f>
        <v>0</v>
      </c>
      <c r="F89" s="126">
        <f t="shared" ref="F89:F120" ca="1" si="8">B89-D89</f>
        <v>0</v>
      </c>
      <c r="G89" s="35"/>
    </row>
    <row r="90" spans="1:7" ht="14.45" customHeight="1" x14ac:dyDescent="0.25">
      <c r="A90" s="121" t="s">
        <v>329</v>
      </c>
      <c r="B90" s="122">
        <f ca="1">IF(A90=" - ",0,SUM(OFFSET(INDIRECT("Budget!A"&amp;MATCH(Report!A90,Budget!$A:$A,0)),0,IF(ytd,1,$B$5)+1,1,IF(ytd,$B$5,1))))</f>
        <v>0</v>
      </c>
      <c r="C90" s="123" t="str">
        <f t="shared" ca="1" si="6"/>
        <v xml:space="preserve"> - </v>
      </c>
      <c r="D90" s="124">
        <f>IF(A90=" - ",0,-SUMIFS(Transactions!$J:$J,Transactions!$G:$G,A90,Transactions!$B:$B,"&gt;="&amp;date_begin,Transactions!$B:$B,"&lt;="&amp;date_end)+SUMIFS(Transactions!$I:$I,Transactions!$G:$G,A90,Transactions!$B:$B,"&gt;="&amp;date_begin,Transactions!$B:$B,"&lt;="&amp;date_end))</f>
        <v>0</v>
      </c>
      <c r="E90" s="125">
        <f t="shared" si="7"/>
        <v>0</v>
      </c>
      <c r="F90" s="126">
        <f t="shared" ca="1" si="8"/>
        <v>0</v>
      </c>
      <c r="G90" s="35"/>
    </row>
    <row r="91" spans="1:7" ht="14.45" customHeight="1" x14ac:dyDescent="0.25">
      <c r="A91" s="121" t="s">
        <v>330</v>
      </c>
      <c r="B91" s="122">
        <f ca="1">IF(A91=" - ",0,SUM(OFFSET(INDIRECT("Budget!A"&amp;MATCH(Report!A91,Budget!$A:$A,0)),0,IF(ytd,1,$B$5)+1,1,IF(ytd,$B$5,1))))</f>
        <v>0</v>
      </c>
      <c r="C91" s="123" t="str">
        <f t="shared" ca="1" si="6"/>
        <v xml:space="preserve"> - </v>
      </c>
      <c r="D91" s="124">
        <f>IF(A91=" - ",0,-SUMIFS(Transactions!$J:$J,Transactions!$G:$G,A91,Transactions!$B:$B,"&gt;="&amp;date_begin,Transactions!$B:$B,"&lt;="&amp;date_end)+SUMIFS(Transactions!$I:$I,Transactions!$G:$G,A91,Transactions!$B:$B,"&gt;="&amp;date_begin,Transactions!$B:$B,"&lt;="&amp;date_end))</f>
        <v>0</v>
      </c>
      <c r="E91" s="125">
        <f t="shared" si="7"/>
        <v>0</v>
      </c>
      <c r="F91" s="126">
        <f t="shared" ca="1" si="8"/>
        <v>0</v>
      </c>
      <c r="G91" s="35"/>
    </row>
    <row r="92" spans="1:7" ht="14.45" customHeight="1" x14ac:dyDescent="0.25">
      <c r="A92" s="121" t="s">
        <v>331</v>
      </c>
      <c r="B92" s="122">
        <f ca="1">IF(A92=" - ",0,SUM(OFFSET(INDIRECT("Budget!A"&amp;MATCH(Report!A92,Budget!$A:$A,0)),0,IF(ytd,1,$B$5)+1,1,IF(ytd,$B$5,1))))</f>
        <v>0</v>
      </c>
      <c r="C92" s="123" t="str">
        <f t="shared" ca="1" si="6"/>
        <v xml:space="preserve"> - </v>
      </c>
      <c r="D92" s="124">
        <f>IF(A92=" - ",0,-SUMIFS(Transactions!$J:$J,Transactions!$G:$G,A92,Transactions!$B:$B,"&gt;="&amp;date_begin,Transactions!$B:$B,"&lt;="&amp;date_end)+SUMIFS(Transactions!$I:$I,Transactions!$G:$G,A92,Transactions!$B:$B,"&gt;="&amp;date_begin,Transactions!$B:$B,"&lt;="&amp;date_end))</f>
        <v>0</v>
      </c>
      <c r="E92" s="125">
        <f t="shared" si="7"/>
        <v>0</v>
      </c>
      <c r="F92" s="126">
        <f t="shared" ca="1" si="8"/>
        <v>0</v>
      </c>
      <c r="G92" s="35"/>
    </row>
    <row r="93" spans="1:7" ht="14.45" customHeight="1" x14ac:dyDescent="0.25">
      <c r="A93" s="121" t="s">
        <v>332</v>
      </c>
      <c r="B93" s="122">
        <f ca="1">IF(A93=" - ",0,SUM(OFFSET(INDIRECT("Budget!A"&amp;MATCH(Report!A93,Budget!$A:$A,0)),0,IF(ytd,1,$B$5)+1,1,IF(ytd,$B$5,1))))</f>
        <v>0</v>
      </c>
      <c r="C93" s="123" t="str">
        <f t="shared" ca="1" si="6"/>
        <v xml:space="preserve"> - </v>
      </c>
      <c r="D93" s="124">
        <f>IF(A93=" - ",0,-SUMIFS(Transactions!$J:$J,Transactions!$G:$G,A93,Transactions!$B:$B,"&gt;="&amp;date_begin,Transactions!$B:$B,"&lt;="&amp;date_end)+SUMIFS(Transactions!$I:$I,Transactions!$G:$G,A93,Transactions!$B:$B,"&gt;="&amp;date_begin,Transactions!$B:$B,"&lt;="&amp;date_end))</f>
        <v>0</v>
      </c>
      <c r="E93" s="125">
        <f t="shared" si="7"/>
        <v>0</v>
      </c>
      <c r="F93" s="126">
        <f t="shared" ca="1" si="8"/>
        <v>0</v>
      </c>
      <c r="G93" s="35"/>
    </row>
    <row r="94" spans="1:7" ht="14.45" customHeight="1" x14ac:dyDescent="0.25">
      <c r="A94" s="121" t="s">
        <v>333</v>
      </c>
      <c r="B94" s="122">
        <f ca="1">IF(A94=" - ",0,SUM(OFFSET(INDIRECT("Budget!A"&amp;MATCH(Report!A94,Budget!$A:$A,0)),0,IF(ytd,1,$B$5)+1,1,IF(ytd,$B$5,1))))</f>
        <v>0</v>
      </c>
      <c r="C94" s="123" t="str">
        <f t="shared" ca="1" si="6"/>
        <v xml:space="preserve"> - </v>
      </c>
      <c r="D94" s="124">
        <f>IF(A94=" - ",0,-SUMIFS(Transactions!$J:$J,Transactions!$G:$G,A94,Transactions!$B:$B,"&gt;="&amp;date_begin,Transactions!$B:$B,"&lt;="&amp;date_end)+SUMIFS(Transactions!$I:$I,Transactions!$G:$G,A94,Transactions!$B:$B,"&gt;="&amp;date_begin,Transactions!$B:$B,"&lt;="&amp;date_end))</f>
        <v>0</v>
      </c>
      <c r="E94" s="125">
        <f t="shared" si="7"/>
        <v>0</v>
      </c>
      <c r="F94" s="126">
        <f t="shared" ca="1" si="8"/>
        <v>0</v>
      </c>
      <c r="G94" s="35"/>
    </row>
    <row r="95" spans="1:7" ht="14.45" customHeight="1" x14ac:dyDescent="0.25">
      <c r="A95" s="8" t="s">
        <v>334</v>
      </c>
      <c r="B95" s="122">
        <f ca="1">IF(A95=" - ",0,SUM(OFFSET(INDIRECT("Budget!A"&amp;MATCH(Report!A95,Budget!$A:$A,0)),0,IF(ytd,1,$B$5)+1,1,IF(ytd,$B$5,1))))</f>
        <v>0</v>
      </c>
      <c r="C95" s="123" t="str">
        <f t="shared" ca="1" si="6"/>
        <v xml:space="preserve"> - </v>
      </c>
      <c r="D95" s="124">
        <f>IF(A95=" - ",0,-SUMIFS(Transactions!$J:$J,Transactions!$G:$G,A95,Transactions!$B:$B,"&gt;="&amp;date_begin,Transactions!$B:$B,"&lt;="&amp;date_end)+SUMIFS(Transactions!$I:$I,Transactions!$G:$G,A95,Transactions!$B:$B,"&gt;="&amp;date_begin,Transactions!$B:$B,"&lt;="&amp;date_end))</f>
        <v>0</v>
      </c>
      <c r="E95" s="125">
        <f t="shared" si="7"/>
        <v>0</v>
      </c>
      <c r="F95" s="126">
        <f t="shared" ca="1" si="8"/>
        <v>0</v>
      </c>
      <c r="G95" s="35"/>
    </row>
    <row r="96" spans="1:7" ht="14.45" customHeight="1" x14ac:dyDescent="0.25">
      <c r="A96" s="8" t="s">
        <v>335</v>
      </c>
      <c r="B96" s="122">
        <f ca="1">IF(A96=" - ",0,SUM(OFFSET(INDIRECT("Budget!A"&amp;MATCH(Report!A96,Budget!$A:$A,0)),0,IF(ytd,1,$B$5)+1,1,IF(ytd,$B$5,1))))</f>
        <v>0</v>
      </c>
      <c r="C96" s="123" t="str">
        <f t="shared" ca="1" si="6"/>
        <v xml:space="preserve"> - </v>
      </c>
      <c r="D96" s="124">
        <f>IF(A96=" - ",0,-SUMIFS(Transactions!$J:$J,Transactions!$G:$G,A96,Transactions!$B:$B,"&gt;="&amp;date_begin,Transactions!$B:$B,"&lt;="&amp;date_end)+SUMIFS(Transactions!$I:$I,Transactions!$G:$G,A96,Transactions!$B:$B,"&gt;="&amp;date_begin,Transactions!$B:$B,"&lt;="&amp;date_end))</f>
        <v>100</v>
      </c>
      <c r="E96" s="125">
        <f t="shared" si="7"/>
        <v>0.19898913519321845</v>
      </c>
      <c r="F96" s="126">
        <f t="shared" ca="1" si="8"/>
        <v>-100</v>
      </c>
      <c r="G96" s="35"/>
    </row>
    <row r="97" spans="1:7" ht="14.45" customHeight="1" x14ac:dyDescent="0.25">
      <c r="A97" s="8" t="s">
        <v>336</v>
      </c>
      <c r="B97" s="122">
        <f ca="1">IF(A97=" - ",0,SUM(OFFSET(INDIRECT("Budget!A"&amp;MATCH(Report!A97,Budget!$A:$A,0)),0,IF(ytd,1,$B$5)+1,1,IF(ytd,$B$5,1))))</f>
        <v>0</v>
      </c>
      <c r="C97" s="123" t="str">
        <f t="shared" ca="1" si="6"/>
        <v xml:space="preserve"> - </v>
      </c>
      <c r="D97" s="124">
        <f>IF(A97=" - ",0,-SUMIFS(Transactions!$J:$J,Transactions!$G:$G,A97,Transactions!$B:$B,"&gt;="&amp;date_begin,Transactions!$B:$B,"&lt;="&amp;date_end)+SUMIFS(Transactions!$I:$I,Transactions!$G:$G,A97,Transactions!$B:$B,"&gt;="&amp;date_begin,Transactions!$B:$B,"&lt;="&amp;date_end))</f>
        <v>0</v>
      </c>
      <c r="E97" s="125">
        <f t="shared" si="7"/>
        <v>0</v>
      </c>
      <c r="F97" s="126">
        <f t="shared" ca="1" si="8"/>
        <v>0</v>
      </c>
      <c r="G97" s="35"/>
    </row>
    <row r="98" spans="1:7" ht="14.45" customHeight="1" x14ac:dyDescent="0.25">
      <c r="A98" s="8" t="s">
        <v>337</v>
      </c>
      <c r="B98" s="122">
        <f ca="1">IF(A98=" - ",0,SUM(OFFSET(INDIRECT("Budget!A"&amp;MATCH(Report!A98,Budget!$A:$A,0)),0,IF(ytd,1,$B$5)+1,1,IF(ytd,$B$5,1))))</f>
        <v>0</v>
      </c>
      <c r="C98" s="123" t="str">
        <f t="shared" ca="1" si="6"/>
        <v xml:space="preserve"> - </v>
      </c>
      <c r="D98" s="124">
        <f>IF(A98=" - ",0,-SUMIFS(Transactions!$J:$J,Transactions!$G:$G,A98,Transactions!$B:$B,"&gt;="&amp;date_begin,Transactions!$B:$B,"&lt;="&amp;date_end)+SUMIFS(Transactions!$I:$I,Transactions!$G:$G,A98,Transactions!$B:$B,"&gt;="&amp;date_begin,Transactions!$B:$B,"&lt;="&amp;date_end))</f>
        <v>0</v>
      </c>
      <c r="E98" s="125">
        <f t="shared" si="7"/>
        <v>0</v>
      </c>
      <c r="F98" s="126">
        <f t="shared" ca="1" si="8"/>
        <v>0</v>
      </c>
      <c r="G98" s="35"/>
    </row>
    <row r="99" spans="1:7" ht="14.45" customHeight="1" x14ac:dyDescent="0.25">
      <c r="A99" s="8" t="s">
        <v>338</v>
      </c>
      <c r="B99" s="122">
        <f ca="1">IF(A99=" - ",0,SUM(OFFSET(INDIRECT("Budget!A"&amp;MATCH(Report!A99,Budget!$A:$A,0)),0,IF(ytd,1,$B$5)+1,1,IF(ytd,$B$5,1))))</f>
        <v>0</v>
      </c>
      <c r="C99" s="123" t="str">
        <f t="shared" ca="1" si="6"/>
        <v xml:space="preserve"> - </v>
      </c>
      <c r="D99" s="124">
        <f>IF(A99=" - ",0,-SUMIFS(Transactions!$J:$J,Transactions!$G:$G,A99,Transactions!$B:$B,"&gt;="&amp;date_begin,Transactions!$B:$B,"&lt;="&amp;date_end)+SUMIFS(Transactions!$I:$I,Transactions!$G:$G,A99,Transactions!$B:$B,"&gt;="&amp;date_begin,Transactions!$B:$B,"&lt;="&amp;date_end))</f>
        <v>0</v>
      </c>
      <c r="E99" s="125">
        <f t="shared" si="7"/>
        <v>0</v>
      </c>
      <c r="F99" s="126">
        <f t="shared" ca="1" si="8"/>
        <v>0</v>
      </c>
      <c r="G99" s="35"/>
    </row>
    <row r="100" spans="1:7" ht="14.45" customHeight="1" x14ac:dyDescent="0.25">
      <c r="A100" s="121" t="s">
        <v>413</v>
      </c>
      <c r="B100" s="122">
        <f ca="1">IF(A100=" - ",0,SUM(OFFSET(INDIRECT("Budget!A"&amp;MATCH(Report!A100,Budget!$A:$A,0)),0,IF(ytd,1,$B$5)+1,1,IF(ytd,$B$5,1))))</f>
        <v>0</v>
      </c>
      <c r="C100" s="123" t="str">
        <f t="shared" ca="1" si="6"/>
        <v xml:space="preserve"> - </v>
      </c>
      <c r="D100" s="124">
        <f>IF(A100=" - ",0,-SUMIFS(Transactions!$J:$J,Transactions!$G:$G,A100,Transactions!$B:$B,"&gt;="&amp;date_begin,Transactions!$B:$B,"&lt;="&amp;date_end)+SUMIFS(Transactions!$I:$I,Transactions!$G:$G,A100,Transactions!$B:$B,"&gt;="&amp;date_begin,Transactions!$B:$B,"&lt;="&amp;date_end))</f>
        <v>0</v>
      </c>
      <c r="E100" s="125">
        <f t="shared" si="7"/>
        <v>0</v>
      </c>
      <c r="F100" s="126">
        <f t="shared" ca="1" si="8"/>
        <v>0</v>
      </c>
      <c r="G100" s="35"/>
    </row>
    <row r="101" spans="1:7" ht="14.45" customHeight="1" x14ac:dyDescent="0.25">
      <c r="A101" s="121" t="s">
        <v>413</v>
      </c>
      <c r="B101" s="122">
        <f ca="1">IF(A101=" - ",0,SUM(OFFSET(INDIRECT("Budget!A"&amp;MATCH(Report!A101,Budget!$A:$A,0)),0,IF(ytd,1,$B$5)+1,1,IF(ytd,$B$5,1))))</f>
        <v>0</v>
      </c>
      <c r="C101" s="123" t="str">
        <f t="shared" ca="1" si="6"/>
        <v xml:space="preserve"> - </v>
      </c>
      <c r="D101" s="124">
        <f>IF(A101=" - ",0,-SUMIFS(Transactions!$J:$J,Transactions!$G:$G,A101,Transactions!$B:$B,"&gt;="&amp;date_begin,Transactions!$B:$B,"&lt;="&amp;date_end)+SUMIFS(Transactions!$I:$I,Transactions!$G:$G,A101,Transactions!$B:$B,"&gt;="&amp;date_begin,Transactions!$B:$B,"&lt;="&amp;date_end))</f>
        <v>0</v>
      </c>
      <c r="E101" s="125">
        <f t="shared" si="7"/>
        <v>0</v>
      </c>
      <c r="F101" s="126">
        <f t="shared" ca="1" si="8"/>
        <v>0</v>
      </c>
      <c r="G101" s="35"/>
    </row>
    <row r="102" spans="1:7" ht="14.45" customHeight="1" x14ac:dyDescent="0.25">
      <c r="A102" s="121" t="s">
        <v>413</v>
      </c>
      <c r="B102" s="122">
        <f ca="1">IF(A102=" - ",0,SUM(OFFSET(INDIRECT("Budget!A"&amp;MATCH(Report!A102,Budget!$A:$A,0)),0,IF(ytd,1,$B$5)+1,1,IF(ytd,$B$5,1))))</f>
        <v>0</v>
      </c>
      <c r="C102" s="123" t="str">
        <f t="shared" ca="1" si="6"/>
        <v xml:space="preserve"> - </v>
      </c>
      <c r="D102" s="124">
        <f>IF(A102=" - ",0,-SUMIFS(Transactions!$J:$J,Transactions!$G:$G,A102,Transactions!$B:$B,"&gt;="&amp;date_begin,Transactions!$B:$B,"&lt;="&amp;date_end)+SUMIFS(Transactions!$I:$I,Transactions!$G:$G,A102,Transactions!$B:$B,"&gt;="&amp;date_begin,Transactions!$B:$B,"&lt;="&amp;date_end))</f>
        <v>0</v>
      </c>
      <c r="E102" s="125">
        <f t="shared" si="7"/>
        <v>0</v>
      </c>
      <c r="F102" s="126">
        <f t="shared" ca="1" si="8"/>
        <v>0</v>
      </c>
      <c r="G102" s="35"/>
    </row>
    <row r="103" spans="1:7" ht="14.45" customHeight="1" x14ac:dyDescent="0.25">
      <c r="A103" s="121" t="s">
        <v>413</v>
      </c>
      <c r="B103" s="122">
        <f ca="1">IF(A103=" - ",0,SUM(OFFSET(INDIRECT("Budget!A"&amp;MATCH(Report!A103,Budget!$A:$A,0)),0,IF(ytd,1,$B$5)+1,1,IF(ytd,$B$5,1))))</f>
        <v>0</v>
      </c>
      <c r="C103" s="123" t="str">
        <f t="shared" ca="1" si="6"/>
        <v xml:space="preserve"> - </v>
      </c>
      <c r="D103" s="124">
        <f>IF(A103=" - ",0,-SUMIFS(Transactions!$J:$J,Transactions!$G:$G,A103,Transactions!$B:$B,"&gt;="&amp;date_begin,Transactions!$B:$B,"&lt;="&amp;date_end)+SUMIFS(Transactions!$I:$I,Transactions!$G:$G,A103,Transactions!$B:$B,"&gt;="&amp;date_begin,Transactions!$B:$B,"&lt;="&amp;date_end))</f>
        <v>0</v>
      </c>
      <c r="E103" s="125">
        <f t="shared" si="7"/>
        <v>0</v>
      </c>
      <c r="F103" s="126">
        <f t="shared" ca="1" si="8"/>
        <v>0</v>
      </c>
      <c r="G103" s="35"/>
    </row>
    <row r="104" spans="1:7" ht="14.45" customHeight="1" x14ac:dyDescent="0.25">
      <c r="A104" s="121" t="s">
        <v>413</v>
      </c>
      <c r="B104" s="122">
        <f ca="1">IF(A104=" - ",0,SUM(OFFSET(INDIRECT("Budget!A"&amp;MATCH(Report!A104,Budget!$A:$A,0)),0,IF(ytd,1,$B$5)+1,1,IF(ytd,$B$5,1))))</f>
        <v>0</v>
      </c>
      <c r="C104" s="123" t="str">
        <f t="shared" ca="1" si="6"/>
        <v xml:space="preserve"> - </v>
      </c>
      <c r="D104" s="124">
        <f>IF(A104=" - ",0,-SUMIFS(Transactions!$J:$J,Transactions!$G:$G,A104,Transactions!$B:$B,"&gt;="&amp;date_begin,Transactions!$B:$B,"&lt;="&amp;date_end)+SUMIFS(Transactions!$I:$I,Transactions!$G:$G,A104,Transactions!$B:$B,"&gt;="&amp;date_begin,Transactions!$B:$B,"&lt;="&amp;date_end))</f>
        <v>0</v>
      </c>
      <c r="E104" s="125">
        <f t="shared" si="7"/>
        <v>0</v>
      </c>
      <c r="F104" s="126">
        <f t="shared" ca="1" si="8"/>
        <v>0</v>
      </c>
      <c r="G104" s="35"/>
    </row>
    <row r="105" spans="1:7" ht="14.45" customHeight="1" x14ac:dyDescent="0.25">
      <c r="A105" s="121" t="s">
        <v>413</v>
      </c>
      <c r="B105" s="122">
        <f ca="1">IF(A105=" - ",0,SUM(OFFSET(INDIRECT("Budget!A"&amp;MATCH(Report!A105,Budget!$A:$A,0)),0,IF(ytd,1,$B$5)+1,1,IF(ytd,$B$5,1))))</f>
        <v>0</v>
      </c>
      <c r="C105" s="123" t="str">
        <f t="shared" ca="1" si="6"/>
        <v xml:space="preserve"> - </v>
      </c>
      <c r="D105" s="124">
        <f>IF(A105=" - ",0,-SUMIFS(Transactions!$J:$J,Transactions!$G:$G,A105,Transactions!$B:$B,"&gt;="&amp;date_begin,Transactions!$B:$B,"&lt;="&amp;date_end)+SUMIFS(Transactions!$I:$I,Transactions!$G:$G,A105,Transactions!$B:$B,"&gt;="&amp;date_begin,Transactions!$B:$B,"&lt;="&amp;date_end))</f>
        <v>0</v>
      </c>
      <c r="E105" s="125">
        <f t="shared" si="7"/>
        <v>0</v>
      </c>
      <c r="F105" s="126">
        <f t="shared" ca="1" si="8"/>
        <v>0</v>
      </c>
      <c r="G105" s="35"/>
    </row>
    <row r="106" spans="1:7" ht="14.45" customHeight="1" x14ac:dyDescent="0.25">
      <c r="A106" s="121" t="s">
        <v>413</v>
      </c>
      <c r="B106" s="122">
        <f ca="1">IF(A106=" - ",0,SUM(OFFSET(INDIRECT("Budget!A"&amp;MATCH(Report!A106,Budget!$A:$A,0)),0,IF(ytd,1,$B$5)+1,1,IF(ytd,$B$5,1))))</f>
        <v>0</v>
      </c>
      <c r="C106" s="123" t="str">
        <f t="shared" ca="1" si="6"/>
        <v xml:space="preserve"> - </v>
      </c>
      <c r="D106" s="124">
        <f>IF(A106=" - ",0,-SUMIFS(Transactions!$J:$J,Transactions!$G:$G,A106,Transactions!$B:$B,"&gt;="&amp;date_begin,Transactions!$B:$B,"&lt;="&amp;date_end)+SUMIFS(Transactions!$I:$I,Transactions!$G:$G,A106,Transactions!$B:$B,"&gt;="&amp;date_begin,Transactions!$B:$B,"&lt;="&amp;date_end))</f>
        <v>0</v>
      </c>
      <c r="E106" s="125">
        <f t="shared" si="7"/>
        <v>0</v>
      </c>
      <c r="F106" s="126">
        <f t="shared" ca="1" si="8"/>
        <v>0</v>
      </c>
      <c r="G106" s="35"/>
    </row>
    <row r="107" spans="1:7" ht="14.45" customHeight="1" x14ac:dyDescent="0.25">
      <c r="A107" s="121" t="s">
        <v>413</v>
      </c>
      <c r="B107" s="122">
        <f ca="1">IF(A107=" - ",0,SUM(OFFSET(INDIRECT("Budget!A"&amp;MATCH(Report!A107,Budget!$A:$A,0)),0,IF(ytd,1,$B$5)+1,1,IF(ytd,$B$5,1))))</f>
        <v>0</v>
      </c>
      <c r="C107" s="123" t="str">
        <f t="shared" ca="1" si="6"/>
        <v xml:space="preserve"> - </v>
      </c>
      <c r="D107" s="124">
        <f>IF(A107=" - ",0,-SUMIFS(Transactions!$J:$J,Transactions!$G:$G,A107,Transactions!$B:$B,"&gt;="&amp;date_begin,Transactions!$B:$B,"&lt;="&amp;date_end)+SUMIFS(Transactions!$I:$I,Transactions!$G:$G,A107,Transactions!$B:$B,"&gt;="&amp;date_begin,Transactions!$B:$B,"&lt;="&amp;date_end))</f>
        <v>0</v>
      </c>
      <c r="E107" s="125">
        <f t="shared" si="7"/>
        <v>0</v>
      </c>
      <c r="F107" s="126">
        <f t="shared" ca="1" si="8"/>
        <v>0</v>
      </c>
      <c r="G107" s="35"/>
    </row>
    <row r="108" spans="1:7" ht="14.45" customHeight="1" x14ac:dyDescent="0.25">
      <c r="A108" s="121" t="s">
        <v>413</v>
      </c>
      <c r="B108" s="122">
        <f ca="1">IF(A108=" - ",0,SUM(OFFSET(INDIRECT("Budget!A"&amp;MATCH(Report!A108,Budget!$A:$A,0)),0,IF(ytd,1,$B$5)+1,1,IF(ytd,$B$5,1))))</f>
        <v>0</v>
      </c>
      <c r="C108" s="123" t="str">
        <f t="shared" ca="1" si="6"/>
        <v xml:space="preserve"> - </v>
      </c>
      <c r="D108" s="124">
        <f>IF(A108=" - ",0,-SUMIFS(Transactions!$J:$J,Transactions!$G:$G,A108,Transactions!$B:$B,"&gt;="&amp;date_begin,Transactions!$B:$B,"&lt;="&amp;date_end)+SUMIFS(Transactions!$I:$I,Transactions!$G:$G,A108,Transactions!$B:$B,"&gt;="&amp;date_begin,Transactions!$B:$B,"&lt;="&amp;date_end))</f>
        <v>0</v>
      </c>
      <c r="E108" s="125">
        <f t="shared" si="7"/>
        <v>0</v>
      </c>
      <c r="F108" s="126">
        <f t="shared" ca="1" si="8"/>
        <v>0</v>
      </c>
      <c r="G108" s="35"/>
    </row>
    <row r="109" spans="1:7" ht="14.45" customHeight="1" x14ac:dyDescent="0.25">
      <c r="A109" s="121" t="s">
        <v>413</v>
      </c>
      <c r="B109" s="122">
        <f ca="1">IF(A109=" - ",0,SUM(OFFSET(INDIRECT("Budget!A"&amp;MATCH(Report!A109,Budget!$A:$A,0)),0,IF(ytd,1,$B$5)+1,1,IF(ytd,$B$5,1))))</f>
        <v>0</v>
      </c>
      <c r="C109" s="123" t="str">
        <f t="shared" ca="1" si="6"/>
        <v xml:space="preserve"> - </v>
      </c>
      <c r="D109" s="124">
        <f>IF(A109=" - ",0,-SUMIFS(Transactions!$J:$J,Transactions!$G:$G,A109,Transactions!$B:$B,"&gt;="&amp;date_begin,Transactions!$B:$B,"&lt;="&amp;date_end)+SUMIFS(Transactions!$I:$I,Transactions!$G:$G,A109,Transactions!$B:$B,"&gt;="&amp;date_begin,Transactions!$B:$B,"&lt;="&amp;date_end))</f>
        <v>0</v>
      </c>
      <c r="E109" s="125">
        <f t="shared" si="7"/>
        <v>0</v>
      </c>
      <c r="F109" s="126">
        <f t="shared" ca="1" si="8"/>
        <v>0</v>
      </c>
      <c r="G109" s="35"/>
    </row>
    <row r="110" spans="1:7" ht="14.45" customHeight="1" x14ac:dyDescent="0.25">
      <c r="A110" s="121" t="s">
        <v>413</v>
      </c>
      <c r="B110" s="122">
        <f ca="1">IF(A110=" - ",0,SUM(OFFSET(INDIRECT("Budget!A"&amp;MATCH(Report!A110,Budget!$A:$A,0)),0,IF(ytd,1,$B$5)+1,1,IF(ytd,$B$5,1))))</f>
        <v>0</v>
      </c>
      <c r="C110" s="123" t="str">
        <f t="shared" ca="1" si="6"/>
        <v xml:space="preserve"> - </v>
      </c>
      <c r="D110" s="124">
        <f>IF(A110=" - ",0,-SUMIFS(Transactions!$J:$J,Transactions!$G:$G,A110,Transactions!$B:$B,"&gt;="&amp;date_begin,Transactions!$B:$B,"&lt;="&amp;date_end)+SUMIFS(Transactions!$I:$I,Transactions!$G:$G,A110,Transactions!$B:$B,"&gt;="&amp;date_begin,Transactions!$B:$B,"&lt;="&amp;date_end))</f>
        <v>0</v>
      </c>
      <c r="E110" s="125">
        <f t="shared" si="7"/>
        <v>0</v>
      </c>
      <c r="F110" s="126">
        <f t="shared" ca="1" si="8"/>
        <v>0</v>
      </c>
      <c r="G110" s="35"/>
    </row>
    <row r="111" spans="1:7" ht="14.45" customHeight="1" x14ac:dyDescent="0.25">
      <c r="A111" s="121" t="s">
        <v>413</v>
      </c>
      <c r="B111" s="122">
        <f ca="1">IF(A111=" - ",0,SUM(OFFSET(INDIRECT("Budget!A"&amp;MATCH(Report!A111,Budget!$A:$A,0)),0,IF(ytd,1,$B$5)+1,1,IF(ytd,$B$5,1))))</f>
        <v>0</v>
      </c>
      <c r="C111" s="123" t="str">
        <f t="shared" ca="1" si="6"/>
        <v xml:space="preserve"> - </v>
      </c>
      <c r="D111" s="124">
        <f>IF(A111=" - ",0,-SUMIFS(Transactions!$J:$J,Transactions!$G:$G,A111,Transactions!$B:$B,"&gt;="&amp;date_begin,Transactions!$B:$B,"&lt;="&amp;date_end)+SUMIFS(Transactions!$I:$I,Transactions!$G:$G,A111,Transactions!$B:$B,"&gt;="&amp;date_begin,Transactions!$B:$B,"&lt;="&amp;date_end))</f>
        <v>0</v>
      </c>
      <c r="E111" s="125">
        <f t="shared" si="7"/>
        <v>0</v>
      </c>
      <c r="F111" s="126">
        <f t="shared" ca="1" si="8"/>
        <v>0</v>
      </c>
      <c r="G111" s="35"/>
    </row>
    <row r="112" spans="1:7" ht="14.45" customHeight="1" x14ac:dyDescent="0.25">
      <c r="A112" s="121" t="s">
        <v>413</v>
      </c>
      <c r="B112" s="122">
        <f ca="1">IF(A112=" - ",0,SUM(OFFSET(INDIRECT("Budget!A"&amp;MATCH(Report!A112,Budget!$A:$A,0)),0,IF(ytd,1,$B$5)+1,1,IF(ytd,$B$5,1))))</f>
        <v>0</v>
      </c>
      <c r="C112" s="123" t="str">
        <f t="shared" ca="1" si="6"/>
        <v xml:space="preserve"> - </v>
      </c>
      <c r="D112" s="124">
        <f>IF(A112=" - ",0,-SUMIFS(Transactions!$J:$J,Transactions!$G:$G,A112,Transactions!$B:$B,"&gt;="&amp;date_begin,Transactions!$B:$B,"&lt;="&amp;date_end)+SUMIFS(Transactions!$I:$I,Transactions!$G:$G,A112,Transactions!$B:$B,"&gt;="&amp;date_begin,Transactions!$B:$B,"&lt;="&amp;date_end))</f>
        <v>0</v>
      </c>
      <c r="E112" s="125">
        <f t="shared" si="7"/>
        <v>0</v>
      </c>
      <c r="F112" s="126">
        <f t="shared" ca="1" si="8"/>
        <v>0</v>
      </c>
      <c r="G112" s="35"/>
    </row>
    <row r="113" spans="1:7" ht="14.45" customHeight="1" x14ac:dyDescent="0.25">
      <c r="A113" s="121" t="s">
        <v>413</v>
      </c>
      <c r="B113" s="122">
        <f ca="1">IF(A113=" - ",0,SUM(OFFSET(INDIRECT("Budget!A"&amp;MATCH(Report!A113,Budget!$A:$A,0)),0,IF(ytd,1,$B$5)+1,1,IF(ytd,$B$5,1))))</f>
        <v>0</v>
      </c>
      <c r="C113" s="123" t="str">
        <f t="shared" ca="1" si="6"/>
        <v xml:space="preserve"> - </v>
      </c>
      <c r="D113" s="124">
        <f>IF(A113=" - ",0,-SUMIFS(Transactions!$J:$J,Transactions!$G:$G,A113,Transactions!$B:$B,"&gt;="&amp;date_begin,Transactions!$B:$B,"&lt;="&amp;date_end)+SUMIFS(Transactions!$I:$I,Transactions!$G:$G,A113,Transactions!$B:$B,"&gt;="&amp;date_begin,Transactions!$B:$B,"&lt;="&amp;date_end))</f>
        <v>0</v>
      </c>
      <c r="E113" s="125">
        <f t="shared" si="7"/>
        <v>0</v>
      </c>
      <c r="F113" s="126">
        <f t="shared" ca="1" si="8"/>
        <v>0</v>
      </c>
      <c r="G113" s="35"/>
    </row>
    <row r="114" spans="1:7" ht="14.45" customHeight="1" x14ac:dyDescent="0.25">
      <c r="A114" s="121" t="s">
        <v>413</v>
      </c>
      <c r="B114" s="122">
        <f ca="1">IF(A114=" - ",0,SUM(OFFSET(INDIRECT("Budget!A"&amp;MATCH(Report!A114,Budget!$A:$A,0)),0,IF(ytd,1,$B$5)+1,1,IF(ytd,$B$5,1))))</f>
        <v>0</v>
      </c>
      <c r="C114" s="123" t="str">
        <f t="shared" ca="1" si="6"/>
        <v xml:space="preserve"> - </v>
      </c>
      <c r="D114" s="124">
        <f>IF(A114=" - ",0,-SUMIFS(Transactions!$J:$J,Transactions!$G:$G,A114,Transactions!$B:$B,"&gt;="&amp;date_begin,Transactions!$B:$B,"&lt;="&amp;date_end)+SUMIFS(Transactions!$I:$I,Transactions!$G:$G,A114,Transactions!$B:$B,"&gt;="&amp;date_begin,Transactions!$B:$B,"&lt;="&amp;date_end))</f>
        <v>0</v>
      </c>
      <c r="E114" s="125">
        <f t="shared" si="7"/>
        <v>0</v>
      </c>
      <c r="F114" s="126">
        <f t="shared" ca="1" si="8"/>
        <v>0</v>
      </c>
      <c r="G114" s="35"/>
    </row>
    <row r="115" spans="1:7" ht="14.45" customHeight="1" x14ac:dyDescent="0.25">
      <c r="A115" s="121" t="s">
        <v>413</v>
      </c>
      <c r="B115" s="122">
        <f ca="1">IF(A115=" - ",0,SUM(OFFSET(INDIRECT("Budget!A"&amp;MATCH(Report!A115,Budget!$A:$A,0)),0,IF(ytd,1,$B$5)+1,1,IF(ytd,$B$5,1))))</f>
        <v>0</v>
      </c>
      <c r="C115" s="123" t="str">
        <f t="shared" ca="1" si="6"/>
        <v xml:space="preserve"> - </v>
      </c>
      <c r="D115" s="124">
        <f>IF(A115=" - ",0,-SUMIFS(Transactions!$J:$J,Transactions!$G:$G,A115,Transactions!$B:$B,"&gt;="&amp;date_begin,Transactions!$B:$B,"&lt;="&amp;date_end)+SUMIFS(Transactions!$I:$I,Transactions!$G:$G,A115,Transactions!$B:$B,"&gt;="&amp;date_begin,Transactions!$B:$B,"&lt;="&amp;date_end))</f>
        <v>0</v>
      </c>
      <c r="E115" s="125">
        <f t="shared" si="7"/>
        <v>0</v>
      </c>
      <c r="F115" s="126">
        <f t="shared" ca="1" si="8"/>
        <v>0</v>
      </c>
      <c r="G115" s="35"/>
    </row>
    <row r="116" spans="1:7" ht="14.45" customHeight="1" x14ac:dyDescent="0.25">
      <c r="A116" s="121" t="s">
        <v>413</v>
      </c>
      <c r="B116" s="122">
        <f ca="1">IF(A116=" - ",0,SUM(OFFSET(INDIRECT("Budget!A"&amp;MATCH(Report!A116,Budget!$A:$A,0)),0,IF(ytd,1,$B$5)+1,1,IF(ytd,$B$5,1))))</f>
        <v>0</v>
      </c>
      <c r="C116" s="123" t="str">
        <f t="shared" ca="1" si="6"/>
        <v xml:space="preserve"> - </v>
      </c>
      <c r="D116" s="124">
        <f>IF(A116=" - ",0,-SUMIFS(Transactions!$J:$J,Transactions!$G:$G,A116,Transactions!$B:$B,"&gt;="&amp;date_begin,Transactions!$B:$B,"&lt;="&amp;date_end)+SUMIFS(Transactions!$I:$I,Transactions!$G:$G,A116,Transactions!$B:$B,"&gt;="&amp;date_begin,Transactions!$B:$B,"&lt;="&amp;date_end))</f>
        <v>0</v>
      </c>
      <c r="E116" s="125">
        <f t="shared" si="7"/>
        <v>0</v>
      </c>
      <c r="F116" s="126">
        <f t="shared" ca="1" si="8"/>
        <v>0</v>
      </c>
      <c r="G116" s="35"/>
    </row>
    <row r="117" spans="1:7" ht="14.45" customHeight="1" x14ac:dyDescent="0.25">
      <c r="A117" s="121" t="s">
        <v>413</v>
      </c>
      <c r="B117" s="122">
        <f ca="1">IF(A117=" - ",0,SUM(OFFSET(INDIRECT("Budget!A"&amp;MATCH(Report!A117,Budget!$A:$A,0)),0,IF(ytd,1,$B$5)+1,1,IF(ytd,$B$5,1))))</f>
        <v>0</v>
      </c>
      <c r="C117" s="123" t="str">
        <f t="shared" ca="1" si="6"/>
        <v xml:space="preserve"> - </v>
      </c>
      <c r="D117" s="124">
        <f>IF(A117=" - ",0,-SUMIFS(Transactions!$J:$J,Transactions!$G:$G,A117,Transactions!$B:$B,"&gt;="&amp;date_begin,Transactions!$B:$B,"&lt;="&amp;date_end)+SUMIFS(Transactions!$I:$I,Transactions!$G:$G,A117,Transactions!$B:$B,"&gt;="&amp;date_begin,Transactions!$B:$B,"&lt;="&amp;date_end))</f>
        <v>0</v>
      </c>
      <c r="E117" s="125">
        <f t="shared" si="7"/>
        <v>0</v>
      </c>
      <c r="F117" s="126">
        <f t="shared" ca="1" si="8"/>
        <v>0</v>
      </c>
      <c r="G117" s="35"/>
    </row>
    <row r="118" spans="1:7" ht="14.45" customHeight="1" x14ac:dyDescent="0.25">
      <c r="A118" s="121" t="s">
        <v>413</v>
      </c>
      <c r="B118" s="122">
        <f ca="1">IF(A118=" - ",0,SUM(OFFSET(INDIRECT("Budget!A"&amp;MATCH(Report!A118,Budget!$A:$A,0)),0,IF(ytd,1,$B$5)+1,1,IF(ytd,$B$5,1))))</f>
        <v>0</v>
      </c>
      <c r="C118" s="123" t="str">
        <f t="shared" ca="1" si="6"/>
        <v xml:space="preserve"> - </v>
      </c>
      <c r="D118" s="124">
        <f>IF(A118=" - ",0,-SUMIFS(Transactions!$J:$J,Transactions!$G:$G,A118,Transactions!$B:$B,"&gt;="&amp;date_begin,Transactions!$B:$B,"&lt;="&amp;date_end)+SUMIFS(Transactions!$I:$I,Transactions!$G:$G,A118,Transactions!$B:$B,"&gt;="&amp;date_begin,Transactions!$B:$B,"&lt;="&amp;date_end))</f>
        <v>0</v>
      </c>
      <c r="E118" s="125">
        <f t="shared" si="7"/>
        <v>0</v>
      </c>
      <c r="F118" s="126">
        <f t="shared" ca="1" si="8"/>
        <v>0</v>
      </c>
      <c r="G118" s="35"/>
    </row>
    <row r="119" spans="1:7" ht="14.45" customHeight="1" x14ac:dyDescent="0.25">
      <c r="A119" s="121" t="s">
        <v>413</v>
      </c>
      <c r="B119" s="122">
        <f ca="1">IF(A119=" - ",0,SUM(OFFSET(INDIRECT("Budget!A"&amp;MATCH(Report!A119,Budget!$A:$A,0)),0,IF(ytd,1,$B$5)+1,1,IF(ytd,$B$5,1))))</f>
        <v>0</v>
      </c>
      <c r="C119" s="123" t="str">
        <f t="shared" ca="1" si="6"/>
        <v xml:space="preserve"> - </v>
      </c>
      <c r="D119" s="124">
        <f>IF(A119=" - ",0,-SUMIFS(Transactions!$J:$J,Transactions!$G:$G,A119,Transactions!$B:$B,"&gt;="&amp;date_begin,Transactions!$B:$B,"&lt;="&amp;date_end)+SUMIFS(Transactions!$I:$I,Transactions!$G:$G,A119,Transactions!$B:$B,"&gt;="&amp;date_begin,Transactions!$B:$B,"&lt;="&amp;date_end))</f>
        <v>0</v>
      </c>
      <c r="E119" s="125">
        <f t="shared" si="7"/>
        <v>0</v>
      </c>
      <c r="F119" s="126">
        <f t="shared" ca="1" si="8"/>
        <v>0</v>
      </c>
      <c r="G119" s="35"/>
    </row>
    <row r="120" spans="1:7" ht="14.45" customHeight="1" x14ac:dyDescent="0.25">
      <c r="A120" s="121" t="s">
        <v>413</v>
      </c>
      <c r="B120" s="122">
        <f ca="1">IF(A120=" - ",0,SUM(OFFSET(INDIRECT("Budget!A"&amp;MATCH(Report!A120,Budget!$A:$A,0)),0,IF(ytd,1,$B$5)+1,1,IF(ytd,$B$5,1))))</f>
        <v>0</v>
      </c>
      <c r="C120" s="123" t="str">
        <f t="shared" ca="1" si="6"/>
        <v xml:space="preserve"> - </v>
      </c>
      <c r="D120" s="124">
        <f>IF(A120=" - ",0,-SUMIFS(Transactions!$J:$J,Transactions!$G:$G,A120,Transactions!$B:$B,"&gt;="&amp;date_begin,Transactions!$B:$B,"&lt;="&amp;date_end)+SUMIFS(Transactions!$I:$I,Transactions!$G:$G,A120,Transactions!$B:$B,"&gt;="&amp;date_begin,Transactions!$B:$B,"&lt;="&amp;date_end))</f>
        <v>0</v>
      </c>
      <c r="E120" s="125">
        <f t="shared" si="7"/>
        <v>0</v>
      </c>
      <c r="F120" s="126">
        <f t="shared" ca="1" si="8"/>
        <v>0</v>
      </c>
      <c r="G120" s="35"/>
    </row>
    <row r="121" spans="1:7" ht="14.45" customHeight="1" x14ac:dyDescent="0.25">
      <c r="A121" s="121" t="s">
        <v>413</v>
      </c>
      <c r="B121" s="122">
        <f ca="1">IF(A121=" - ",0,SUM(OFFSET(INDIRECT("Budget!A"&amp;MATCH(Report!A121,Budget!$A:$A,0)),0,IF(ytd,1,$B$5)+1,1,IF(ytd,$B$5,1))))</f>
        <v>0</v>
      </c>
      <c r="C121" s="123" t="str">
        <f t="shared" ref="C121:C152" ca="1" si="9">IF($B$157=0," - ",B121/$B$157)</f>
        <v xml:space="preserve"> - </v>
      </c>
      <c r="D121" s="124">
        <f>IF(A121=" - ",0,-SUMIFS(Transactions!$J:$J,Transactions!$G:$G,A121,Transactions!$B:$B,"&gt;="&amp;date_begin,Transactions!$B:$B,"&lt;="&amp;date_end)+SUMIFS(Transactions!$I:$I,Transactions!$G:$G,A121,Transactions!$B:$B,"&gt;="&amp;date_begin,Transactions!$B:$B,"&lt;="&amp;date_end))</f>
        <v>0</v>
      </c>
      <c r="E121" s="125">
        <f t="shared" ref="E121:E152" si="10">IF($D$157=0," - ",D121/$D$157)</f>
        <v>0</v>
      </c>
      <c r="F121" s="126">
        <f t="shared" ref="F121:F156" ca="1" si="11">B121-D121</f>
        <v>0</v>
      </c>
      <c r="G121" s="35"/>
    </row>
    <row r="122" spans="1:7" ht="14.45" customHeight="1" x14ac:dyDescent="0.25">
      <c r="A122" s="121" t="s">
        <v>413</v>
      </c>
      <c r="B122" s="122">
        <f ca="1">IF(A122=" - ",0,SUM(OFFSET(INDIRECT("Budget!A"&amp;MATCH(Report!A122,Budget!$A:$A,0)),0,IF(ytd,1,$B$5)+1,1,IF(ytd,$B$5,1))))</f>
        <v>0</v>
      </c>
      <c r="C122" s="123" t="str">
        <f t="shared" ca="1" si="9"/>
        <v xml:space="preserve"> - </v>
      </c>
      <c r="D122" s="124">
        <f>IF(A122=" - ",0,-SUMIFS(Transactions!$J:$J,Transactions!$G:$G,A122,Transactions!$B:$B,"&gt;="&amp;date_begin,Transactions!$B:$B,"&lt;="&amp;date_end)+SUMIFS(Transactions!$I:$I,Transactions!$G:$G,A122,Transactions!$B:$B,"&gt;="&amp;date_begin,Transactions!$B:$B,"&lt;="&amp;date_end))</f>
        <v>0</v>
      </c>
      <c r="E122" s="125">
        <f t="shared" si="10"/>
        <v>0</v>
      </c>
      <c r="F122" s="126">
        <f t="shared" ca="1" si="11"/>
        <v>0</v>
      </c>
      <c r="G122" s="35"/>
    </row>
    <row r="123" spans="1:7" ht="14.45" customHeight="1" x14ac:dyDescent="0.25">
      <c r="A123" s="121" t="s">
        <v>413</v>
      </c>
      <c r="B123" s="122">
        <f ca="1">IF(A123=" - ",0,SUM(OFFSET(INDIRECT("Budget!A"&amp;MATCH(Report!A123,Budget!$A:$A,0)),0,IF(ytd,1,$B$5)+1,1,IF(ytd,$B$5,1))))</f>
        <v>0</v>
      </c>
      <c r="C123" s="123" t="str">
        <f t="shared" ca="1" si="9"/>
        <v xml:space="preserve"> - </v>
      </c>
      <c r="D123" s="124">
        <f>IF(A123=" - ",0,-SUMIFS(Transactions!$J:$J,Transactions!$G:$G,A123,Transactions!$B:$B,"&gt;="&amp;date_begin,Transactions!$B:$B,"&lt;="&amp;date_end)+SUMIFS(Transactions!$I:$I,Transactions!$G:$G,A123,Transactions!$B:$B,"&gt;="&amp;date_begin,Transactions!$B:$B,"&lt;="&amp;date_end))</f>
        <v>0</v>
      </c>
      <c r="E123" s="125">
        <f t="shared" si="10"/>
        <v>0</v>
      </c>
      <c r="F123" s="126">
        <f t="shared" ca="1" si="11"/>
        <v>0</v>
      </c>
      <c r="G123" s="35"/>
    </row>
    <row r="124" spans="1:7" ht="14.45" customHeight="1" x14ac:dyDescent="0.25">
      <c r="A124" s="121" t="s">
        <v>413</v>
      </c>
      <c r="B124" s="122">
        <f ca="1">IF(A124=" - ",0,SUM(OFFSET(INDIRECT("Budget!A"&amp;MATCH(Report!A124,Budget!$A:$A,0)),0,IF(ytd,1,$B$5)+1,1,IF(ytd,$B$5,1))))</f>
        <v>0</v>
      </c>
      <c r="C124" s="123" t="str">
        <f t="shared" ca="1" si="9"/>
        <v xml:space="preserve"> - </v>
      </c>
      <c r="D124" s="124">
        <f>IF(A124=" - ",0,-SUMIFS(Transactions!$J:$J,Transactions!$G:$G,A124,Transactions!$B:$B,"&gt;="&amp;date_begin,Transactions!$B:$B,"&lt;="&amp;date_end)+SUMIFS(Transactions!$I:$I,Transactions!$G:$G,A124,Transactions!$B:$B,"&gt;="&amp;date_begin,Transactions!$B:$B,"&lt;="&amp;date_end))</f>
        <v>0</v>
      </c>
      <c r="E124" s="125">
        <f t="shared" si="10"/>
        <v>0</v>
      </c>
      <c r="F124" s="126">
        <f t="shared" ca="1" si="11"/>
        <v>0</v>
      </c>
      <c r="G124" s="35"/>
    </row>
    <row r="125" spans="1:7" ht="14.45" customHeight="1" x14ac:dyDescent="0.25">
      <c r="A125" s="121" t="s">
        <v>413</v>
      </c>
      <c r="B125" s="122">
        <f ca="1">IF(A125=" - ",0,SUM(OFFSET(INDIRECT("Budget!A"&amp;MATCH(Report!A125,Budget!$A:$A,0)),0,IF(ytd,1,$B$5)+1,1,IF(ytd,$B$5,1))))</f>
        <v>0</v>
      </c>
      <c r="C125" s="123" t="str">
        <f t="shared" ca="1" si="9"/>
        <v xml:space="preserve"> - </v>
      </c>
      <c r="D125" s="124">
        <f>IF(A125=" - ",0,-SUMIFS(Transactions!$J:$J,Transactions!$G:$G,A125,Transactions!$B:$B,"&gt;="&amp;date_begin,Transactions!$B:$B,"&lt;="&amp;date_end)+SUMIFS(Transactions!$I:$I,Transactions!$G:$G,A125,Transactions!$B:$B,"&gt;="&amp;date_begin,Transactions!$B:$B,"&lt;="&amp;date_end))</f>
        <v>0</v>
      </c>
      <c r="E125" s="125">
        <f t="shared" si="10"/>
        <v>0</v>
      </c>
      <c r="F125" s="126">
        <f t="shared" ca="1" si="11"/>
        <v>0</v>
      </c>
      <c r="G125" s="35"/>
    </row>
    <row r="126" spans="1:7" ht="14.45" customHeight="1" x14ac:dyDescent="0.25">
      <c r="A126" s="121" t="s">
        <v>413</v>
      </c>
      <c r="B126" s="122">
        <f ca="1">IF(A126=" - ",0,SUM(OFFSET(INDIRECT("Budget!A"&amp;MATCH(Report!A126,Budget!$A:$A,0)),0,IF(ytd,1,$B$5)+1,1,IF(ytd,$B$5,1))))</f>
        <v>0</v>
      </c>
      <c r="C126" s="123" t="str">
        <f t="shared" ca="1" si="9"/>
        <v xml:space="preserve"> - </v>
      </c>
      <c r="D126" s="124">
        <f>IF(A126=" - ",0,-SUMIFS(Transactions!$J:$J,Transactions!$G:$G,A126,Transactions!$B:$B,"&gt;="&amp;date_begin,Transactions!$B:$B,"&lt;="&amp;date_end)+SUMIFS(Transactions!$I:$I,Transactions!$G:$G,A126,Transactions!$B:$B,"&gt;="&amp;date_begin,Transactions!$B:$B,"&lt;="&amp;date_end))</f>
        <v>0</v>
      </c>
      <c r="E126" s="125">
        <f t="shared" si="10"/>
        <v>0</v>
      </c>
      <c r="F126" s="126">
        <f t="shared" ca="1" si="11"/>
        <v>0</v>
      </c>
      <c r="G126" s="35"/>
    </row>
    <row r="127" spans="1:7" ht="14.45" customHeight="1" x14ac:dyDescent="0.25">
      <c r="A127" s="121" t="s">
        <v>413</v>
      </c>
      <c r="B127" s="122">
        <f ca="1">IF(A127=" - ",0,SUM(OFFSET(INDIRECT("Budget!A"&amp;MATCH(Report!A127,Budget!$A:$A,0)),0,IF(ytd,1,$B$5)+1,1,IF(ytd,$B$5,1))))</f>
        <v>0</v>
      </c>
      <c r="C127" s="123" t="str">
        <f t="shared" ca="1" si="9"/>
        <v xml:space="preserve"> - </v>
      </c>
      <c r="D127" s="124">
        <f>IF(A127=" - ",0,-SUMIFS(Transactions!$J:$J,Transactions!$G:$G,A127,Transactions!$B:$B,"&gt;="&amp;date_begin,Transactions!$B:$B,"&lt;="&amp;date_end)+SUMIFS(Transactions!$I:$I,Transactions!$G:$G,A127,Transactions!$B:$B,"&gt;="&amp;date_begin,Transactions!$B:$B,"&lt;="&amp;date_end))</f>
        <v>0</v>
      </c>
      <c r="E127" s="125">
        <f t="shared" si="10"/>
        <v>0</v>
      </c>
      <c r="F127" s="126">
        <f t="shared" ca="1" si="11"/>
        <v>0</v>
      </c>
      <c r="G127" s="35"/>
    </row>
    <row r="128" spans="1:7" ht="14.45" customHeight="1" x14ac:dyDescent="0.25">
      <c r="A128" s="121" t="s">
        <v>413</v>
      </c>
      <c r="B128" s="122">
        <f ca="1">IF(A128=" - ",0,SUM(OFFSET(INDIRECT("Budget!A"&amp;MATCH(Report!A128,Budget!$A:$A,0)),0,IF(ytd,1,$B$5)+1,1,IF(ytd,$B$5,1))))</f>
        <v>0</v>
      </c>
      <c r="C128" s="123" t="str">
        <f t="shared" ca="1" si="9"/>
        <v xml:space="preserve"> - </v>
      </c>
      <c r="D128" s="124">
        <f>IF(A128=" - ",0,-SUMIFS(Transactions!$J:$J,Transactions!$G:$G,A128,Transactions!$B:$B,"&gt;="&amp;date_begin,Transactions!$B:$B,"&lt;="&amp;date_end)+SUMIFS(Transactions!$I:$I,Transactions!$G:$G,A128,Transactions!$B:$B,"&gt;="&amp;date_begin,Transactions!$B:$B,"&lt;="&amp;date_end))</f>
        <v>0</v>
      </c>
      <c r="E128" s="125">
        <f t="shared" si="10"/>
        <v>0</v>
      </c>
      <c r="F128" s="126">
        <f t="shared" ca="1" si="11"/>
        <v>0</v>
      </c>
      <c r="G128" s="35"/>
    </row>
    <row r="129" spans="1:7" ht="14.45" customHeight="1" x14ac:dyDescent="0.25">
      <c r="A129" s="121" t="s">
        <v>413</v>
      </c>
      <c r="B129" s="122">
        <f ca="1">IF(A129=" - ",0,SUM(OFFSET(INDIRECT("Budget!A"&amp;MATCH(Report!A129,Budget!$A:$A,0)),0,IF(ytd,1,$B$5)+1,1,IF(ytd,$B$5,1))))</f>
        <v>0</v>
      </c>
      <c r="C129" s="123" t="str">
        <f t="shared" ca="1" si="9"/>
        <v xml:space="preserve"> - </v>
      </c>
      <c r="D129" s="124">
        <f>IF(A129=" - ",0,-SUMIFS(Transactions!$J:$J,Transactions!$G:$G,A129,Transactions!$B:$B,"&gt;="&amp;date_begin,Transactions!$B:$B,"&lt;="&amp;date_end)+SUMIFS(Transactions!$I:$I,Transactions!$G:$G,A129,Transactions!$B:$B,"&gt;="&amp;date_begin,Transactions!$B:$B,"&lt;="&amp;date_end))</f>
        <v>0</v>
      </c>
      <c r="E129" s="125">
        <f t="shared" si="10"/>
        <v>0</v>
      </c>
      <c r="F129" s="126">
        <f t="shared" ca="1" si="11"/>
        <v>0</v>
      </c>
      <c r="G129" s="35"/>
    </row>
    <row r="130" spans="1:7" ht="14.45" customHeight="1" x14ac:dyDescent="0.25">
      <c r="A130" s="121" t="s">
        <v>413</v>
      </c>
      <c r="B130" s="122">
        <f ca="1">IF(A130=" - ",0,SUM(OFFSET(INDIRECT("Budget!A"&amp;MATCH(Report!A130,Budget!$A:$A,0)),0,IF(ytd,1,$B$5)+1,1,IF(ytd,$B$5,1))))</f>
        <v>0</v>
      </c>
      <c r="C130" s="123" t="str">
        <f t="shared" ca="1" si="9"/>
        <v xml:space="preserve"> - </v>
      </c>
      <c r="D130" s="124">
        <f>IF(A130=" - ",0,-SUMIFS(Transactions!$J:$J,Transactions!$G:$G,A130,Transactions!$B:$B,"&gt;="&amp;date_begin,Transactions!$B:$B,"&lt;="&amp;date_end)+SUMIFS(Transactions!$I:$I,Transactions!$G:$G,A130,Transactions!$B:$B,"&gt;="&amp;date_begin,Transactions!$B:$B,"&lt;="&amp;date_end))</f>
        <v>0</v>
      </c>
      <c r="E130" s="125">
        <f t="shared" si="10"/>
        <v>0</v>
      </c>
      <c r="F130" s="126">
        <f t="shared" ca="1" si="11"/>
        <v>0</v>
      </c>
      <c r="G130" s="35"/>
    </row>
    <row r="131" spans="1:7" ht="14.45" customHeight="1" x14ac:dyDescent="0.25">
      <c r="A131" s="121" t="s">
        <v>413</v>
      </c>
      <c r="B131" s="122">
        <f ca="1">IF(A131=" - ",0,SUM(OFFSET(INDIRECT("Budget!A"&amp;MATCH(Report!A131,Budget!$A:$A,0)),0,IF(ytd,1,$B$5)+1,1,IF(ytd,$B$5,1))))</f>
        <v>0</v>
      </c>
      <c r="C131" s="123" t="str">
        <f t="shared" ca="1" si="9"/>
        <v xml:space="preserve"> - </v>
      </c>
      <c r="D131" s="124">
        <f>IF(A131=" - ",0,-SUMIFS(Transactions!$J:$J,Transactions!$G:$G,A131,Transactions!$B:$B,"&gt;="&amp;date_begin,Transactions!$B:$B,"&lt;="&amp;date_end)+SUMIFS(Transactions!$I:$I,Transactions!$G:$G,A131,Transactions!$B:$B,"&gt;="&amp;date_begin,Transactions!$B:$B,"&lt;="&amp;date_end))</f>
        <v>0</v>
      </c>
      <c r="E131" s="125">
        <f t="shared" si="10"/>
        <v>0</v>
      </c>
      <c r="F131" s="126">
        <f t="shared" ca="1" si="11"/>
        <v>0</v>
      </c>
      <c r="G131" s="35"/>
    </row>
    <row r="132" spans="1:7" ht="14.45" customHeight="1" x14ac:dyDescent="0.25">
      <c r="A132" s="121" t="s">
        <v>413</v>
      </c>
      <c r="B132" s="122">
        <f ca="1">IF(A132=" - ",0,SUM(OFFSET(INDIRECT("Budget!A"&amp;MATCH(Report!A132,Budget!$A:$A,0)),0,IF(ytd,1,$B$5)+1,1,IF(ytd,$B$5,1))))</f>
        <v>0</v>
      </c>
      <c r="C132" s="123" t="str">
        <f t="shared" ca="1" si="9"/>
        <v xml:space="preserve"> - </v>
      </c>
      <c r="D132" s="124">
        <f>IF(A132=" - ",0,-SUMIFS(Transactions!$J:$J,Transactions!$G:$G,A132,Transactions!$B:$B,"&gt;="&amp;date_begin,Transactions!$B:$B,"&lt;="&amp;date_end)+SUMIFS(Transactions!$I:$I,Transactions!$G:$G,A132,Transactions!$B:$B,"&gt;="&amp;date_begin,Transactions!$B:$B,"&lt;="&amp;date_end))</f>
        <v>0</v>
      </c>
      <c r="E132" s="125">
        <f t="shared" si="10"/>
        <v>0</v>
      </c>
      <c r="F132" s="126">
        <f t="shared" ca="1" si="11"/>
        <v>0</v>
      </c>
      <c r="G132" s="35"/>
    </row>
    <row r="133" spans="1:7" ht="14.45" customHeight="1" x14ac:dyDescent="0.25">
      <c r="A133" s="121" t="s">
        <v>413</v>
      </c>
      <c r="B133" s="122">
        <f ca="1">IF(A133=" - ",0,SUM(OFFSET(INDIRECT("Budget!A"&amp;MATCH(Report!A133,Budget!$A:$A,0)),0,IF(ytd,1,$B$5)+1,1,IF(ytd,$B$5,1))))</f>
        <v>0</v>
      </c>
      <c r="C133" s="123" t="str">
        <f t="shared" ca="1" si="9"/>
        <v xml:space="preserve"> - </v>
      </c>
      <c r="D133" s="124">
        <f>IF(A133=" - ",0,-SUMIFS(Transactions!$J:$J,Transactions!$G:$G,A133,Transactions!$B:$B,"&gt;="&amp;date_begin,Transactions!$B:$B,"&lt;="&amp;date_end)+SUMIFS(Transactions!$I:$I,Transactions!$G:$G,A133,Transactions!$B:$B,"&gt;="&amp;date_begin,Transactions!$B:$B,"&lt;="&amp;date_end))</f>
        <v>0</v>
      </c>
      <c r="E133" s="125">
        <f t="shared" si="10"/>
        <v>0</v>
      </c>
      <c r="F133" s="126">
        <f t="shared" ca="1" si="11"/>
        <v>0</v>
      </c>
      <c r="G133" s="35"/>
    </row>
    <row r="134" spans="1:7" ht="14.45" customHeight="1" x14ac:dyDescent="0.25">
      <c r="A134" s="121" t="s">
        <v>413</v>
      </c>
      <c r="B134" s="122">
        <f ca="1">IF(A134=" - ",0,SUM(OFFSET(INDIRECT("Budget!A"&amp;MATCH(Report!A134,Budget!$A:$A,0)),0,IF(ytd,1,$B$5)+1,1,IF(ytd,$B$5,1))))</f>
        <v>0</v>
      </c>
      <c r="C134" s="123" t="str">
        <f t="shared" ca="1" si="9"/>
        <v xml:space="preserve"> - </v>
      </c>
      <c r="D134" s="124">
        <f>IF(A134=" - ",0,-SUMIFS(Transactions!$J:$J,Transactions!$G:$G,A134,Transactions!$B:$B,"&gt;="&amp;date_begin,Transactions!$B:$B,"&lt;="&amp;date_end)+SUMIFS(Transactions!$I:$I,Transactions!$G:$G,A134,Transactions!$B:$B,"&gt;="&amp;date_begin,Transactions!$B:$B,"&lt;="&amp;date_end))</f>
        <v>0</v>
      </c>
      <c r="E134" s="125">
        <f t="shared" si="10"/>
        <v>0</v>
      </c>
      <c r="F134" s="126">
        <f t="shared" ca="1" si="11"/>
        <v>0</v>
      </c>
      <c r="G134" s="35"/>
    </row>
    <row r="135" spans="1:7" ht="14.45" customHeight="1" x14ac:dyDescent="0.25">
      <c r="A135" s="121" t="s">
        <v>413</v>
      </c>
      <c r="B135" s="122">
        <f ca="1">IF(A135=" - ",0,SUM(OFFSET(INDIRECT("Budget!A"&amp;MATCH(Report!A135,Budget!$A:$A,0)),0,IF(ytd,1,$B$5)+1,1,IF(ytd,$B$5,1))))</f>
        <v>0</v>
      </c>
      <c r="C135" s="123" t="str">
        <f t="shared" ca="1" si="9"/>
        <v xml:space="preserve"> - </v>
      </c>
      <c r="D135" s="124">
        <f>IF(A135=" - ",0,-SUMIFS(Transactions!$J:$J,Transactions!$G:$G,A135,Transactions!$B:$B,"&gt;="&amp;date_begin,Transactions!$B:$B,"&lt;="&amp;date_end)+SUMIFS(Transactions!$I:$I,Transactions!$G:$G,A135,Transactions!$B:$B,"&gt;="&amp;date_begin,Transactions!$B:$B,"&lt;="&amp;date_end))</f>
        <v>0</v>
      </c>
      <c r="E135" s="125">
        <f t="shared" si="10"/>
        <v>0</v>
      </c>
      <c r="F135" s="126">
        <f t="shared" ca="1" si="11"/>
        <v>0</v>
      </c>
      <c r="G135" s="35"/>
    </row>
    <row r="136" spans="1:7" ht="14.45" customHeight="1" x14ac:dyDescent="0.25">
      <c r="A136" s="121" t="s">
        <v>413</v>
      </c>
      <c r="B136" s="122">
        <f ca="1">IF(A136=" - ",0,SUM(OFFSET(INDIRECT("Budget!A"&amp;MATCH(Report!A136,Budget!$A:$A,0)),0,IF(ytd,1,$B$5)+1,1,IF(ytd,$B$5,1))))</f>
        <v>0</v>
      </c>
      <c r="C136" s="123" t="str">
        <f t="shared" ca="1" si="9"/>
        <v xml:space="preserve"> - </v>
      </c>
      <c r="D136" s="124">
        <f>IF(A136=" - ",0,-SUMIFS(Transactions!$J:$J,Transactions!$G:$G,A136,Transactions!$B:$B,"&gt;="&amp;date_begin,Transactions!$B:$B,"&lt;="&amp;date_end)+SUMIFS(Transactions!$I:$I,Transactions!$G:$G,A136,Transactions!$B:$B,"&gt;="&amp;date_begin,Transactions!$B:$B,"&lt;="&amp;date_end))</f>
        <v>0</v>
      </c>
      <c r="E136" s="125">
        <f t="shared" si="10"/>
        <v>0</v>
      </c>
      <c r="F136" s="126">
        <f t="shared" ca="1" si="11"/>
        <v>0</v>
      </c>
      <c r="G136" s="35"/>
    </row>
    <row r="137" spans="1:7" ht="14.45" customHeight="1" x14ac:dyDescent="0.25">
      <c r="A137" s="121" t="s">
        <v>413</v>
      </c>
      <c r="B137" s="122">
        <f ca="1">IF(A137=" - ",0,SUM(OFFSET(INDIRECT("Budget!A"&amp;MATCH(Report!A137,Budget!$A:$A,0)),0,IF(ytd,1,$B$5)+1,1,IF(ytd,$B$5,1))))</f>
        <v>0</v>
      </c>
      <c r="C137" s="123" t="str">
        <f t="shared" ca="1" si="9"/>
        <v xml:space="preserve"> - </v>
      </c>
      <c r="D137" s="124">
        <f>IF(A137=" - ",0,-SUMIFS(Transactions!$J:$J,Transactions!$G:$G,A137,Transactions!$B:$B,"&gt;="&amp;date_begin,Transactions!$B:$B,"&lt;="&amp;date_end)+SUMIFS(Transactions!$I:$I,Transactions!$G:$G,A137,Transactions!$B:$B,"&gt;="&amp;date_begin,Transactions!$B:$B,"&lt;="&amp;date_end))</f>
        <v>0</v>
      </c>
      <c r="E137" s="125">
        <f t="shared" si="10"/>
        <v>0</v>
      </c>
      <c r="F137" s="126">
        <f t="shared" ca="1" si="11"/>
        <v>0</v>
      </c>
      <c r="G137" s="35"/>
    </row>
    <row r="138" spans="1:7" ht="14.45" customHeight="1" x14ac:dyDescent="0.25">
      <c r="A138" s="121" t="s">
        <v>413</v>
      </c>
      <c r="B138" s="122">
        <f ca="1">IF(A138=" - ",0,SUM(OFFSET(INDIRECT("Budget!A"&amp;MATCH(Report!A138,Budget!$A:$A,0)),0,IF(ytd,1,$B$5)+1,1,IF(ytd,$B$5,1))))</f>
        <v>0</v>
      </c>
      <c r="C138" s="123" t="str">
        <f t="shared" ca="1" si="9"/>
        <v xml:space="preserve"> - </v>
      </c>
      <c r="D138" s="124">
        <f>IF(A138=" - ",0,-SUMIFS(Transactions!$J:$J,Transactions!$G:$G,A138,Transactions!$B:$B,"&gt;="&amp;date_begin,Transactions!$B:$B,"&lt;="&amp;date_end)+SUMIFS(Transactions!$I:$I,Transactions!$G:$G,A138,Transactions!$B:$B,"&gt;="&amp;date_begin,Transactions!$B:$B,"&lt;="&amp;date_end))</f>
        <v>0</v>
      </c>
      <c r="E138" s="125">
        <f t="shared" si="10"/>
        <v>0</v>
      </c>
      <c r="F138" s="126">
        <f t="shared" ca="1" si="11"/>
        <v>0</v>
      </c>
      <c r="G138" s="35"/>
    </row>
    <row r="139" spans="1:7" ht="14.45" customHeight="1" x14ac:dyDescent="0.25">
      <c r="A139" s="121" t="s">
        <v>413</v>
      </c>
      <c r="B139" s="122">
        <f ca="1">IF(A139=" - ",0,SUM(OFFSET(INDIRECT("Budget!A"&amp;MATCH(Report!A139,Budget!$A:$A,0)),0,IF(ytd,1,$B$5)+1,1,IF(ytd,$B$5,1))))</f>
        <v>0</v>
      </c>
      <c r="C139" s="123" t="str">
        <f t="shared" ca="1" si="9"/>
        <v xml:space="preserve"> - </v>
      </c>
      <c r="D139" s="124">
        <f>IF(A139=" - ",0,-SUMIFS(Transactions!$J:$J,Transactions!$G:$G,A139,Transactions!$B:$B,"&gt;="&amp;date_begin,Transactions!$B:$B,"&lt;="&amp;date_end)+SUMIFS(Transactions!$I:$I,Transactions!$G:$G,A139,Transactions!$B:$B,"&gt;="&amp;date_begin,Transactions!$B:$B,"&lt;="&amp;date_end))</f>
        <v>0</v>
      </c>
      <c r="E139" s="125">
        <f t="shared" si="10"/>
        <v>0</v>
      </c>
      <c r="F139" s="126">
        <f t="shared" ca="1" si="11"/>
        <v>0</v>
      </c>
      <c r="G139" s="35"/>
    </row>
    <row r="140" spans="1:7" ht="14.45" customHeight="1" x14ac:dyDescent="0.25">
      <c r="A140" s="121" t="s">
        <v>413</v>
      </c>
      <c r="B140" s="122">
        <f ca="1">IF(A140=" - ",0,SUM(OFFSET(INDIRECT("Budget!A"&amp;MATCH(Report!A140,Budget!$A:$A,0)),0,IF(ytd,1,$B$5)+1,1,IF(ytd,$B$5,1))))</f>
        <v>0</v>
      </c>
      <c r="C140" s="123" t="str">
        <f t="shared" ca="1" si="9"/>
        <v xml:space="preserve"> - </v>
      </c>
      <c r="D140" s="124">
        <f>IF(A140=" - ",0,-SUMIFS(Transactions!$J:$J,Transactions!$G:$G,A140,Transactions!$B:$B,"&gt;="&amp;date_begin,Transactions!$B:$B,"&lt;="&amp;date_end)+SUMIFS(Transactions!$I:$I,Transactions!$G:$G,A140,Transactions!$B:$B,"&gt;="&amp;date_begin,Transactions!$B:$B,"&lt;="&amp;date_end))</f>
        <v>0</v>
      </c>
      <c r="E140" s="125">
        <f t="shared" si="10"/>
        <v>0</v>
      </c>
      <c r="F140" s="126">
        <f t="shared" ca="1" si="11"/>
        <v>0</v>
      </c>
      <c r="G140" s="35"/>
    </row>
    <row r="141" spans="1:7" ht="14.45" customHeight="1" x14ac:dyDescent="0.25">
      <c r="A141" s="121" t="s">
        <v>413</v>
      </c>
      <c r="B141" s="122">
        <f ca="1">IF(A141=" - ",0,SUM(OFFSET(INDIRECT("Budget!A"&amp;MATCH(Report!A141,Budget!$A:$A,0)),0,IF(ytd,1,$B$5)+1,1,IF(ytd,$B$5,1))))</f>
        <v>0</v>
      </c>
      <c r="C141" s="123" t="str">
        <f t="shared" ca="1" si="9"/>
        <v xml:space="preserve"> - </v>
      </c>
      <c r="D141" s="124">
        <f>IF(A141=" - ",0,-SUMIFS(Transactions!$J:$J,Transactions!$G:$G,A141,Transactions!$B:$B,"&gt;="&amp;date_begin,Transactions!$B:$B,"&lt;="&amp;date_end)+SUMIFS(Transactions!$I:$I,Transactions!$G:$G,A141,Transactions!$B:$B,"&gt;="&amp;date_begin,Transactions!$B:$B,"&lt;="&amp;date_end))</f>
        <v>0</v>
      </c>
      <c r="E141" s="125">
        <f t="shared" si="10"/>
        <v>0</v>
      </c>
      <c r="F141" s="126">
        <f t="shared" ca="1" si="11"/>
        <v>0</v>
      </c>
      <c r="G141" s="35"/>
    </row>
    <row r="142" spans="1:7" ht="14.45" customHeight="1" x14ac:dyDescent="0.25">
      <c r="A142" s="121" t="s">
        <v>413</v>
      </c>
      <c r="B142" s="122">
        <f ca="1">IF(A142=" - ",0,SUM(OFFSET(INDIRECT("Budget!A"&amp;MATCH(Report!A142,Budget!$A:$A,0)),0,IF(ytd,1,$B$5)+1,1,IF(ytd,$B$5,1))))</f>
        <v>0</v>
      </c>
      <c r="C142" s="123" t="str">
        <f t="shared" ca="1" si="9"/>
        <v xml:space="preserve"> - </v>
      </c>
      <c r="D142" s="124">
        <f>IF(A142=" - ",0,-SUMIFS(Transactions!$J:$J,Transactions!$G:$G,A142,Transactions!$B:$B,"&gt;="&amp;date_begin,Transactions!$B:$B,"&lt;="&amp;date_end)+SUMIFS(Transactions!$I:$I,Transactions!$G:$G,A142,Transactions!$B:$B,"&gt;="&amp;date_begin,Transactions!$B:$B,"&lt;="&amp;date_end))</f>
        <v>0</v>
      </c>
      <c r="E142" s="125">
        <f t="shared" si="10"/>
        <v>0</v>
      </c>
      <c r="F142" s="126">
        <f t="shared" ca="1" si="11"/>
        <v>0</v>
      </c>
      <c r="G142" s="35"/>
    </row>
    <row r="143" spans="1:7" ht="14.45" customHeight="1" x14ac:dyDescent="0.25">
      <c r="A143" s="121" t="s">
        <v>413</v>
      </c>
      <c r="B143" s="122">
        <f ca="1">IF(A143=" - ",0,SUM(OFFSET(INDIRECT("Budget!A"&amp;MATCH(Report!A143,Budget!$A:$A,0)),0,IF(ytd,1,$B$5)+1,1,IF(ytd,$B$5,1))))</f>
        <v>0</v>
      </c>
      <c r="C143" s="123" t="str">
        <f t="shared" ca="1" si="9"/>
        <v xml:space="preserve"> - </v>
      </c>
      <c r="D143" s="124">
        <f>IF(A143=" - ",0,-SUMIFS(Transactions!$J:$J,Transactions!$G:$G,A143,Transactions!$B:$B,"&gt;="&amp;date_begin,Transactions!$B:$B,"&lt;="&amp;date_end)+SUMIFS(Transactions!$I:$I,Transactions!$G:$G,A143,Transactions!$B:$B,"&gt;="&amp;date_begin,Transactions!$B:$B,"&lt;="&amp;date_end))</f>
        <v>0</v>
      </c>
      <c r="E143" s="125">
        <f t="shared" si="10"/>
        <v>0</v>
      </c>
      <c r="F143" s="126">
        <f t="shared" ca="1" si="11"/>
        <v>0</v>
      </c>
      <c r="G143" s="35"/>
    </row>
    <row r="144" spans="1:7" ht="14.45" customHeight="1" x14ac:dyDescent="0.25">
      <c r="A144" s="121" t="s">
        <v>413</v>
      </c>
      <c r="B144" s="122">
        <f ca="1">IF(A144=" - ",0,SUM(OFFSET(INDIRECT("Budget!A"&amp;MATCH(Report!A144,Budget!$A:$A,0)),0,IF(ytd,1,$B$5)+1,1,IF(ytd,$B$5,1))))</f>
        <v>0</v>
      </c>
      <c r="C144" s="123" t="str">
        <f t="shared" ca="1" si="9"/>
        <v xml:space="preserve"> - </v>
      </c>
      <c r="D144" s="124">
        <f>IF(A144=" - ",0,-SUMIFS(Transactions!$J:$J,Transactions!$G:$G,A144,Transactions!$B:$B,"&gt;="&amp;date_begin,Transactions!$B:$B,"&lt;="&amp;date_end)+SUMIFS(Transactions!$I:$I,Transactions!$G:$G,A144,Transactions!$B:$B,"&gt;="&amp;date_begin,Transactions!$B:$B,"&lt;="&amp;date_end))</f>
        <v>0</v>
      </c>
      <c r="E144" s="125">
        <f t="shared" si="10"/>
        <v>0</v>
      </c>
      <c r="F144" s="126">
        <f t="shared" ca="1" si="11"/>
        <v>0</v>
      </c>
      <c r="G144" s="35"/>
    </row>
    <row r="145" spans="1:7" ht="14.45" customHeight="1" x14ac:dyDescent="0.25">
      <c r="A145" s="121" t="s">
        <v>413</v>
      </c>
      <c r="B145" s="122">
        <f ca="1">IF(A145=" - ",0,SUM(OFFSET(INDIRECT("Budget!A"&amp;MATCH(Report!A145,Budget!$A:$A,0)),0,IF(ytd,1,$B$5)+1,1,IF(ytd,$B$5,1))))</f>
        <v>0</v>
      </c>
      <c r="C145" s="123" t="str">
        <f t="shared" ca="1" si="9"/>
        <v xml:space="preserve"> - </v>
      </c>
      <c r="D145" s="124">
        <f>IF(A145=" - ",0,-SUMIFS(Transactions!$J:$J,Transactions!$G:$G,A145,Transactions!$B:$B,"&gt;="&amp;date_begin,Transactions!$B:$B,"&lt;="&amp;date_end)+SUMIFS(Transactions!$I:$I,Transactions!$G:$G,A145,Transactions!$B:$B,"&gt;="&amp;date_begin,Transactions!$B:$B,"&lt;="&amp;date_end))</f>
        <v>0</v>
      </c>
      <c r="E145" s="125">
        <f t="shared" si="10"/>
        <v>0</v>
      </c>
      <c r="F145" s="126">
        <f t="shared" ca="1" si="11"/>
        <v>0</v>
      </c>
      <c r="G145" s="35"/>
    </row>
    <row r="146" spans="1:7" ht="14.45" customHeight="1" x14ac:dyDescent="0.25">
      <c r="A146" s="121" t="s">
        <v>413</v>
      </c>
      <c r="B146" s="122">
        <f ca="1">IF(A146=" - ",0,SUM(OFFSET(INDIRECT("Budget!A"&amp;MATCH(Report!A146,Budget!$A:$A,0)),0,IF(ytd,1,$B$5)+1,1,IF(ytd,$B$5,1))))</f>
        <v>0</v>
      </c>
      <c r="C146" s="123" t="str">
        <f t="shared" ca="1" si="9"/>
        <v xml:space="preserve"> - </v>
      </c>
      <c r="D146" s="124">
        <f>IF(A146=" - ",0,-SUMIFS(Transactions!$J:$J,Transactions!$G:$G,A146,Transactions!$B:$B,"&gt;="&amp;date_begin,Transactions!$B:$B,"&lt;="&amp;date_end)+SUMIFS(Transactions!$I:$I,Transactions!$G:$G,A146,Transactions!$B:$B,"&gt;="&amp;date_begin,Transactions!$B:$B,"&lt;="&amp;date_end))</f>
        <v>0</v>
      </c>
      <c r="E146" s="125">
        <f t="shared" si="10"/>
        <v>0</v>
      </c>
      <c r="F146" s="126">
        <f t="shared" ca="1" si="11"/>
        <v>0</v>
      </c>
      <c r="G146" s="35"/>
    </row>
    <row r="147" spans="1:7" ht="14.45" customHeight="1" x14ac:dyDescent="0.25">
      <c r="A147" s="121" t="s">
        <v>413</v>
      </c>
      <c r="B147" s="122">
        <f ca="1">IF(A147=" - ",0,SUM(OFFSET(INDIRECT("Budget!A"&amp;MATCH(Report!A147,Budget!$A:$A,0)),0,IF(ytd,1,$B$5)+1,1,IF(ytd,$B$5,1))))</f>
        <v>0</v>
      </c>
      <c r="C147" s="123" t="str">
        <f t="shared" ca="1" si="9"/>
        <v xml:space="preserve"> - </v>
      </c>
      <c r="D147" s="124">
        <f>IF(A147=" - ",0,-SUMIFS(Transactions!$J:$J,Transactions!$G:$G,A147,Transactions!$B:$B,"&gt;="&amp;date_begin,Transactions!$B:$B,"&lt;="&amp;date_end)+SUMIFS(Transactions!$I:$I,Transactions!$G:$G,A147,Transactions!$B:$B,"&gt;="&amp;date_begin,Transactions!$B:$B,"&lt;="&amp;date_end))</f>
        <v>0</v>
      </c>
      <c r="E147" s="125">
        <f t="shared" si="10"/>
        <v>0</v>
      </c>
      <c r="F147" s="126">
        <f t="shared" ca="1" si="11"/>
        <v>0</v>
      </c>
      <c r="G147" s="35"/>
    </row>
    <row r="148" spans="1:7" ht="14.45" customHeight="1" x14ac:dyDescent="0.25">
      <c r="A148" s="121" t="s">
        <v>413</v>
      </c>
      <c r="B148" s="122">
        <f ca="1">IF(A148=" - ",0,SUM(OFFSET(INDIRECT("Budget!A"&amp;MATCH(Report!A148,Budget!$A:$A,0)),0,IF(ytd,1,$B$5)+1,1,IF(ytd,$B$5,1))))</f>
        <v>0</v>
      </c>
      <c r="C148" s="123" t="str">
        <f t="shared" ca="1" si="9"/>
        <v xml:space="preserve"> - </v>
      </c>
      <c r="D148" s="124">
        <f>IF(A148=" - ",0,-SUMIFS(Transactions!$J:$J,Transactions!$G:$G,A148,Transactions!$B:$B,"&gt;="&amp;date_begin,Transactions!$B:$B,"&lt;="&amp;date_end)+SUMIFS(Transactions!$I:$I,Transactions!$G:$G,A148,Transactions!$B:$B,"&gt;="&amp;date_begin,Transactions!$B:$B,"&lt;="&amp;date_end))</f>
        <v>0</v>
      </c>
      <c r="E148" s="125">
        <f t="shared" si="10"/>
        <v>0</v>
      </c>
      <c r="F148" s="126">
        <f t="shared" ca="1" si="11"/>
        <v>0</v>
      </c>
      <c r="G148" s="35"/>
    </row>
    <row r="149" spans="1:7" ht="14.45" customHeight="1" x14ac:dyDescent="0.25">
      <c r="A149" s="121" t="s">
        <v>413</v>
      </c>
      <c r="B149" s="122">
        <f ca="1">IF(A149=" - ",0,SUM(OFFSET(INDIRECT("Budget!A"&amp;MATCH(Report!A149,Budget!$A:$A,0)),0,IF(ytd,1,$B$5)+1,1,IF(ytd,$B$5,1))))</f>
        <v>0</v>
      </c>
      <c r="C149" s="123" t="str">
        <f t="shared" ca="1" si="9"/>
        <v xml:space="preserve"> - </v>
      </c>
      <c r="D149" s="124">
        <f>IF(A149=" - ",0,-SUMIFS(Transactions!$J:$J,Transactions!$G:$G,A149,Transactions!$B:$B,"&gt;="&amp;date_begin,Transactions!$B:$B,"&lt;="&amp;date_end)+SUMIFS(Transactions!$I:$I,Transactions!$G:$G,A149,Transactions!$B:$B,"&gt;="&amp;date_begin,Transactions!$B:$B,"&lt;="&amp;date_end))</f>
        <v>0</v>
      </c>
      <c r="E149" s="125">
        <f t="shared" si="10"/>
        <v>0</v>
      </c>
      <c r="F149" s="126">
        <f t="shared" ca="1" si="11"/>
        <v>0</v>
      </c>
      <c r="G149" s="35"/>
    </row>
    <row r="150" spans="1:7" ht="14.45" customHeight="1" x14ac:dyDescent="0.25">
      <c r="A150" s="121" t="s">
        <v>413</v>
      </c>
      <c r="B150" s="122">
        <f ca="1">IF(A150=" - ",0,SUM(OFFSET(INDIRECT("Budget!A"&amp;MATCH(Report!A150,Budget!$A:$A,0)),0,IF(ytd,1,$B$5)+1,1,IF(ytd,$B$5,1))))</f>
        <v>0</v>
      </c>
      <c r="C150" s="123" t="str">
        <f t="shared" ca="1" si="9"/>
        <v xml:space="preserve"> - </v>
      </c>
      <c r="D150" s="124">
        <f>IF(A150=" - ",0,-SUMIFS(Transactions!$J:$J,Transactions!$G:$G,A150,Transactions!$B:$B,"&gt;="&amp;date_begin,Transactions!$B:$B,"&lt;="&amp;date_end)+SUMIFS(Transactions!$I:$I,Transactions!$G:$G,A150,Transactions!$B:$B,"&gt;="&amp;date_begin,Transactions!$B:$B,"&lt;="&amp;date_end))</f>
        <v>0</v>
      </c>
      <c r="E150" s="125">
        <f t="shared" si="10"/>
        <v>0</v>
      </c>
      <c r="F150" s="126">
        <f t="shared" ca="1" si="11"/>
        <v>0</v>
      </c>
      <c r="G150" s="35"/>
    </row>
    <row r="151" spans="1:7" ht="14.45" customHeight="1" x14ac:dyDescent="0.25">
      <c r="A151" s="121" t="s">
        <v>413</v>
      </c>
      <c r="B151" s="122">
        <f ca="1">IF(A151=" - ",0,SUM(OFFSET(INDIRECT("Budget!A"&amp;MATCH(Report!A151,Budget!$A:$A,0)),0,IF(ytd,1,$B$5)+1,1,IF(ytd,$B$5,1))))</f>
        <v>0</v>
      </c>
      <c r="C151" s="123" t="str">
        <f t="shared" ca="1" si="9"/>
        <v xml:space="preserve"> - </v>
      </c>
      <c r="D151" s="124">
        <f>IF(A151=" - ",0,-SUMIFS(Transactions!$J:$J,Transactions!$G:$G,A151,Transactions!$B:$B,"&gt;="&amp;date_begin,Transactions!$B:$B,"&lt;="&amp;date_end)+SUMIFS(Transactions!$I:$I,Transactions!$G:$G,A151,Transactions!$B:$B,"&gt;="&amp;date_begin,Transactions!$B:$B,"&lt;="&amp;date_end))</f>
        <v>0</v>
      </c>
      <c r="E151" s="125">
        <f t="shared" si="10"/>
        <v>0</v>
      </c>
      <c r="F151" s="126">
        <f t="shared" ca="1" si="11"/>
        <v>0</v>
      </c>
      <c r="G151" s="35"/>
    </row>
    <row r="152" spans="1:7" ht="14.45" customHeight="1" x14ac:dyDescent="0.25">
      <c r="A152" s="121" t="s">
        <v>413</v>
      </c>
      <c r="B152" s="122">
        <f ca="1">IF(A152=" - ",0,SUM(OFFSET(INDIRECT("Budget!A"&amp;MATCH(Report!A152,Budget!$A:$A,0)),0,IF(ytd,1,$B$5)+1,1,IF(ytd,$B$5,1))))</f>
        <v>0</v>
      </c>
      <c r="C152" s="123" t="str">
        <f t="shared" ca="1" si="9"/>
        <v xml:space="preserve"> - </v>
      </c>
      <c r="D152" s="124">
        <f>IF(A152=" - ",0,-SUMIFS(Transactions!$J:$J,Transactions!$G:$G,A152,Transactions!$B:$B,"&gt;="&amp;date_begin,Transactions!$B:$B,"&lt;="&amp;date_end)+SUMIFS(Transactions!$I:$I,Transactions!$G:$G,A152,Transactions!$B:$B,"&gt;="&amp;date_begin,Transactions!$B:$B,"&lt;="&amp;date_end))</f>
        <v>0</v>
      </c>
      <c r="E152" s="125">
        <f t="shared" si="10"/>
        <v>0</v>
      </c>
      <c r="F152" s="126">
        <f t="shared" ca="1" si="11"/>
        <v>0</v>
      </c>
      <c r="G152" s="35"/>
    </row>
    <row r="153" spans="1:7" ht="14.45" customHeight="1" x14ac:dyDescent="0.25">
      <c r="A153" s="121" t="s">
        <v>413</v>
      </c>
      <c r="B153" s="122">
        <f ca="1">IF(A153=" - ",0,SUM(OFFSET(INDIRECT("Budget!A"&amp;MATCH(Report!A153,Budget!$A:$A,0)),0,IF(ytd,1,$B$5)+1,1,IF(ytd,$B$5,1))))</f>
        <v>0</v>
      </c>
      <c r="C153" s="123" t="str">
        <f t="shared" ref="C153:C184" ca="1" si="12">IF($B$157=0," - ",B153/$B$157)</f>
        <v xml:space="preserve"> - </v>
      </c>
      <c r="D153" s="124">
        <f>IF(A153=" - ",0,-SUMIFS(Transactions!$J:$J,Transactions!$G:$G,A153,Transactions!$B:$B,"&gt;="&amp;date_begin,Transactions!$B:$B,"&lt;="&amp;date_end)+SUMIFS(Transactions!$I:$I,Transactions!$G:$G,A153,Transactions!$B:$B,"&gt;="&amp;date_begin,Transactions!$B:$B,"&lt;="&amp;date_end))</f>
        <v>0</v>
      </c>
      <c r="E153" s="125">
        <f t="shared" ref="E153:E184" si="13">IF($D$157=0," - ",D153/$D$157)</f>
        <v>0</v>
      </c>
      <c r="F153" s="126">
        <f t="shared" ca="1" si="11"/>
        <v>0</v>
      </c>
      <c r="G153" s="35"/>
    </row>
    <row r="154" spans="1:7" ht="14.45" customHeight="1" x14ac:dyDescent="0.25">
      <c r="A154" s="121" t="s">
        <v>413</v>
      </c>
      <c r="B154" s="122">
        <f ca="1">IF(A154=" - ",0,SUM(OFFSET(INDIRECT("Budget!A"&amp;MATCH(Report!A154,Budget!$A:$A,0)),0,IF(ytd,1,$B$5)+1,1,IF(ytd,$B$5,1))))</f>
        <v>0</v>
      </c>
      <c r="C154" s="123" t="str">
        <f t="shared" ca="1" si="12"/>
        <v xml:space="preserve"> - </v>
      </c>
      <c r="D154" s="124">
        <f>IF(A154=" - ",0,-SUMIFS(Transactions!$J:$J,Transactions!$G:$G,A154,Transactions!$B:$B,"&gt;="&amp;date_begin,Transactions!$B:$B,"&lt;="&amp;date_end)+SUMIFS(Transactions!$I:$I,Transactions!$G:$G,A154,Transactions!$B:$B,"&gt;="&amp;date_begin,Transactions!$B:$B,"&lt;="&amp;date_end))</f>
        <v>0</v>
      </c>
      <c r="E154" s="125">
        <f t="shared" si="13"/>
        <v>0</v>
      </c>
      <c r="F154" s="126">
        <f t="shared" ca="1" si="11"/>
        <v>0</v>
      </c>
      <c r="G154" s="35"/>
    </row>
    <row r="155" spans="1:7" ht="14.45" customHeight="1" x14ac:dyDescent="0.25">
      <c r="A155" s="121" t="s">
        <v>413</v>
      </c>
      <c r="B155" s="122">
        <f ca="1">IF(A155=" - ",0,SUM(OFFSET(INDIRECT("Budget!A"&amp;MATCH(Report!A155,Budget!$A:$A,0)),0,IF(ytd,1,$B$5)+1,1,IF(ytd,$B$5,1))))</f>
        <v>0</v>
      </c>
      <c r="C155" s="123" t="str">
        <f t="shared" ca="1" si="12"/>
        <v xml:space="preserve"> - </v>
      </c>
      <c r="D155" s="124">
        <f>IF(A155=" - ",0,-SUMIFS(Transactions!$J:$J,Transactions!$G:$G,A155,Transactions!$B:$B,"&gt;="&amp;date_begin,Transactions!$B:$B,"&lt;="&amp;date_end)+SUMIFS(Transactions!$I:$I,Transactions!$G:$G,A155,Transactions!$B:$B,"&gt;="&amp;date_begin,Transactions!$B:$B,"&lt;="&amp;date_end))</f>
        <v>0</v>
      </c>
      <c r="E155" s="125">
        <f t="shared" si="13"/>
        <v>0</v>
      </c>
      <c r="F155" s="126">
        <f t="shared" ca="1" si="11"/>
        <v>0</v>
      </c>
      <c r="G155" s="35"/>
    </row>
    <row r="156" spans="1:7" ht="14.45" customHeight="1" x14ac:dyDescent="0.25">
      <c r="A156" s="121" t="s">
        <v>413</v>
      </c>
      <c r="B156" s="122">
        <f ca="1">IF(A156=" - ",0,SUM(OFFSET(INDIRECT("Budget!A"&amp;MATCH(Report!A156,Budget!$A:$A,0)),0,IF(ytd,1,$B$5)+1,1,IF(ytd,$B$5,1))))</f>
        <v>0</v>
      </c>
      <c r="C156" s="123" t="str">
        <f t="shared" ca="1" si="12"/>
        <v xml:space="preserve"> - </v>
      </c>
      <c r="D156" s="124">
        <f>IF(A156=" - ",0,-SUMIFS(Transactions!$J:$J,Transactions!$G:$G,A156,Transactions!$B:$B,"&gt;="&amp;date_begin,Transactions!$B:$B,"&lt;="&amp;date_end)+SUMIFS(Transactions!$I:$I,Transactions!$G:$G,A156,Transactions!$B:$B,"&gt;="&amp;date_begin,Transactions!$B:$B,"&lt;="&amp;date_end))</f>
        <v>0</v>
      </c>
      <c r="E156" s="125">
        <f t="shared" si="13"/>
        <v>0</v>
      </c>
      <c r="F156" s="126">
        <f t="shared" ca="1" si="11"/>
        <v>0</v>
      </c>
      <c r="G156" s="35"/>
    </row>
    <row r="157" spans="1:7" ht="14.45" customHeight="1" x14ac:dyDescent="0.25">
      <c r="A157" s="134" t="s">
        <v>278</v>
      </c>
      <c r="B157" s="135">
        <f ca="1">SUM(B56:B156)</f>
        <v>0</v>
      </c>
      <c r="C157" s="136"/>
      <c r="D157" s="137">
        <f>SUM(D56:D156)</f>
        <v>502.54</v>
      </c>
      <c r="E157" s="138"/>
      <c r="F157" s="135">
        <f ca="1">SUM(F56:F156)</f>
        <v>-502.54</v>
      </c>
      <c r="G157" s="136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8"/>
  <sheetViews>
    <sheetView showGridLines="0" workbookViewId="0">
      <selection activeCell="P148" sqref="P148"/>
    </sheetView>
  </sheetViews>
  <sheetFormatPr defaultColWidth="9.140625" defaultRowHeight="14.45" customHeight="1" x14ac:dyDescent="0.25"/>
  <cols>
    <col min="1" max="1" width="25" customWidth="1"/>
    <col min="2" max="2" width="3" customWidth="1"/>
    <col min="3" max="14" width="8" customWidth="1"/>
    <col min="15" max="16" width="9" customWidth="1"/>
    <col min="17" max="17" width="5" customWidth="1"/>
    <col min="18" max="18" width="31" customWidth="1"/>
    <col min="19" max="256" width="8" customWidth="1"/>
  </cols>
  <sheetData>
    <row r="1" spans="1:18" ht="39.950000000000003" customHeight="1" x14ac:dyDescent="0.25">
      <c r="A1" s="29" t="s">
        <v>415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R1" s="103" t="s">
        <v>391</v>
      </c>
    </row>
    <row r="2" spans="1:18" ht="20.100000000000001" customHeight="1" x14ac:dyDescent="0.25">
      <c r="A2" s="30" t="s">
        <v>271</v>
      </c>
      <c r="B2" s="4"/>
      <c r="C2" s="4"/>
      <c r="D2" s="4"/>
      <c r="E2" s="139" t="s">
        <v>416</v>
      </c>
      <c r="F2" s="140">
        <v>2019</v>
      </c>
      <c r="G2" s="4"/>
      <c r="H2" s="139" t="s">
        <v>417</v>
      </c>
      <c r="I2" s="140">
        <v>1</v>
      </c>
      <c r="J2" s="4"/>
      <c r="K2" s="4"/>
      <c r="L2" s="4"/>
      <c r="M2" s="4"/>
      <c r="N2" s="4"/>
      <c r="O2" s="4"/>
      <c r="P2" s="5" t="s">
        <v>2</v>
      </c>
      <c r="R2" s="17" t="s">
        <v>418</v>
      </c>
    </row>
    <row r="4" spans="1:18" ht="21" customHeight="1" x14ac:dyDescent="0.25">
      <c r="B4" s="31" t="s">
        <v>273</v>
      </c>
      <c r="C4" s="32">
        <v>0</v>
      </c>
      <c r="N4" s="33" t="s">
        <v>274</v>
      </c>
      <c r="O4" s="34" t="s">
        <v>275</v>
      </c>
      <c r="P4" s="34" t="s">
        <v>276</v>
      </c>
      <c r="R4" s="17" t="s">
        <v>419</v>
      </c>
    </row>
    <row r="5" spans="1:18" ht="21" customHeight="1" x14ac:dyDescent="0.25">
      <c r="A5" s="35"/>
      <c r="B5" s="36" t="s">
        <v>277</v>
      </c>
      <c r="C5" s="37">
        <f t="shared" ref="C5:N5" si="0">C45</f>
        <v>1000</v>
      </c>
      <c r="D5" s="37">
        <f t="shared" si="0"/>
        <v>1000</v>
      </c>
      <c r="E5" s="37">
        <f t="shared" si="0"/>
        <v>0</v>
      </c>
      <c r="F5" s="37">
        <f t="shared" si="0"/>
        <v>0</v>
      </c>
      <c r="G5" s="37">
        <f t="shared" si="0"/>
        <v>0</v>
      </c>
      <c r="H5" s="37">
        <f t="shared" si="0"/>
        <v>0</v>
      </c>
      <c r="I5" s="37">
        <f t="shared" si="0"/>
        <v>0</v>
      </c>
      <c r="J5" s="37">
        <f t="shared" si="0"/>
        <v>0</v>
      </c>
      <c r="K5" s="37">
        <f t="shared" si="0"/>
        <v>0</v>
      </c>
      <c r="L5" s="37">
        <f t="shared" si="0"/>
        <v>0</v>
      </c>
      <c r="M5" s="37">
        <f t="shared" si="0"/>
        <v>0</v>
      </c>
      <c r="N5" s="37">
        <f t="shared" si="0"/>
        <v>0</v>
      </c>
      <c r="O5" s="141">
        <f>SUM(C5:N5)</f>
        <v>2000</v>
      </c>
      <c r="P5" s="141">
        <f>O5/COLUMNS(C5:N5)</f>
        <v>166.66666666666666</v>
      </c>
    </row>
    <row r="6" spans="1:18" ht="21" customHeight="1" x14ac:dyDescent="0.25">
      <c r="A6" s="39"/>
      <c r="B6" s="40" t="s">
        <v>278</v>
      </c>
      <c r="C6" s="41">
        <f t="shared" ref="C6:N6" si="1">C148</f>
        <v>617.74</v>
      </c>
      <c r="D6" s="41">
        <f t="shared" si="1"/>
        <v>443.29</v>
      </c>
      <c r="E6" s="41">
        <f t="shared" si="1"/>
        <v>200</v>
      </c>
      <c r="F6" s="41">
        <f t="shared" si="1"/>
        <v>0</v>
      </c>
      <c r="G6" s="41">
        <f t="shared" si="1"/>
        <v>0</v>
      </c>
      <c r="H6" s="41">
        <f t="shared" si="1"/>
        <v>0</v>
      </c>
      <c r="I6" s="41">
        <f t="shared" si="1"/>
        <v>0</v>
      </c>
      <c r="J6" s="41">
        <f t="shared" si="1"/>
        <v>0</v>
      </c>
      <c r="K6" s="41">
        <f t="shared" si="1"/>
        <v>0</v>
      </c>
      <c r="L6" s="41">
        <f t="shared" si="1"/>
        <v>0</v>
      </c>
      <c r="M6" s="41">
        <f t="shared" si="1"/>
        <v>0</v>
      </c>
      <c r="N6" s="41">
        <f t="shared" si="1"/>
        <v>0</v>
      </c>
      <c r="O6" s="142">
        <f>SUM(C6:N6)</f>
        <v>1261.03</v>
      </c>
      <c r="P6" s="142">
        <f>O6/COLUMNS(C6:N6)</f>
        <v>105.08583333333333</v>
      </c>
      <c r="R6" s="105" t="s">
        <v>420</v>
      </c>
    </row>
    <row r="7" spans="1:18" ht="21" customHeight="1" x14ac:dyDescent="0.25">
      <c r="B7" s="31" t="s">
        <v>279</v>
      </c>
      <c r="C7" s="143">
        <f t="shared" ref="C7:N7" si="2">C5-C6</f>
        <v>382.26</v>
      </c>
      <c r="D7" s="143">
        <f t="shared" si="2"/>
        <v>556.71</v>
      </c>
      <c r="E7" s="143">
        <f t="shared" si="2"/>
        <v>-200</v>
      </c>
      <c r="F7" s="143">
        <f t="shared" si="2"/>
        <v>0</v>
      </c>
      <c r="G7" s="143">
        <f t="shared" si="2"/>
        <v>0</v>
      </c>
      <c r="H7" s="143">
        <f t="shared" si="2"/>
        <v>0</v>
      </c>
      <c r="I7" s="143">
        <f t="shared" si="2"/>
        <v>0</v>
      </c>
      <c r="J7" s="143">
        <f t="shared" si="2"/>
        <v>0</v>
      </c>
      <c r="K7" s="143">
        <f t="shared" si="2"/>
        <v>0</v>
      </c>
      <c r="L7" s="143">
        <f t="shared" si="2"/>
        <v>0</v>
      </c>
      <c r="M7" s="143">
        <f t="shared" si="2"/>
        <v>0</v>
      </c>
      <c r="N7" s="143">
        <f t="shared" si="2"/>
        <v>0</v>
      </c>
      <c r="O7" s="144">
        <f>SUM(C7:N7)</f>
        <v>738.97</v>
      </c>
      <c r="P7" s="144">
        <f>O7/COLUMNS(C7:N7)</f>
        <v>61.580833333333338</v>
      </c>
      <c r="R7" s="107" t="s">
        <v>421</v>
      </c>
    </row>
    <row r="8" spans="1:18" ht="21" customHeight="1" x14ac:dyDescent="0.25">
      <c r="B8" s="31" t="s">
        <v>422</v>
      </c>
      <c r="C8" s="47">
        <f>C4+C7</f>
        <v>382.26</v>
      </c>
      <c r="D8" s="47">
        <f t="shared" ref="D8:N8" si="3">C8+D7</f>
        <v>938.97</v>
      </c>
      <c r="E8" s="47">
        <f t="shared" si="3"/>
        <v>738.97</v>
      </c>
      <c r="F8" s="47">
        <f t="shared" si="3"/>
        <v>738.97</v>
      </c>
      <c r="G8" s="47">
        <f t="shared" si="3"/>
        <v>738.97</v>
      </c>
      <c r="H8" s="47">
        <f t="shared" si="3"/>
        <v>738.97</v>
      </c>
      <c r="I8" s="47">
        <f t="shared" si="3"/>
        <v>738.97</v>
      </c>
      <c r="J8" s="47">
        <f t="shared" si="3"/>
        <v>738.97</v>
      </c>
      <c r="K8" s="47">
        <f t="shared" si="3"/>
        <v>738.97</v>
      </c>
      <c r="L8" s="47">
        <f t="shared" si="3"/>
        <v>738.97</v>
      </c>
      <c r="M8" s="47">
        <f t="shared" si="3"/>
        <v>738.97</v>
      </c>
      <c r="N8" s="47">
        <f t="shared" si="3"/>
        <v>738.97</v>
      </c>
    </row>
    <row r="9" spans="1:18" ht="21" customHeight="1" x14ac:dyDescent="0.25"/>
    <row r="10" spans="1:18" ht="21" customHeight="1" x14ac:dyDescent="0.25">
      <c r="C10" s="145">
        <f t="shared" ref="C10:N10" si="4">C11</f>
        <v>43466</v>
      </c>
      <c r="D10" s="145">
        <f t="shared" si="4"/>
        <v>43497</v>
      </c>
      <c r="E10" s="145">
        <f t="shared" si="4"/>
        <v>43525</v>
      </c>
      <c r="F10" s="145">
        <f t="shared" si="4"/>
        <v>43556</v>
      </c>
      <c r="G10" s="145">
        <f t="shared" si="4"/>
        <v>43586</v>
      </c>
      <c r="H10" s="145">
        <f t="shared" si="4"/>
        <v>43617</v>
      </c>
      <c r="I10" s="145">
        <f t="shared" si="4"/>
        <v>43647</v>
      </c>
      <c r="J10" s="145">
        <f t="shared" si="4"/>
        <v>43678</v>
      </c>
      <c r="K10" s="145">
        <f t="shared" si="4"/>
        <v>43709</v>
      </c>
      <c r="L10" s="145">
        <f t="shared" si="4"/>
        <v>43739</v>
      </c>
      <c r="M10" s="145">
        <f t="shared" si="4"/>
        <v>43770</v>
      </c>
      <c r="N10" s="145">
        <f t="shared" si="4"/>
        <v>43800</v>
      </c>
    </row>
    <row r="11" spans="1:18" ht="21" customHeight="1" x14ac:dyDescent="0.25">
      <c r="B11" s="146" t="s">
        <v>423</v>
      </c>
      <c r="C11" s="147">
        <f>DATE(F2,I2,1)</f>
        <v>43466</v>
      </c>
      <c r="D11" s="147">
        <f t="shared" ref="D11:N11" si="5">DATE(YEAR(C11+35),MONTH(C11+35),1)</f>
        <v>43497</v>
      </c>
      <c r="E11" s="147">
        <f t="shared" si="5"/>
        <v>43525</v>
      </c>
      <c r="F11" s="147">
        <f t="shared" si="5"/>
        <v>43556</v>
      </c>
      <c r="G11" s="147">
        <f t="shared" si="5"/>
        <v>43586</v>
      </c>
      <c r="H11" s="147">
        <f t="shared" si="5"/>
        <v>43617</v>
      </c>
      <c r="I11" s="147">
        <f t="shared" si="5"/>
        <v>43647</v>
      </c>
      <c r="J11" s="147">
        <f t="shared" si="5"/>
        <v>43678</v>
      </c>
      <c r="K11" s="147">
        <f t="shared" si="5"/>
        <v>43709</v>
      </c>
      <c r="L11" s="147">
        <f t="shared" si="5"/>
        <v>43739</v>
      </c>
      <c r="M11" s="147">
        <f t="shared" si="5"/>
        <v>43770</v>
      </c>
      <c r="N11" s="147">
        <f t="shared" si="5"/>
        <v>43800</v>
      </c>
    </row>
    <row r="12" spans="1:18" ht="21" customHeight="1" x14ac:dyDescent="0.25">
      <c r="B12" s="146" t="s">
        <v>424</v>
      </c>
      <c r="C12" s="147">
        <f t="shared" ref="C12:N12" si="6">DATE(YEAR(C11+35),MONTH(C11+35),1)-1</f>
        <v>43496</v>
      </c>
      <c r="D12" s="147">
        <f t="shared" si="6"/>
        <v>43524</v>
      </c>
      <c r="E12" s="147">
        <f t="shared" si="6"/>
        <v>43555</v>
      </c>
      <c r="F12" s="147">
        <f t="shared" si="6"/>
        <v>43585</v>
      </c>
      <c r="G12" s="147">
        <f t="shared" si="6"/>
        <v>43616</v>
      </c>
      <c r="H12" s="147">
        <f t="shared" si="6"/>
        <v>43646</v>
      </c>
      <c r="I12" s="147">
        <f t="shared" si="6"/>
        <v>43677</v>
      </c>
      <c r="J12" s="147">
        <f t="shared" si="6"/>
        <v>43708</v>
      </c>
      <c r="K12" s="147">
        <f t="shared" si="6"/>
        <v>43738</v>
      </c>
      <c r="L12" s="147">
        <f t="shared" si="6"/>
        <v>43769</v>
      </c>
      <c r="M12" s="147">
        <f t="shared" si="6"/>
        <v>43799</v>
      </c>
      <c r="N12" s="147">
        <f t="shared" si="6"/>
        <v>43830</v>
      </c>
    </row>
    <row r="14" spans="1:18" ht="24.95" customHeight="1" x14ac:dyDescent="0.25">
      <c r="A14" s="148" t="s">
        <v>412</v>
      </c>
      <c r="B14" s="149"/>
      <c r="C14" s="149"/>
      <c r="D14" s="149"/>
      <c r="E14" s="149"/>
      <c r="F14" s="149"/>
      <c r="G14" s="149"/>
      <c r="H14" s="149"/>
      <c r="I14" s="149"/>
      <c r="J14" s="149"/>
      <c r="K14" s="149"/>
      <c r="L14" s="149"/>
      <c r="M14" s="149"/>
      <c r="N14" s="149"/>
      <c r="O14" s="150" t="s">
        <v>275</v>
      </c>
      <c r="P14" s="150" t="s">
        <v>276</v>
      </c>
    </row>
    <row r="15" spans="1:18" ht="14.45" customHeight="1" x14ac:dyDescent="0.25">
      <c r="A15" s="121" t="str">
        <f>IF(ISBLANK(Budget!A13:A42)," - ",Budget!A13:A42)</f>
        <v>Gifts Received</v>
      </c>
      <c r="C15" s="151">
        <f>SUMIFS(Transactions!$J:$J,Transactions!$G:$G,$A15,Transactions!$B:$B,"&gt;="&amp;C$11,Transactions!$B:$B,"&lt;="&amp;C$12)-SUMIFS(Transactions!$I:$I,Transactions!$G:$G,$A15,Transactions!$B:$B,"&gt;="&amp;C$11,Transactions!$B:$B,"&lt;="&amp;C$12)</f>
        <v>0</v>
      </c>
      <c r="D15" s="151">
        <f>SUMIFS(Transactions!$J:$J,Transactions!$G:$G,$A15,Transactions!$B:$B,"&gt;="&amp;D$11,Transactions!$B:$B,"&lt;="&amp;D$12)-SUMIFS(Transactions!$I:$I,Transactions!$G:$G,$A15,Transactions!$B:$B,"&gt;="&amp;D$11,Transactions!$B:$B,"&lt;="&amp;D$12)</f>
        <v>0</v>
      </c>
      <c r="E15" s="151">
        <f>SUMIFS(Transactions!$J:$J,Transactions!$G:$G,$A15,Transactions!$B:$B,"&gt;="&amp;E$11,Transactions!$B:$B,"&lt;="&amp;E$12)-SUMIFS(Transactions!$I:$I,Transactions!$G:$G,$A15,Transactions!$B:$B,"&gt;="&amp;E$11,Transactions!$B:$B,"&lt;="&amp;E$12)</f>
        <v>0</v>
      </c>
      <c r="F15" s="151">
        <f>SUMIFS(Transactions!$J:$J,Transactions!$G:$G,$A15,Transactions!$B:$B,"&gt;="&amp;F$11,Transactions!$B:$B,"&lt;="&amp;F$12)-SUMIFS(Transactions!$I:$I,Transactions!$G:$G,$A15,Transactions!$B:$B,"&gt;="&amp;F$11,Transactions!$B:$B,"&lt;="&amp;F$12)</f>
        <v>0</v>
      </c>
      <c r="G15" s="151">
        <f>SUMIFS(Transactions!$J:$J,Transactions!$G:$G,$A15,Transactions!$B:$B,"&gt;="&amp;G$11,Transactions!$B:$B,"&lt;="&amp;G$12)-SUMIFS(Transactions!$I:$I,Transactions!$G:$G,$A15,Transactions!$B:$B,"&gt;="&amp;G$11,Transactions!$B:$B,"&lt;="&amp;G$12)</f>
        <v>0</v>
      </c>
      <c r="H15" s="151">
        <f>SUMIFS(Transactions!$J:$J,Transactions!$G:$G,$A15,Transactions!$B:$B,"&gt;="&amp;H$11,Transactions!$B:$B,"&lt;="&amp;H$12)-SUMIFS(Transactions!$I:$I,Transactions!$G:$G,$A15,Transactions!$B:$B,"&gt;="&amp;H$11,Transactions!$B:$B,"&lt;="&amp;H$12)</f>
        <v>0</v>
      </c>
      <c r="I15" s="151">
        <f>SUMIFS(Transactions!$J:$J,Transactions!$G:$G,$A15,Transactions!$B:$B,"&gt;="&amp;I$11,Transactions!$B:$B,"&lt;="&amp;I$12)-SUMIFS(Transactions!$I:$I,Transactions!$G:$G,$A15,Transactions!$B:$B,"&gt;="&amp;I$11,Transactions!$B:$B,"&lt;="&amp;I$12)</f>
        <v>0</v>
      </c>
      <c r="J15" s="151">
        <f>SUMIFS(Transactions!$J:$J,Transactions!$G:$G,$A15,Transactions!$B:$B,"&gt;="&amp;J$11,Transactions!$B:$B,"&lt;="&amp;J$12)-SUMIFS(Transactions!$I:$I,Transactions!$G:$G,$A15,Transactions!$B:$B,"&gt;="&amp;J$11,Transactions!$B:$B,"&lt;="&amp;J$12)</f>
        <v>0</v>
      </c>
      <c r="K15" s="151">
        <f>SUMIFS(Transactions!$J:$J,Transactions!$G:$G,$A15,Transactions!$B:$B,"&gt;="&amp;K$11,Transactions!$B:$B,"&lt;="&amp;K$12)-SUMIFS(Transactions!$I:$I,Transactions!$G:$G,$A15,Transactions!$B:$B,"&gt;="&amp;K$11,Transactions!$B:$B,"&lt;="&amp;K$12)</f>
        <v>0</v>
      </c>
      <c r="L15" s="151">
        <f>SUMIFS(Transactions!$J:$J,Transactions!$G:$G,$A15,Transactions!$B:$B,"&gt;="&amp;L$11,Transactions!$B:$B,"&lt;="&amp;L$12)-SUMIFS(Transactions!$I:$I,Transactions!$G:$G,$A15,Transactions!$B:$B,"&gt;="&amp;L$11,Transactions!$B:$B,"&lt;="&amp;L$12)</f>
        <v>0</v>
      </c>
      <c r="M15" s="151">
        <f>SUMIFS(Transactions!$J:$J,Transactions!$G:$G,$A15,Transactions!$B:$B,"&gt;="&amp;M$11,Transactions!$B:$B,"&lt;="&amp;M$12)-SUMIFS(Transactions!$I:$I,Transactions!$G:$G,$A15,Transactions!$B:$B,"&gt;="&amp;M$11,Transactions!$B:$B,"&lt;="&amp;M$12)</f>
        <v>0</v>
      </c>
      <c r="N15" s="151">
        <f>SUMIFS(Transactions!$J:$J,Transactions!$G:$G,$A15,Transactions!$B:$B,"&gt;="&amp;N$11,Transactions!$B:$B,"&lt;="&amp;N$12)-SUMIFS(Transactions!$I:$I,Transactions!$G:$G,$A15,Transactions!$B:$B,"&gt;="&amp;N$11,Transactions!$B:$B,"&lt;="&amp;N$12)</f>
        <v>0</v>
      </c>
      <c r="O15" s="152">
        <f t="shared" ref="O15:O45" si="7">SUM(C15:N15)</f>
        <v>0</v>
      </c>
      <c r="P15" s="152">
        <f t="shared" ref="P15:P45" si="8">O15/COLUMNS(C15:N15)</f>
        <v>0</v>
      </c>
    </row>
    <row r="16" spans="1:18" ht="14.45" customHeight="1" x14ac:dyDescent="0.25">
      <c r="A16" s="121" t="s">
        <v>286</v>
      </c>
      <c r="C16" s="151">
        <f>SUMIFS(Transactions!$J:$J,Transactions!$G:$G,$A16,Transactions!$B:$B,"&gt;="&amp;C$11,Transactions!$B:$B,"&lt;="&amp;C$12)-SUMIFS(Transactions!$I:$I,Transactions!$G:$G,$A16,Transactions!$B:$B,"&gt;="&amp;C$11,Transactions!$B:$B,"&lt;="&amp;C$12)</f>
        <v>0</v>
      </c>
      <c r="D16" s="151">
        <f>SUMIFS(Transactions!$J:$J,Transactions!$G:$G,$A16,Transactions!$B:$B,"&gt;="&amp;D$11,Transactions!$B:$B,"&lt;="&amp;D$12)-SUMIFS(Transactions!$I:$I,Transactions!$G:$G,$A16,Transactions!$B:$B,"&gt;="&amp;D$11,Transactions!$B:$B,"&lt;="&amp;D$12)</f>
        <v>0</v>
      </c>
      <c r="E16" s="151">
        <f>SUMIFS(Transactions!$J:$J,Transactions!$G:$G,$A16,Transactions!$B:$B,"&gt;="&amp;E$11,Transactions!$B:$B,"&lt;="&amp;E$12)-SUMIFS(Transactions!$I:$I,Transactions!$G:$G,$A16,Transactions!$B:$B,"&gt;="&amp;E$11,Transactions!$B:$B,"&lt;="&amp;E$12)</f>
        <v>0</v>
      </c>
      <c r="F16" s="151">
        <f>SUMIFS(Transactions!$J:$J,Transactions!$G:$G,$A16,Transactions!$B:$B,"&gt;="&amp;F$11,Transactions!$B:$B,"&lt;="&amp;F$12)-SUMIFS(Transactions!$I:$I,Transactions!$G:$G,$A16,Transactions!$B:$B,"&gt;="&amp;F$11,Transactions!$B:$B,"&lt;="&amp;F$12)</f>
        <v>0</v>
      </c>
      <c r="G16" s="151">
        <f>SUMIFS(Transactions!$J:$J,Transactions!$G:$G,$A16,Transactions!$B:$B,"&gt;="&amp;G$11,Transactions!$B:$B,"&lt;="&amp;G$12)-SUMIFS(Transactions!$I:$I,Transactions!$G:$G,$A16,Transactions!$B:$B,"&gt;="&amp;G$11,Transactions!$B:$B,"&lt;="&amp;G$12)</f>
        <v>0</v>
      </c>
      <c r="H16" s="151">
        <f>SUMIFS(Transactions!$J:$J,Transactions!$G:$G,$A16,Transactions!$B:$B,"&gt;="&amp;H$11,Transactions!$B:$B,"&lt;="&amp;H$12)-SUMIFS(Transactions!$I:$I,Transactions!$G:$G,$A16,Transactions!$B:$B,"&gt;="&amp;H$11,Transactions!$B:$B,"&lt;="&amp;H$12)</f>
        <v>0</v>
      </c>
      <c r="I16" s="151">
        <f>SUMIFS(Transactions!$J:$J,Transactions!$G:$G,$A16,Transactions!$B:$B,"&gt;="&amp;I$11,Transactions!$B:$B,"&lt;="&amp;I$12)-SUMIFS(Transactions!$I:$I,Transactions!$G:$G,$A16,Transactions!$B:$B,"&gt;="&amp;I$11,Transactions!$B:$B,"&lt;="&amp;I$12)</f>
        <v>0</v>
      </c>
      <c r="J16" s="151">
        <f>SUMIFS(Transactions!$J:$J,Transactions!$G:$G,$A16,Transactions!$B:$B,"&gt;="&amp;J$11,Transactions!$B:$B,"&lt;="&amp;J$12)-SUMIFS(Transactions!$I:$I,Transactions!$G:$G,$A16,Transactions!$B:$B,"&gt;="&amp;J$11,Transactions!$B:$B,"&lt;="&amp;J$12)</f>
        <v>0</v>
      </c>
      <c r="K16" s="151">
        <f>SUMIFS(Transactions!$J:$J,Transactions!$G:$G,$A16,Transactions!$B:$B,"&gt;="&amp;K$11,Transactions!$B:$B,"&lt;="&amp;K$12)-SUMIFS(Transactions!$I:$I,Transactions!$G:$G,$A16,Transactions!$B:$B,"&gt;="&amp;K$11,Transactions!$B:$B,"&lt;="&amp;K$12)</f>
        <v>0</v>
      </c>
      <c r="L16" s="151">
        <f>SUMIFS(Transactions!$J:$J,Transactions!$G:$G,$A16,Transactions!$B:$B,"&gt;="&amp;L$11,Transactions!$B:$B,"&lt;="&amp;L$12)-SUMIFS(Transactions!$I:$I,Transactions!$G:$G,$A16,Transactions!$B:$B,"&gt;="&amp;L$11,Transactions!$B:$B,"&lt;="&amp;L$12)</f>
        <v>0</v>
      </c>
      <c r="M16" s="151">
        <f>SUMIFS(Transactions!$J:$J,Transactions!$G:$G,$A16,Transactions!$B:$B,"&gt;="&amp;M$11,Transactions!$B:$B,"&lt;="&amp;M$12)-SUMIFS(Transactions!$I:$I,Transactions!$G:$G,$A16,Transactions!$B:$B,"&gt;="&amp;M$11,Transactions!$B:$B,"&lt;="&amp;M$12)</f>
        <v>0</v>
      </c>
      <c r="N16" s="151">
        <f>SUMIFS(Transactions!$J:$J,Transactions!$G:$G,$A16,Transactions!$B:$B,"&gt;="&amp;N$11,Transactions!$B:$B,"&lt;="&amp;N$12)-SUMIFS(Transactions!$I:$I,Transactions!$G:$G,$A16,Transactions!$B:$B,"&gt;="&amp;N$11,Transactions!$B:$B,"&lt;="&amp;N$12)</f>
        <v>0</v>
      </c>
      <c r="O16" s="152">
        <f t="shared" si="7"/>
        <v>0</v>
      </c>
      <c r="P16" s="152">
        <f t="shared" si="8"/>
        <v>0</v>
      </c>
    </row>
    <row r="17" spans="1:16" ht="14.45" customHeight="1" x14ac:dyDescent="0.25">
      <c r="A17" s="121" t="s">
        <v>288</v>
      </c>
      <c r="C17" s="151">
        <f>SUMIFS(Transactions!$J:$J,Transactions!$G:$G,$A17,Transactions!$B:$B,"&gt;="&amp;C$11,Transactions!$B:$B,"&lt;="&amp;C$12)-SUMIFS(Transactions!$I:$I,Transactions!$G:$G,$A17,Transactions!$B:$B,"&gt;="&amp;C$11,Transactions!$B:$B,"&lt;="&amp;C$12)</f>
        <v>0</v>
      </c>
      <c r="D17" s="151">
        <f>SUMIFS(Transactions!$J:$J,Transactions!$G:$G,$A17,Transactions!$B:$B,"&gt;="&amp;D$11,Transactions!$B:$B,"&lt;="&amp;D$12)-SUMIFS(Transactions!$I:$I,Transactions!$G:$G,$A17,Transactions!$B:$B,"&gt;="&amp;D$11,Transactions!$B:$B,"&lt;="&amp;D$12)</f>
        <v>0</v>
      </c>
      <c r="E17" s="151">
        <f>SUMIFS(Transactions!$J:$J,Transactions!$G:$G,$A17,Transactions!$B:$B,"&gt;="&amp;E$11,Transactions!$B:$B,"&lt;="&amp;E$12)-SUMIFS(Transactions!$I:$I,Transactions!$G:$G,$A17,Transactions!$B:$B,"&gt;="&amp;E$11,Transactions!$B:$B,"&lt;="&amp;E$12)</f>
        <v>0</v>
      </c>
      <c r="F17" s="151">
        <f>SUMIFS(Transactions!$J:$J,Transactions!$G:$G,$A17,Transactions!$B:$B,"&gt;="&amp;F$11,Transactions!$B:$B,"&lt;="&amp;F$12)-SUMIFS(Transactions!$I:$I,Transactions!$G:$G,$A17,Transactions!$B:$B,"&gt;="&amp;F$11,Transactions!$B:$B,"&lt;="&amp;F$12)</f>
        <v>0</v>
      </c>
      <c r="G17" s="151">
        <f>SUMIFS(Transactions!$J:$J,Transactions!$G:$G,$A17,Transactions!$B:$B,"&gt;="&amp;G$11,Transactions!$B:$B,"&lt;="&amp;G$12)-SUMIFS(Transactions!$I:$I,Transactions!$G:$G,$A17,Transactions!$B:$B,"&gt;="&amp;G$11,Transactions!$B:$B,"&lt;="&amp;G$12)</f>
        <v>0</v>
      </c>
      <c r="H17" s="151">
        <f>SUMIFS(Transactions!$J:$J,Transactions!$G:$G,$A17,Transactions!$B:$B,"&gt;="&amp;H$11,Transactions!$B:$B,"&lt;="&amp;H$12)-SUMIFS(Transactions!$I:$I,Transactions!$G:$G,$A17,Transactions!$B:$B,"&gt;="&amp;H$11,Transactions!$B:$B,"&lt;="&amp;H$12)</f>
        <v>0</v>
      </c>
      <c r="I17" s="151">
        <f>SUMIFS(Transactions!$J:$J,Transactions!$G:$G,$A17,Transactions!$B:$B,"&gt;="&amp;I$11,Transactions!$B:$B,"&lt;="&amp;I$12)-SUMIFS(Transactions!$I:$I,Transactions!$G:$G,$A17,Transactions!$B:$B,"&gt;="&amp;I$11,Transactions!$B:$B,"&lt;="&amp;I$12)</f>
        <v>0</v>
      </c>
      <c r="J17" s="151">
        <f>SUMIFS(Transactions!$J:$J,Transactions!$G:$G,$A17,Transactions!$B:$B,"&gt;="&amp;J$11,Transactions!$B:$B,"&lt;="&amp;J$12)-SUMIFS(Transactions!$I:$I,Transactions!$G:$G,$A17,Transactions!$B:$B,"&gt;="&amp;J$11,Transactions!$B:$B,"&lt;="&amp;J$12)</f>
        <v>0</v>
      </c>
      <c r="K17" s="151">
        <f>SUMIFS(Transactions!$J:$J,Transactions!$G:$G,$A17,Transactions!$B:$B,"&gt;="&amp;K$11,Transactions!$B:$B,"&lt;="&amp;K$12)-SUMIFS(Transactions!$I:$I,Transactions!$G:$G,$A17,Transactions!$B:$B,"&gt;="&amp;K$11,Transactions!$B:$B,"&lt;="&amp;K$12)</f>
        <v>0</v>
      </c>
      <c r="L17" s="151">
        <f>SUMIFS(Transactions!$J:$J,Transactions!$G:$G,$A17,Transactions!$B:$B,"&gt;="&amp;L$11,Transactions!$B:$B,"&lt;="&amp;L$12)-SUMIFS(Transactions!$I:$I,Transactions!$G:$G,$A17,Transactions!$B:$B,"&gt;="&amp;L$11,Transactions!$B:$B,"&lt;="&amp;L$12)</f>
        <v>0</v>
      </c>
      <c r="M17" s="151">
        <f>SUMIFS(Transactions!$J:$J,Transactions!$G:$G,$A17,Transactions!$B:$B,"&gt;="&amp;M$11,Transactions!$B:$B,"&lt;="&amp;M$12)-SUMIFS(Transactions!$I:$I,Transactions!$G:$G,$A17,Transactions!$B:$B,"&gt;="&amp;M$11,Transactions!$B:$B,"&lt;="&amp;M$12)</f>
        <v>0</v>
      </c>
      <c r="N17" s="151">
        <f>SUMIFS(Transactions!$J:$J,Transactions!$G:$G,$A17,Transactions!$B:$B,"&gt;="&amp;N$11,Transactions!$B:$B,"&lt;="&amp;N$12)-SUMIFS(Transactions!$I:$I,Transactions!$G:$G,$A17,Transactions!$B:$B,"&gt;="&amp;N$11,Transactions!$B:$B,"&lt;="&amp;N$12)</f>
        <v>0</v>
      </c>
      <c r="O17" s="152">
        <f t="shared" si="7"/>
        <v>0</v>
      </c>
      <c r="P17" s="152">
        <f t="shared" si="8"/>
        <v>0</v>
      </c>
    </row>
    <row r="18" spans="1:16" ht="14.45" customHeight="1" x14ac:dyDescent="0.25">
      <c r="A18" s="121" t="s">
        <v>290</v>
      </c>
      <c r="C18" s="151">
        <f>SUMIFS(Transactions!$J:$J,Transactions!$G:$G,$A18,Transactions!$B:$B,"&gt;="&amp;C$11,Transactions!$B:$B,"&lt;="&amp;C$12)-SUMIFS(Transactions!$I:$I,Transactions!$G:$G,$A18,Transactions!$B:$B,"&gt;="&amp;C$11,Transactions!$B:$B,"&lt;="&amp;C$12)</f>
        <v>0</v>
      </c>
      <c r="D18" s="151">
        <f>SUMIFS(Transactions!$J:$J,Transactions!$G:$G,$A18,Transactions!$B:$B,"&gt;="&amp;D$11,Transactions!$B:$B,"&lt;="&amp;D$12)-SUMIFS(Transactions!$I:$I,Transactions!$G:$G,$A18,Transactions!$B:$B,"&gt;="&amp;D$11,Transactions!$B:$B,"&lt;="&amp;D$12)</f>
        <v>0</v>
      </c>
      <c r="E18" s="151">
        <f>SUMIFS(Transactions!$J:$J,Transactions!$G:$G,$A18,Transactions!$B:$B,"&gt;="&amp;E$11,Transactions!$B:$B,"&lt;="&amp;E$12)-SUMIFS(Transactions!$I:$I,Transactions!$G:$G,$A18,Transactions!$B:$B,"&gt;="&amp;E$11,Transactions!$B:$B,"&lt;="&amp;E$12)</f>
        <v>0</v>
      </c>
      <c r="F18" s="151">
        <f>SUMIFS(Transactions!$J:$J,Transactions!$G:$G,$A18,Transactions!$B:$B,"&gt;="&amp;F$11,Transactions!$B:$B,"&lt;="&amp;F$12)-SUMIFS(Transactions!$I:$I,Transactions!$G:$G,$A18,Transactions!$B:$B,"&gt;="&amp;F$11,Transactions!$B:$B,"&lt;="&amp;F$12)</f>
        <v>0</v>
      </c>
      <c r="G18" s="151">
        <f>SUMIFS(Transactions!$J:$J,Transactions!$G:$G,$A18,Transactions!$B:$B,"&gt;="&amp;G$11,Transactions!$B:$B,"&lt;="&amp;G$12)-SUMIFS(Transactions!$I:$I,Transactions!$G:$G,$A18,Transactions!$B:$B,"&gt;="&amp;G$11,Transactions!$B:$B,"&lt;="&amp;G$12)</f>
        <v>0</v>
      </c>
      <c r="H18" s="151">
        <f>SUMIFS(Transactions!$J:$J,Transactions!$G:$G,$A18,Transactions!$B:$B,"&gt;="&amp;H$11,Transactions!$B:$B,"&lt;="&amp;H$12)-SUMIFS(Transactions!$I:$I,Transactions!$G:$G,$A18,Transactions!$B:$B,"&gt;="&amp;H$11,Transactions!$B:$B,"&lt;="&amp;H$12)</f>
        <v>0</v>
      </c>
      <c r="I18" s="151">
        <f>SUMIFS(Transactions!$J:$J,Transactions!$G:$G,$A18,Transactions!$B:$B,"&gt;="&amp;I$11,Transactions!$B:$B,"&lt;="&amp;I$12)-SUMIFS(Transactions!$I:$I,Transactions!$G:$G,$A18,Transactions!$B:$B,"&gt;="&amp;I$11,Transactions!$B:$B,"&lt;="&amp;I$12)</f>
        <v>0</v>
      </c>
      <c r="J18" s="151">
        <f>SUMIFS(Transactions!$J:$J,Transactions!$G:$G,$A18,Transactions!$B:$B,"&gt;="&amp;J$11,Transactions!$B:$B,"&lt;="&amp;J$12)-SUMIFS(Transactions!$I:$I,Transactions!$G:$G,$A18,Transactions!$B:$B,"&gt;="&amp;J$11,Transactions!$B:$B,"&lt;="&amp;J$12)</f>
        <v>0</v>
      </c>
      <c r="K18" s="151">
        <f>SUMIFS(Transactions!$J:$J,Transactions!$G:$G,$A18,Transactions!$B:$B,"&gt;="&amp;K$11,Transactions!$B:$B,"&lt;="&amp;K$12)-SUMIFS(Transactions!$I:$I,Transactions!$G:$G,$A18,Transactions!$B:$B,"&gt;="&amp;K$11,Transactions!$B:$B,"&lt;="&amp;K$12)</f>
        <v>0</v>
      </c>
      <c r="L18" s="151">
        <f>SUMIFS(Transactions!$J:$J,Transactions!$G:$G,$A18,Transactions!$B:$B,"&gt;="&amp;L$11,Transactions!$B:$B,"&lt;="&amp;L$12)-SUMIFS(Transactions!$I:$I,Transactions!$G:$G,$A18,Transactions!$B:$B,"&gt;="&amp;L$11,Transactions!$B:$B,"&lt;="&amp;L$12)</f>
        <v>0</v>
      </c>
      <c r="M18" s="151">
        <f>SUMIFS(Transactions!$J:$J,Transactions!$G:$G,$A18,Transactions!$B:$B,"&gt;="&amp;M$11,Transactions!$B:$B,"&lt;="&amp;M$12)-SUMIFS(Transactions!$I:$I,Transactions!$G:$G,$A18,Transactions!$B:$B,"&gt;="&amp;M$11,Transactions!$B:$B,"&lt;="&amp;M$12)</f>
        <v>0</v>
      </c>
      <c r="N18" s="151">
        <f>SUMIFS(Transactions!$J:$J,Transactions!$G:$G,$A18,Transactions!$B:$B,"&gt;="&amp;N$11,Transactions!$B:$B,"&lt;="&amp;N$12)-SUMIFS(Transactions!$I:$I,Transactions!$G:$G,$A18,Transactions!$B:$B,"&gt;="&amp;N$11,Transactions!$B:$B,"&lt;="&amp;N$12)</f>
        <v>0</v>
      </c>
      <c r="O18" s="152">
        <f t="shared" si="7"/>
        <v>0</v>
      </c>
      <c r="P18" s="152">
        <f t="shared" si="8"/>
        <v>0</v>
      </c>
    </row>
    <row r="19" spans="1:16" ht="14.45" customHeight="1" x14ac:dyDescent="0.25">
      <c r="A19" s="121" t="s">
        <v>291</v>
      </c>
      <c r="C19" s="151">
        <f>SUMIFS(Transactions!$J:$J,Transactions!$G:$G,$A19,Transactions!$B:$B,"&gt;="&amp;C$11,Transactions!$B:$B,"&lt;="&amp;C$12)-SUMIFS(Transactions!$I:$I,Transactions!$G:$G,$A19,Transactions!$B:$B,"&gt;="&amp;C$11,Transactions!$B:$B,"&lt;="&amp;C$12)</f>
        <v>0</v>
      </c>
      <c r="D19" s="151">
        <f>SUMIFS(Transactions!$J:$J,Transactions!$G:$G,$A19,Transactions!$B:$B,"&gt;="&amp;D$11,Transactions!$B:$B,"&lt;="&amp;D$12)-SUMIFS(Transactions!$I:$I,Transactions!$G:$G,$A19,Transactions!$B:$B,"&gt;="&amp;D$11,Transactions!$B:$B,"&lt;="&amp;D$12)</f>
        <v>0</v>
      </c>
      <c r="E19" s="151">
        <f>SUMIFS(Transactions!$J:$J,Transactions!$G:$G,$A19,Transactions!$B:$B,"&gt;="&amp;E$11,Transactions!$B:$B,"&lt;="&amp;E$12)-SUMIFS(Transactions!$I:$I,Transactions!$G:$G,$A19,Transactions!$B:$B,"&gt;="&amp;E$11,Transactions!$B:$B,"&lt;="&amp;E$12)</f>
        <v>0</v>
      </c>
      <c r="F19" s="151">
        <f>SUMIFS(Transactions!$J:$J,Transactions!$G:$G,$A19,Transactions!$B:$B,"&gt;="&amp;F$11,Transactions!$B:$B,"&lt;="&amp;F$12)-SUMIFS(Transactions!$I:$I,Transactions!$G:$G,$A19,Transactions!$B:$B,"&gt;="&amp;F$11,Transactions!$B:$B,"&lt;="&amp;F$12)</f>
        <v>0</v>
      </c>
      <c r="G19" s="151">
        <f>SUMIFS(Transactions!$J:$J,Transactions!$G:$G,$A19,Transactions!$B:$B,"&gt;="&amp;G$11,Transactions!$B:$B,"&lt;="&amp;G$12)-SUMIFS(Transactions!$I:$I,Transactions!$G:$G,$A19,Transactions!$B:$B,"&gt;="&amp;G$11,Transactions!$B:$B,"&lt;="&amp;G$12)</f>
        <v>0</v>
      </c>
      <c r="H19" s="151">
        <f>SUMIFS(Transactions!$J:$J,Transactions!$G:$G,$A19,Transactions!$B:$B,"&gt;="&amp;H$11,Transactions!$B:$B,"&lt;="&amp;H$12)-SUMIFS(Transactions!$I:$I,Transactions!$G:$G,$A19,Transactions!$B:$B,"&gt;="&amp;H$11,Transactions!$B:$B,"&lt;="&amp;H$12)</f>
        <v>0</v>
      </c>
      <c r="I19" s="151">
        <f>SUMIFS(Transactions!$J:$J,Transactions!$G:$G,$A19,Transactions!$B:$B,"&gt;="&amp;I$11,Transactions!$B:$B,"&lt;="&amp;I$12)-SUMIFS(Transactions!$I:$I,Transactions!$G:$G,$A19,Transactions!$B:$B,"&gt;="&amp;I$11,Transactions!$B:$B,"&lt;="&amp;I$12)</f>
        <v>0</v>
      </c>
      <c r="J19" s="151">
        <f>SUMIFS(Transactions!$J:$J,Transactions!$G:$G,$A19,Transactions!$B:$B,"&gt;="&amp;J$11,Transactions!$B:$B,"&lt;="&amp;J$12)-SUMIFS(Transactions!$I:$I,Transactions!$G:$G,$A19,Transactions!$B:$B,"&gt;="&amp;J$11,Transactions!$B:$B,"&lt;="&amp;J$12)</f>
        <v>0</v>
      </c>
      <c r="K19" s="151">
        <f>SUMIFS(Transactions!$J:$J,Transactions!$G:$G,$A19,Transactions!$B:$B,"&gt;="&amp;K$11,Transactions!$B:$B,"&lt;="&amp;K$12)-SUMIFS(Transactions!$I:$I,Transactions!$G:$G,$A19,Transactions!$B:$B,"&gt;="&amp;K$11,Transactions!$B:$B,"&lt;="&amp;K$12)</f>
        <v>0</v>
      </c>
      <c r="L19" s="151">
        <f>SUMIFS(Transactions!$J:$J,Transactions!$G:$G,$A19,Transactions!$B:$B,"&gt;="&amp;L$11,Transactions!$B:$B,"&lt;="&amp;L$12)-SUMIFS(Transactions!$I:$I,Transactions!$G:$G,$A19,Transactions!$B:$B,"&gt;="&amp;L$11,Transactions!$B:$B,"&lt;="&amp;L$12)</f>
        <v>0</v>
      </c>
      <c r="M19" s="151">
        <f>SUMIFS(Transactions!$J:$J,Transactions!$G:$G,$A19,Transactions!$B:$B,"&gt;="&amp;M$11,Transactions!$B:$B,"&lt;="&amp;M$12)-SUMIFS(Transactions!$I:$I,Transactions!$G:$G,$A19,Transactions!$B:$B,"&gt;="&amp;M$11,Transactions!$B:$B,"&lt;="&amp;M$12)</f>
        <v>0</v>
      </c>
      <c r="N19" s="151">
        <f>SUMIFS(Transactions!$J:$J,Transactions!$G:$G,$A19,Transactions!$B:$B,"&gt;="&amp;N$11,Transactions!$B:$B,"&lt;="&amp;N$12)-SUMIFS(Transactions!$I:$I,Transactions!$G:$G,$A19,Transactions!$B:$B,"&gt;="&amp;N$11,Transactions!$B:$B,"&lt;="&amp;N$12)</f>
        <v>0</v>
      </c>
      <c r="O19" s="152">
        <f t="shared" si="7"/>
        <v>0</v>
      </c>
      <c r="P19" s="152">
        <f t="shared" si="8"/>
        <v>0</v>
      </c>
    </row>
    <row r="20" spans="1:16" ht="14.45" customHeight="1" x14ac:dyDescent="0.25">
      <c r="A20" s="121" t="s">
        <v>292</v>
      </c>
      <c r="C20" s="151">
        <f>SUMIFS(Transactions!$J:$J,Transactions!$G:$G,$A20,Transactions!$B:$B,"&gt;="&amp;C$11,Transactions!$B:$B,"&lt;="&amp;C$12)-SUMIFS(Transactions!$I:$I,Transactions!$G:$G,$A20,Transactions!$B:$B,"&gt;="&amp;C$11,Transactions!$B:$B,"&lt;="&amp;C$12)</f>
        <v>0</v>
      </c>
      <c r="D20" s="151">
        <f>SUMIFS(Transactions!$J:$J,Transactions!$G:$G,$A20,Transactions!$B:$B,"&gt;="&amp;D$11,Transactions!$B:$B,"&lt;="&amp;D$12)-SUMIFS(Transactions!$I:$I,Transactions!$G:$G,$A20,Transactions!$B:$B,"&gt;="&amp;D$11,Transactions!$B:$B,"&lt;="&amp;D$12)</f>
        <v>0</v>
      </c>
      <c r="E20" s="151">
        <f>SUMIFS(Transactions!$J:$J,Transactions!$G:$G,$A20,Transactions!$B:$B,"&gt;="&amp;E$11,Transactions!$B:$B,"&lt;="&amp;E$12)-SUMIFS(Transactions!$I:$I,Transactions!$G:$G,$A20,Transactions!$B:$B,"&gt;="&amp;E$11,Transactions!$B:$B,"&lt;="&amp;E$12)</f>
        <v>0</v>
      </c>
      <c r="F20" s="151">
        <f>SUMIFS(Transactions!$J:$J,Transactions!$G:$G,$A20,Transactions!$B:$B,"&gt;="&amp;F$11,Transactions!$B:$B,"&lt;="&amp;F$12)-SUMIFS(Transactions!$I:$I,Transactions!$G:$G,$A20,Transactions!$B:$B,"&gt;="&amp;F$11,Transactions!$B:$B,"&lt;="&amp;F$12)</f>
        <v>0</v>
      </c>
      <c r="G20" s="151">
        <f>SUMIFS(Transactions!$J:$J,Transactions!$G:$G,$A20,Transactions!$B:$B,"&gt;="&amp;G$11,Transactions!$B:$B,"&lt;="&amp;G$12)-SUMIFS(Transactions!$I:$I,Transactions!$G:$G,$A20,Transactions!$B:$B,"&gt;="&amp;G$11,Transactions!$B:$B,"&lt;="&amp;G$12)</f>
        <v>0</v>
      </c>
      <c r="H20" s="151">
        <f>SUMIFS(Transactions!$J:$J,Transactions!$G:$G,$A20,Transactions!$B:$B,"&gt;="&amp;H$11,Transactions!$B:$B,"&lt;="&amp;H$12)-SUMIFS(Transactions!$I:$I,Transactions!$G:$G,$A20,Transactions!$B:$B,"&gt;="&amp;H$11,Transactions!$B:$B,"&lt;="&amp;H$12)</f>
        <v>0</v>
      </c>
      <c r="I20" s="151">
        <f>SUMIFS(Transactions!$J:$J,Transactions!$G:$G,$A20,Transactions!$B:$B,"&gt;="&amp;I$11,Transactions!$B:$B,"&lt;="&amp;I$12)-SUMIFS(Transactions!$I:$I,Transactions!$G:$G,$A20,Transactions!$B:$B,"&gt;="&amp;I$11,Transactions!$B:$B,"&lt;="&amp;I$12)</f>
        <v>0</v>
      </c>
      <c r="J20" s="151">
        <f>SUMIFS(Transactions!$J:$J,Transactions!$G:$G,$A20,Transactions!$B:$B,"&gt;="&amp;J$11,Transactions!$B:$B,"&lt;="&amp;J$12)-SUMIFS(Transactions!$I:$I,Transactions!$G:$G,$A20,Transactions!$B:$B,"&gt;="&amp;J$11,Transactions!$B:$B,"&lt;="&amp;J$12)</f>
        <v>0</v>
      </c>
      <c r="K20" s="151">
        <f>SUMIFS(Transactions!$J:$J,Transactions!$G:$G,$A20,Transactions!$B:$B,"&gt;="&amp;K$11,Transactions!$B:$B,"&lt;="&amp;K$12)-SUMIFS(Transactions!$I:$I,Transactions!$G:$G,$A20,Transactions!$B:$B,"&gt;="&amp;K$11,Transactions!$B:$B,"&lt;="&amp;K$12)</f>
        <v>0</v>
      </c>
      <c r="L20" s="151">
        <f>SUMIFS(Transactions!$J:$J,Transactions!$G:$G,$A20,Transactions!$B:$B,"&gt;="&amp;L$11,Transactions!$B:$B,"&lt;="&amp;L$12)-SUMIFS(Transactions!$I:$I,Transactions!$G:$G,$A20,Transactions!$B:$B,"&gt;="&amp;L$11,Transactions!$B:$B,"&lt;="&amp;L$12)</f>
        <v>0</v>
      </c>
      <c r="M20" s="151">
        <f>SUMIFS(Transactions!$J:$J,Transactions!$G:$G,$A20,Transactions!$B:$B,"&gt;="&amp;M$11,Transactions!$B:$B,"&lt;="&amp;M$12)-SUMIFS(Transactions!$I:$I,Transactions!$G:$G,$A20,Transactions!$B:$B,"&gt;="&amp;M$11,Transactions!$B:$B,"&lt;="&amp;M$12)</f>
        <v>0</v>
      </c>
      <c r="N20" s="151">
        <f>SUMIFS(Transactions!$J:$J,Transactions!$G:$G,$A20,Transactions!$B:$B,"&gt;="&amp;N$11,Transactions!$B:$B,"&lt;="&amp;N$12)-SUMIFS(Transactions!$I:$I,Transactions!$G:$G,$A20,Transactions!$B:$B,"&gt;="&amp;N$11,Transactions!$B:$B,"&lt;="&amp;N$12)</f>
        <v>0</v>
      </c>
      <c r="O20" s="152">
        <f t="shared" si="7"/>
        <v>0</v>
      </c>
      <c r="P20" s="152">
        <f t="shared" si="8"/>
        <v>0</v>
      </c>
    </row>
    <row r="21" spans="1:16" ht="14.45" customHeight="1" x14ac:dyDescent="0.25">
      <c r="A21" s="121" t="s">
        <v>293</v>
      </c>
      <c r="C21" s="151">
        <f>SUMIFS(Transactions!$J:$J,Transactions!$G:$G,$A21,Transactions!$B:$B,"&gt;="&amp;C$11,Transactions!$B:$B,"&lt;="&amp;C$12)-SUMIFS(Transactions!$I:$I,Transactions!$G:$G,$A21,Transactions!$B:$B,"&gt;="&amp;C$11,Transactions!$B:$B,"&lt;="&amp;C$12)</f>
        <v>0</v>
      </c>
      <c r="D21" s="151">
        <f>SUMIFS(Transactions!$J:$J,Transactions!$G:$G,$A21,Transactions!$B:$B,"&gt;="&amp;D$11,Transactions!$B:$B,"&lt;="&amp;D$12)-SUMIFS(Transactions!$I:$I,Transactions!$G:$G,$A21,Transactions!$B:$B,"&gt;="&amp;D$11,Transactions!$B:$B,"&lt;="&amp;D$12)</f>
        <v>0</v>
      </c>
      <c r="E21" s="151">
        <f>SUMIFS(Transactions!$J:$J,Transactions!$G:$G,$A21,Transactions!$B:$B,"&gt;="&amp;E$11,Transactions!$B:$B,"&lt;="&amp;E$12)-SUMIFS(Transactions!$I:$I,Transactions!$G:$G,$A21,Transactions!$B:$B,"&gt;="&amp;E$11,Transactions!$B:$B,"&lt;="&amp;E$12)</f>
        <v>0</v>
      </c>
      <c r="F21" s="151">
        <f>SUMIFS(Transactions!$J:$J,Transactions!$G:$G,$A21,Transactions!$B:$B,"&gt;="&amp;F$11,Transactions!$B:$B,"&lt;="&amp;F$12)-SUMIFS(Transactions!$I:$I,Transactions!$G:$G,$A21,Transactions!$B:$B,"&gt;="&amp;F$11,Transactions!$B:$B,"&lt;="&amp;F$12)</f>
        <v>0</v>
      </c>
      <c r="G21" s="151">
        <f>SUMIFS(Transactions!$J:$J,Transactions!$G:$G,$A21,Transactions!$B:$B,"&gt;="&amp;G$11,Transactions!$B:$B,"&lt;="&amp;G$12)-SUMIFS(Transactions!$I:$I,Transactions!$G:$G,$A21,Transactions!$B:$B,"&gt;="&amp;G$11,Transactions!$B:$B,"&lt;="&amp;G$12)</f>
        <v>0</v>
      </c>
      <c r="H21" s="151">
        <f>SUMIFS(Transactions!$J:$J,Transactions!$G:$G,$A21,Transactions!$B:$B,"&gt;="&amp;H$11,Transactions!$B:$B,"&lt;="&amp;H$12)-SUMIFS(Transactions!$I:$I,Transactions!$G:$G,$A21,Transactions!$B:$B,"&gt;="&amp;H$11,Transactions!$B:$B,"&lt;="&amp;H$12)</f>
        <v>0</v>
      </c>
      <c r="I21" s="151">
        <f>SUMIFS(Transactions!$J:$J,Transactions!$G:$G,$A21,Transactions!$B:$B,"&gt;="&amp;I$11,Transactions!$B:$B,"&lt;="&amp;I$12)-SUMIFS(Transactions!$I:$I,Transactions!$G:$G,$A21,Transactions!$B:$B,"&gt;="&amp;I$11,Transactions!$B:$B,"&lt;="&amp;I$12)</f>
        <v>0</v>
      </c>
      <c r="J21" s="151">
        <f>SUMIFS(Transactions!$J:$J,Transactions!$G:$G,$A21,Transactions!$B:$B,"&gt;="&amp;J$11,Transactions!$B:$B,"&lt;="&amp;J$12)-SUMIFS(Transactions!$I:$I,Transactions!$G:$G,$A21,Transactions!$B:$B,"&gt;="&amp;J$11,Transactions!$B:$B,"&lt;="&amp;J$12)</f>
        <v>0</v>
      </c>
      <c r="K21" s="151">
        <f>SUMIFS(Transactions!$J:$J,Transactions!$G:$G,$A21,Transactions!$B:$B,"&gt;="&amp;K$11,Transactions!$B:$B,"&lt;="&amp;K$12)-SUMIFS(Transactions!$I:$I,Transactions!$G:$G,$A21,Transactions!$B:$B,"&gt;="&amp;K$11,Transactions!$B:$B,"&lt;="&amp;K$12)</f>
        <v>0</v>
      </c>
      <c r="L21" s="151">
        <f>SUMIFS(Transactions!$J:$J,Transactions!$G:$G,$A21,Transactions!$B:$B,"&gt;="&amp;L$11,Transactions!$B:$B,"&lt;="&amp;L$12)-SUMIFS(Transactions!$I:$I,Transactions!$G:$G,$A21,Transactions!$B:$B,"&gt;="&amp;L$11,Transactions!$B:$B,"&lt;="&amp;L$12)</f>
        <v>0</v>
      </c>
      <c r="M21" s="151">
        <f>SUMIFS(Transactions!$J:$J,Transactions!$G:$G,$A21,Transactions!$B:$B,"&gt;="&amp;M$11,Transactions!$B:$B,"&lt;="&amp;M$12)-SUMIFS(Transactions!$I:$I,Transactions!$G:$G,$A21,Transactions!$B:$B,"&gt;="&amp;M$11,Transactions!$B:$B,"&lt;="&amp;M$12)</f>
        <v>0</v>
      </c>
      <c r="N21" s="151">
        <f>SUMIFS(Transactions!$J:$J,Transactions!$G:$G,$A21,Transactions!$B:$B,"&gt;="&amp;N$11,Transactions!$B:$B,"&lt;="&amp;N$12)-SUMIFS(Transactions!$I:$I,Transactions!$G:$G,$A21,Transactions!$B:$B,"&gt;="&amp;N$11,Transactions!$B:$B,"&lt;="&amp;N$12)</f>
        <v>0</v>
      </c>
      <c r="O21" s="152">
        <f t="shared" si="7"/>
        <v>0</v>
      </c>
      <c r="P21" s="152">
        <f t="shared" si="8"/>
        <v>0</v>
      </c>
    </row>
    <row r="22" spans="1:16" ht="14.45" customHeight="1" x14ac:dyDescent="0.25">
      <c r="A22" s="121" t="s">
        <v>294</v>
      </c>
      <c r="C22" s="151">
        <f>SUMIFS(Transactions!$J:$J,Transactions!$G:$G,$A22,Transactions!$B:$B,"&gt;="&amp;C$11,Transactions!$B:$B,"&lt;="&amp;C$12)-SUMIFS(Transactions!$I:$I,Transactions!$G:$G,$A22,Transactions!$B:$B,"&gt;="&amp;C$11,Transactions!$B:$B,"&lt;="&amp;C$12)</f>
        <v>1000</v>
      </c>
      <c r="D22" s="151">
        <f>SUMIFS(Transactions!$J:$J,Transactions!$G:$G,$A22,Transactions!$B:$B,"&gt;="&amp;D$11,Transactions!$B:$B,"&lt;="&amp;D$12)-SUMIFS(Transactions!$I:$I,Transactions!$G:$G,$A22,Transactions!$B:$B,"&gt;="&amp;D$11,Transactions!$B:$B,"&lt;="&amp;D$12)</f>
        <v>1000</v>
      </c>
      <c r="E22" s="151">
        <f>SUMIFS(Transactions!$J:$J,Transactions!$G:$G,$A22,Transactions!$B:$B,"&gt;="&amp;E$11,Transactions!$B:$B,"&lt;="&amp;E$12)-SUMIFS(Transactions!$I:$I,Transactions!$G:$G,$A22,Transactions!$B:$B,"&gt;="&amp;E$11,Transactions!$B:$B,"&lt;="&amp;E$12)</f>
        <v>0</v>
      </c>
      <c r="F22" s="151">
        <f>SUMIFS(Transactions!$J:$J,Transactions!$G:$G,$A22,Transactions!$B:$B,"&gt;="&amp;F$11,Transactions!$B:$B,"&lt;="&amp;F$12)-SUMIFS(Transactions!$I:$I,Transactions!$G:$G,$A22,Transactions!$B:$B,"&gt;="&amp;F$11,Transactions!$B:$B,"&lt;="&amp;F$12)</f>
        <v>0</v>
      </c>
      <c r="G22" s="151">
        <f>SUMIFS(Transactions!$J:$J,Transactions!$G:$G,$A22,Transactions!$B:$B,"&gt;="&amp;G$11,Transactions!$B:$B,"&lt;="&amp;G$12)-SUMIFS(Transactions!$I:$I,Transactions!$G:$G,$A22,Transactions!$B:$B,"&gt;="&amp;G$11,Transactions!$B:$B,"&lt;="&amp;G$12)</f>
        <v>0</v>
      </c>
      <c r="H22" s="151">
        <f>SUMIFS(Transactions!$J:$J,Transactions!$G:$G,$A22,Transactions!$B:$B,"&gt;="&amp;H$11,Transactions!$B:$B,"&lt;="&amp;H$12)-SUMIFS(Transactions!$I:$I,Transactions!$G:$G,$A22,Transactions!$B:$B,"&gt;="&amp;H$11,Transactions!$B:$B,"&lt;="&amp;H$12)</f>
        <v>0</v>
      </c>
      <c r="I22" s="151">
        <f>SUMIFS(Transactions!$J:$J,Transactions!$G:$G,$A22,Transactions!$B:$B,"&gt;="&amp;I$11,Transactions!$B:$B,"&lt;="&amp;I$12)-SUMIFS(Transactions!$I:$I,Transactions!$G:$G,$A22,Transactions!$B:$B,"&gt;="&amp;I$11,Transactions!$B:$B,"&lt;="&amp;I$12)</f>
        <v>0</v>
      </c>
      <c r="J22" s="151">
        <f>SUMIFS(Transactions!$J:$J,Transactions!$G:$G,$A22,Transactions!$B:$B,"&gt;="&amp;J$11,Transactions!$B:$B,"&lt;="&amp;J$12)-SUMIFS(Transactions!$I:$I,Transactions!$G:$G,$A22,Transactions!$B:$B,"&gt;="&amp;J$11,Transactions!$B:$B,"&lt;="&amp;J$12)</f>
        <v>0</v>
      </c>
      <c r="K22" s="151">
        <f>SUMIFS(Transactions!$J:$J,Transactions!$G:$G,$A22,Transactions!$B:$B,"&gt;="&amp;K$11,Transactions!$B:$B,"&lt;="&amp;K$12)-SUMIFS(Transactions!$I:$I,Transactions!$G:$G,$A22,Transactions!$B:$B,"&gt;="&amp;K$11,Transactions!$B:$B,"&lt;="&amp;K$12)</f>
        <v>0</v>
      </c>
      <c r="L22" s="151">
        <f>SUMIFS(Transactions!$J:$J,Transactions!$G:$G,$A22,Transactions!$B:$B,"&gt;="&amp;L$11,Transactions!$B:$B,"&lt;="&amp;L$12)-SUMIFS(Transactions!$I:$I,Transactions!$G:$G,$A22,Transactions!$B:$B,"&gt;="&amp;L$11,Transactions!$B:$B,"&lt;="&amp;L$12)</f>
        <v>0</v>
      </c>
      <c r="M22" s="151">
        <f>SUMIFS(Transactions!$J:$J,Transactions!$G:$G,$A22,Transactions!$B:$B,"&gt;="&amp;M$11,Transactions!$B:$B,"&lt;="&amp;M$12)-SUMIFS(Transactions!$I:$I,Transactions!$G:$G,$A22,Transactions!$B:$B,"&gt;="&amp;M$11,Transactions!$B:$B,"&lt;="&amp;M$12)</f>
        <v>0</v>
      </c>
      <c r="N22" s="151">
        <f>SUMIFS(Transactions!$J:$J,Transactions!$G:$G,$A22,Transactions!$B:$B,"&gt;="&amp;N$11,Transactions!$B:$B,"&lt;="&amp;N$12)-SUMIFS(Transactions!$I:$I,Transactions!$G:$G,$A22,Transactions!$B:$B,"&gt;="&amp;N$11,Transactions!$B:$B,"&lt;="&amp;N$12)</f>
        <v>0</v>
      </c>
      <c r="O22" s="152">
        <f t="shared" si="7"/>
        <v>2000</v>
      </c>
      <c r="P22" s="152">
        <f t="shared" si="8"/>
        <v>166.66666666666666</v>
      </c>
    </row>
    <row r="23" spans="1:16" ht="14.45" customHeight="1" x14ac:dyDescent="0.25">
      <c r="A23" s="121" t="s">
        <v>413</v>
      </c>
      <c r="C23" s="151">
        <f>SUMIFS(Transactions!$J:$J,Transactions!$G:$G,$A23,Transactions!$B:$B,"&gt;="&amp;C$11,Transactions!$B:$B,"&lt;="&amp;C$12)-SUMIFS(Transactions!$I:$I,Transactions!$G:$G,$A23,Transactions!$B:$B,"&gt;="&amp;C$11,Transactions!$B:$B,"&lt;="&amp;C$12)</f>
        <v>0</v>
      </c>
      <c r="D23" s="151">
        <f>SUMIFS(Transactions!$J:$J,Transactions!$G:$G,$A23,Transactions!$B:$B,"&gt;="&amp;D$11,Transactions!$B:$B,"&lt;="&amp;D$12)-SUMIFS(Transactions!$I:$I,Transactions!$G:$G,$A23,Transactions!$B:$B,"&gt;="&amp;D$11,Transactions!$B:$B,"&lt;="&amp;D$12)</f>
        <v>0</v>
      </c>
      <c r="E23" s="151">
        <f>SUMIFS(Transactions!$J:$J,Transactions!$G:$G,$A23,Transactions!$B:$B,"&gt;="&amp;E$11,Transactions!$B:$B,"&lt;="&amp;E$12)-SUMIFS(Transactions!$I:$I,Transactions!$G:$G,$A23,Transactions!$B:$B,"&gt;="&amp;E$11,Transactions!$B:$B,"&lt;="&amp;E$12)</f>
        <v>0</v>
      </c>
      <c r="F23" s="151">
        <f>SUMIFS(Transactions!$J:$J,Transactions!$G:$G,$A23,Transactions!$B:$B,"&gt;="&amp;F$11,Transactions!$B:$B,"&lt;="&amp;F$12)-SUMIFS(Transactions!$I:$I,Transactions!$G:$G,$A23,Transactions!$B:$B,"&gt;="&amp;F$11,Transactions!$B:$B,"&lt;="&amp;F$12)</f>
        <v>0</v>
      </c>
      <c r="G23" s="151">
        <f>SUMIFS(Transactions!$J:$J,Transactions!$G:$G,$A23,Transactions!$B:$B,"&gt;="&amp;G$11,Transactions!$B:$B,"&lt;="&amp;G$12)-SUMIFS(Transactions!$I:$I,Transactions!$G:$G,$A23,Transactions!$B:$B,"&gt;="&amp;G$11,Transactions!$B:$B,"&lt;="&amp;G$12)</f>
        <v>0</v>
      </c>
      <c r="H23" s="151">
        <f>SUMIFS(Transactions!$J:$J,Transactions!$G:$G,$A23,Transactions!$B:$B,"&gt;="&amp;H$11,Transactions!$B:$B,"&lt;="&amp;H$12)-SUMIFS(Transactions!$I:$I,Transactions!$G:$G,$A23,Transactions!$B:$B,"&gt;="&amp;H$11,Transactions!$B:$B,"&lt;="&amp;H$12)</f>
        <v>0</v>
      </c>
      <c r="I23" s="151">
        <f>SUMIFS(Transactions!$J:$J,Transactions!$G:$G,$A23,Transactions!$B:$B,"&gt;="&amp;I$11,Transactions!$B:$B,"&lt;="&amp;I$12)-SUMIFS(Transactions!$I:$I,Transactions!$G:$G,$A23,Transactions!$B:$B,"&gt;="&amp;I$11,Transactions!$B:$B,"&lt;="&amp;I$12)</f>
        <v>0</v>
      </c>
      <c r="J23" s="151">
        <f>SUMIFS(Transactions!$J:$J,Transactions!$G:$G,$A23,Transactions!$B:$B,"&gt;="&amp;J$11,Transactions!$B:$B,"&lt;="&amp;J$12)-SUMIFS(Transactions!$I:$I,Transactions!$G:$G,$A23,Transactions!$B:$B,"&gt;="&amp;J$11,Transactions!$B:$B,"&lt;="&amp;J$12)</f>
        <v>0</v>
      </c>
      <c r="K23" s="151">
        <f>SUMIFS(Transactions!$J:$J,Transactions!$G:$G,$A23,Transactions!$B:$B,"&gt;="&amp;K$11,Transactions!$B:$B,"&lt;="&amp;K$12)-SUMIFS(Transactions!$I:$I,Transactions!$G:$G,$A23,Transactions!$B:$B,"&gt;="&amp;K$11,Transactions!$B:$B,"&lt;="&amp;K$12)</f>
        <v>0</v>
      </c>
      <c r="L23" s="151">
        <f>SUMIFS(Transactions!$J:$J,Transactions!$G:$G,$A23,Transactions!$B:$B,"&gt;="&amp;L$11,Transactions!$B:$B,"&lt;="&amp;L$12)-SUMIFS(Transactions!$I:$I,Transactions!$G:$G,$A23,Transactions!$B:$B,"&gt;="&amp;L$11,Transactions!$B:$B,"&lt;="&amp;L$12)</f>
        <v>0</v>
      </c>
      <c r="M23" s="151">
        <f>SUMIFS(Transactions!$J:$J,Transactions!$G:$G,$A23,Transactions!$B:$B,"&gt;="&amp;M$11,Transactions!$B:$B,"&lt;="&amp;M$12)-SUMIFS(Transactions!$I:$I,Transactions!$G:$G,$A23,Transactions!$B:$B,"&gt;="&amp;M$11,Transactions!$B:$B,"&lt;="&amp;M$12)</f>
        <v>0</v>
      </c>
      <c r="N23" s="151">
        <f>SUMIFS(Transactions!$J:$J,Transactions!$G:$G,$A23,Transactions!$B:$B,"&gt;="&amp;N$11,Transactions!$B:$B,"&lt;="&amp;N$12)-SUMIFS(Transactions!$I:$I,Transactions!$G:$G,$A23,Transactions!$B:$B,"&gt;="&amp;N$11,Transactions!$B:$B,"&lt;="&amp;N$12)</f>
        <v>0</v>
      </c>
      <c r="O23" s="152">
        <f t="shared" si="7"/>
        <v>0</v>
      </c>
      <c r="P23" s="152">
        <f t="shared" si="8"/>
        <v>0</v>
      </c>
    </row>
    <row r="24" spans="1:16" ht="14.45" customHeight="1" x14ac:dyDescent="0.25">
      <c r="A24" s="121" t="s">
        <v>413</v>
      </c>
      <c r="C24" s="151">
        <f>SUMIFS(Transactions!$J:$J,Transactions!$G:$G,$A24,Transactions!$B:$B,"&gt;="&amp;C$11,Transactions!$B:$B,"&lt;="&amp;C$12)-SUMIFS(Transactions!$I:$I,Transactions!$G:$G,$A24,Transactions!$B:$B,"&gt;="&amp;C$11,Transactions!$B:$B,"&lt;="&amp;C$12)</f>
        <v>0</v>
      </c>
      <c r="D24" s="151">
        <f>SUMIFS(Transactions!$J:$J,Transactions!$G:$G,$A24,Transactions!$B:$B,"&gt;="&amp;D$11,Transactions!$B:$B,"&lt;="&amp;D$12)-SUMIFS(Transactions!$I:$I,Transactions!$G:$G,$A24,Transactions!$B:$B,"&gt;="&amp;D$11,Transactions!$B:$B,"&lt;="&amp;D$12)</f>
        <v>0</v>
      </c>
      <c r="E24" s="151">
        <f>SUMIFS(Transactions!$J:$J,Transactions!$G:$G,$A24,Transactions!$B:$B,"&gt;="&amp;E$11,Transactions!$B:$B,"&lt;="&amp;E$12)-SUMIFS(Transactions!$I:$I,Transactions!$G:$G,$A24,Transactions!$B:$B,"&gt;="&amp;E$11,Transactions!$B:$B,"&lt;="&amp;E$12)</f>
        <v>0</v>
      </c>
      <c r="F24" s="151">
        <f>SUMIFS(Transactions!$J:$J,Transactions!$G:$G,$A24,Transactions!$B:$B,"&gt;="&amp;F$11,Transactions!$B:$B,"&lt;="&amp;F$12)-SUMIFS(Transactions!$I:$I,Transactions!$G:$G,$A24,Transactions!$B:$B,"&gt;="&amp;F$11,Transactions!$B:$B,"&lt;="&amp;F$12)</f>
        <v>0</v>
      </c>
      <c r="G24" s="151">
        <f>SUMIFS(Transactions!$J:$J,Transactions!$G:$G,$A24,Transactions!$B:$B,"&gt;="&amp;G$11,Transactions!$B:$B,"&lt;="&amp;G$12)-SUMIFS(Transactions!$I:$I,Transactions!$G:$G,$A24,Transactions!$B:$B,"&gt;="&amp;G$11,Transactions!$B:$B,"&lt;="&amp;G$12)</f>
        <v>0</v>
      </c>
      <c r="H24" s="151">
        <f>SUMIFS(Transactions!$J:$J,Transactions!$G:$G,$A24,Transactions!$B:$B,"&gt;="&amp;H$11,Transactions!$B:$B,"&lt;="&amp;H$12)-SUMIFS(Transactions!$I:$I,Transactions!$G:$G,$A24,Transactions!$B:$B,"&gt;="&amp;H$11,Transactions!$B:$B,"&lt;="&amp;H$12)</f>
        <v>0</v>
      </c>
      <c r="I24" s="151">
        <f>SUMIFS(Transactions!$J:$J,Transactions!$G:$G,$A24,Transactions!$B:$B,"&gt;="&amp;I$11,Transactions!$B:$B,"&lt;="&amp;I$12)-SUMIFS(Transactions!$I:$I,Transactions!$G:$G,$A24,Transactions!$B:$B,"&gt;="&amp;I$11,Transactions!$B:$B,"&lt;="&amp;I$12)</f>
        <v>0</v>
      </c>
      <c r="J24" s="151">
        <f>SUMIFS(Transactions!$J:$J,Transactions!$G:$G,$A24,Transactions!$B:$B,"&gt;="&amp;J$11,Transactions!$B:$B,"&lt;="&amp;J$12)-SUMIFS(Transactions!$I:$I,Transactions!$G:$G,$A24,Transactions!$B:$B,"&gt;="&amp;J$11,Transactions!$B:$B,"&lt;="&amp;J$12)</f>
        <v>0</v>
      </c>
      <c r="K24" s="151">
        <f>SUMIFS(Transactions!$J:$J,Transactions!$G:$G,$A24,Transactions!$B:$B,"&gt;="&amp;K$11,Transactions!$B:$B,"&lt;="&amp;K$12)-SUMIFS(Transactions!$I:$I,Transactions!$G:$G,$A24,Transactions!$B:$B,"&gt;="&amp;K$11,Transactions!$B:$B,"&lt;="&amp;K$12)</f>
        <v>0</v>
      </c>
      <c r="L24" s="151">
        <f>SUMIFS(Transactions!$J:$J,Transactions!$G:$G,$A24,Transactions!$B:$B,"&gt;="&amp;L$11,Transactions!$B:$B,"&lt;="&amp;L$12)-SUMIFS(Transactions!$I:$I,Transactions!$G:$G,$A24,Transactions!$B:$B,"&gt;="&amp;L$11,Transactions!$B:$B,"&lt;="&amp;L$12)</f>
        <v>0</v>
      </c>
      <c r="M24" s="151">
        <f>SUMIFS(Transactions!$J:$J,Transactions!$G:$G,$A24,Transactions!$B:$B,"&gt;="&amp;M$11,Transactions!$B:$B,"&lt;="&amp;M$12)-SUMIFS(Transactions!$I:$I,Transactions!$G:$G,$A24,Transactions!$B:$B,"&gt;="&amp;M$11,Transactions!$B:$B,"&lt;="&amp;M$12)</f>
        <v>0</v>
      </c>
      <c r="N24" s="151">
        <f>SUMIFS(Transactions!$J:$J,Transactions!$G:$G,$A24,Transactions!$B:$B,"&gt;="&amp;N$11,Transactions!$B:$B,"&lt;="&amp;N$12)-SUMIFS(Transactions!$I:$I,Transactions!$G:$G,$A24,Transactions!$B:$B,"&gt;="&amp;N$11,Transactions!$B:$B,"&lt;="&amp;N$12)</f>
        <v>0</v>
      </c>
      <c r="O24" s="152">
        <f t="shared" si="7"/>
        <v>0</v>
      </c>
      <c r="P24" s="152">
        <f t="shared" si="8"/>
        <v>0</v>
      </c>
    </row>
    <row r="25" spans="1:16" ht="14.45" customHeight="1" x14ac:dyDescent="0.25">
      <c r="A25" s="121" t="s">
        <v>413</v>
      </c>
      <c r="C25" s="151">
        <f>SUMIFS(Transactions!$J:$J,Transactions!$G:$G,$A25,Transactions!$B:$B,"&gt;="&amp;C$11,Transactions!$B:$B,"&lt;="&amp;C$12)-SUMIFS(Transactions!$I:$I,Transactions!$G:$G,$A25,Transactions!$B:$B,"&gt;="&amp;C$11,Transactions!$B:$B,"&lt;="&amp;C$12)</f>
        <v>0</v>
      </c>
      <c r="D25" s="151">
        <f>SUMIFS(Transactions!$J:$J,Transactions!$G:$G,$A25,Transactions!$B:$B,"&gt;="&amp;D$11,Transactions!$B:$B,"&lt;="&amp;D$12)-SUMIFS(Transactions!$I:$I,Transactions!$G:$G,$A25,Transactions!$B:$B,"&gt;="&amp;D$11,Transactions!$B:$B,"&lt;="&amp;D$12)</f>
        <v>0</v>
      </c>
      <c r="E25" s="151">
        <f>SUMIFS(Transactions!$J:$J,Transactions!$G:$G,$A25,Transactions!$B:$B,"&gt;="&amp;E$11,Transactions!$B:$B,"&lt;="&amp;E$12)-SUMIFS(Transactions!$I:$I,Transactions!$G:$G,$A25,Transactions!$B:$B,"&gt;="&amp;E$11,Transactions!$B:$B,"&lt;="&amp;E$12)</f>
        <v>0</v>
      </c>
      <c r="F25" s="151">
        <f>SUMIFS(Transactions!$J:$J,Transactions!$G:$G,$A25,Transactions!$B:$B,"&gt;="&amp;F$11,Transactions!$B:$B,"&lt;="&amp;F$12)-SUMIFS(Transactions!$I:$I,Transactions!$G:$G,$A25,Transactions!$B:$B,"&gt;="&amp;F$11,Transactions!$B:$B,"&lt;="&amp;F$12)</f>
        <v>0</v>
      </c>
      <c r="G25" s="151">
        <f>SUMIFS(Transactions!$J:$J,Transactions!$G:$G,$A25,Transactions!$B:$B,"&gt;="&amp;G$11,Transactions!$B:$B,"&lt;="&amp;G$12)-SUMIFS(Transactions!$I:$I,Transactions!$G:$G,$A25,Transactions!$B:$B,"&gt;="&amp;G$11,Transactions!$B:$B,"&lt;="&amp;G$12)</f>
        <v>0</v>
      </c>
      <c r="H25" s="151">
        <f>SUMIFS(Transactions!$J:$J,Transactions!$G:$G,$A25,Transactions!$B:$B,"&gt;="&amp;H$11,Transactions!$B:$B,"&lt;="&amp;H$12)-SUMIFS(Transactions!$I:$I,Transactions!$G:$G,$A25,Transactions!$B:$B,"&gt;="&amp;H$11,Transactions!$B:$B,"&lt;="&amp;H$12)</f>
        <v>0</v>
      </c>
      <c r="I25" s="151">
        <f>SUMIFS(Transactions!$J:$J,Transactions!$G:$G,$A25,Transactions!$B:$B,"&gt;="&amp;I$11,Transactions!$B:$B,"&lt;="&amp;I$12)-SUMIFS(Transactions!$I:$I,Transactions!$G:$G,$A25,Transactions!$B:$B,"&gt;="&amp;I$11,Transactions!$B:$B,"&lt;="&amp;I$12)</f>
        <v>0</v>
      </c>
      <c r="J25" s="151">
        <f>SUMIFS(Transactions!$J:$J,Transactions!$G:$G,$A25,Transactions!$B:$B,"&gt;="&amp;J$11,Transactions!$B:$B,"&lt;="&amp;J$12)-SUMIFS(Transactions!$I:$I,Transactions!$G:$G,$A25,Transactions!$B:$B,"&gt;="&amp;J$11,Transactions!$B:$B,"&lt;="&amp;J$12)</f>
        <v>0</v>
      </c>
      <c r="K25" s="151">
        <f>SUMIFS(Transactions!$J:$J,Transactions!$G:$G,$A25,Transactions!$B:$B,"&gt;="&amp;K$11,Transactions!$B:$B,"&lt;="&amp;K$12)-SUMIFS(Transactions!$I:$I,Transactions!$G:$G,$A25,Transactions!$B:$B,"&gt;="&amp;K$11,Transactions!$B:$B,"&lt;="&amp;K$12)</f>
        <v>0</v>
      </c>
      <c r="L25" s="151">
        <f>SUMIFS(Transactions!$J:$J,Transactions!$G:$G,$A25,Transactions!$B:$B,"&gt;="&amp;L$11,Transactions!$B:$B,"&lt;="&amp;L$12)-SUMIFS(Transactions!$I:$I,Transactions!$G:$G,$A25,Transactions!$B:$B,"&gt;="&amp;L$11,Transactions!$B:$B,"&lt;="&amp;L$12)</f>
        <v>0</v>
      </c>
      <c r="M25" s="151">
        <f>SUMIFS(Transactions!$J:$J,Transactions!$G:$G,$A25,Transactions!$B:$B,"&gt;="&amp;M$11,Transactions!$B:$B,"&lt;="&amp;M$12)-SUMIFS(Transactions!$I:$I,Transactions!$G:$G,$A25,Transactions!$B:$B,"&gt;="&amp;M$11,Transactions!$B:$B,"&lt;="&amp;M$12)</f>
        <v>0</v>
      </c>
      <c r="N25" s="151">
        <f>SUMIFS(Transactions!$J:$J,Transactions!$G:$G,$A25,Transactions!$B:$B,"&gt;="&amp;N$11,Transactions!$B:$B,"&lt;="&amp;N$12)-SUMIFS(Transactions!$I:$I,Transactions!$G:$G,$A25,Transactions!$B:$B,"&gt;="&amp;N$11,Transactions!$B:$B,"&lt;="&amp;N$12)</f>
        <v>0</v>
      </c>
      <c r="O25" s="152">
        <f t="shared" si="7"/>
        <v>0</v>
      </c>
      <c r="P25" s="152">
        <f t="shared" si="8"/>
        <v>0</v>
      </c>
    </row>
    <row r="26" spans="1:16" ht="14.45" customHeight="1" x14ac:dyDescent="0.25">
      <c r="A26" s="121" t="s">
        <v>413</v>
      </c>
      <c r="C26" s="151">
        <f>SUMIFS(Transactions!$J:$J,Transactions!$G:$G,$A26,Transactions!$B:$B,"&gt;="&amp;C$11,Transactions!$B:$B,"&lt;="&amp;C$12)-SUMIFS(Transactions!$I:$I,Transactions!$G:$G,$A26,Transactions!$B:$B,"&gt;="&amp;C$11,Transactions!$B:$B,"&lt;="&amp;C$12)</f>
        <v>0</v>
      </c>
      <c r="D26" s="151">
        <f>SUMIFS(Transactions!$J:$J,Transactions!$G:$G,$A26,Transactions!$B:$B,"&gt;="&amp;D$11,Transactions!$B:$B,"&lt;="&amp;D$12)-SUMIFS(Transactions!$I:$I,Transactions!$G:$G,$A26,Transactions!$B:$B,"&gt;="&amp;D$11,Transactions!$B:$B,"&lt;="&amp;D$12)</f>
        <v>0</v>
      </c>
      <c r="E26" s="151">
        <f>SUMIFS(Transactions!$J:$J,Transactions!$G:$G,$A26,Transactions!$B:$B,"&gt;="&amp;E$11,Transactions!$B:$B,"&lt;="&amp;E$12)-SUMIFS(Transactions!$I:$I,Transactions!$G:$G,$A26,Transactions!$B:$B,"&gt;="&amp;E$11,Transactions!$B:$B,"&lt;="&amp;E$12)</f>
        <v>0</v>
      </c>
      <c r="F26" s="151">
        <f>SUMIFS(Transactions!$J:$J,Transactions!$G:$G,$A26,Transactions!$B:$B,"&gt;="&amp;F$11,Transactions!$B:$B,"&lt;="&amp;F$12)-SUMIFS(Transactions!$I:$I,Transactions!$G:$G,$A26,Transactions!$B:$B,"&gt;="&amp;F$11,Transactions!$B:$B,"&lt;="&amp;F$12)</f>
        <v>0</v>
      </c>
      <c r="G26" s="151">
        <f>SUMIFS(Transactions!$J:$J,Transactions!$G:$G,$A26,Transactions!$B:$B,"&gt;="&amp;G$11,Transactions!$B:$B,"&lt;="&amp;G$12)-SUMIFS(Transactions!$I:$I,Transactions!$G:$G,$A26,Transactions!$B:$B,"&gt;="&amp;G$11,Transactions!$B:$B,"&lt;="&amp;G$12)</f>
        <v>0</v>
      </c>
      <c r="H26" s="151">
        <f>SUMIFS(Transactions!$J:$J,Transactions!$G:$G,$A26,Transactions!$B:$B,"&gt;="&amp;H$11,Transactions!$B:$B,"&lt;="&amp;H$12)-SUMIFS(Transactions!$I:$I,Transactions!$G:$G,$A26,Transactions!$B:$B,"&gt;="&amp;H$11,Transactions!$B:$B,"&lt;="&amp;H$12)</f>
        <v>0</v>
      </c>
      <c r="I26" s="151">
        <f>SUMIFS(Transactions!$J:$J,Transactions!$G:$G,$A26,Transactions!$B:$B,"&gt;="&amp;I$11,Transactions!$B:$B,"&lt;="&amp;I$12)-SUMIFS(Transactions!$I:$I,Transactions!$G:$G,$A26,Transactions!$B:$B,"&gt;="&amp;I$11,Transactions!$B:$B,"&lt;="&amp;I$12)</f>
        <v>0</v>
      </c>
      <c r="J26" s="151">
        <f>SUMIFS(Transactions!$J:$J,Transactions!$G:$G,$A26,Transactions!$B:$B,"&gt;="&amp;J$11,Transactions!$B:$B,"&lt;="&amp;J$12)-SUMIFS(Transactions!$I:$I,Transactions!$G:$G,$A26,Transactions!$B:$B,"&gt;="&amp;J$11,Transactions!$B:$B,"&lt;="&amp;J$12)</f>
        <v>0</v>
      </c>
      <c r="K26" s="151">
        <f>SUMIFS(Transactions!$J:$J,Transactions!$G:$G,$A26,Transactions!$B:$B,"&gt;="&amp;K$11,Transactions!$B:$B,"&lt;="&amp;K$12)-SUMIFS(Transactions!$I:$I,Transactions!$G:$G,$A26,Transactions!$B:$B,"&gt;="&amp;K$11,Transactions!$B:$B,"&lt;="&amp;K$12)</f>
        <v>0</v>
      </c>
      <c r="L26" s="151">
        <f>SUMIFS(Transactions!$J:$J,Transactions!$G:$G,$A26,Transactions!$B:$B,"&gt;="&amp;L$11,Transactions!$B:$B,"&lt;="&amp;L$12)-SUMIFS(Transactions!$I:$I,Transactions!$G:$G,$A26,Transactions!$B:$B,"&gt;="&amp;L$11,Transactions!$B:$B,"&lt;="&amp;L$12)</f>
        <v>0</v>
      </c>
      <c r="M26" s="151">
        <f>SUMIFS(Transactions!$J:$J,Transactions!$G:$G,$A26,Transactions!$B:$B,"&gt;="&amp;M$11,Transactions!$B:$B,"&lt;="&amp;M$12)-SUMIFS(Transactions!$I:$I,Transactions!$G:$G,$A26,Transactions!$B:$B,"&gt;="&amp;M$11,Transactions!$B:$B,"&lt;="&amp;M$12)</f>
        <v>0</v>
      </c>
      <c r="N26" s="151">
        <f>SUMIFS(Transactions!$J:$J,Transactions!$G:$G,$A26,Transactions!$B:$B,"&gt;="&amp;N$11,Transactions!$B:$B,"&lt;="&amp;N$12)-SUMIFS(Transactions!$I:$I,Transactions!$G:$G,$A26,Transactions!$B:$B,"&gt;="&amp;N$11,Transactions!$B:$B,"&lt;="&amp;N$12)</f>
        <v>0</v>
      </c>
      <c r="O26" s="152">
        <f t="shared" si="7"/>
        <v>0</v>
      </c>
      <c r="P26" s="152">
        <f t="shared" si="8"/>
        <v>0</v>
      </c>
    </row>
    <row r="27" spans="1:16" ht="14.45" customHeight="1" x14ac:dyDescent="0.25">
      <c r="A27" s="121" t="s">
        <v>413</v>
      </c>
      <c r="C27" s="151">
        <f>SUMIFS(Transactions!$J:$J,Transactions!$G:$G,$A27,Transactions!$B:$B,"&gt;="&amp;C$11,Transactions!$B:$B,"&lt;="&amp;C$12)-SUMIFS(Transactions!$I:$I,Transactions!$G:$G,$A27,Transactions!$B:$B,"&gt;="&amp;C$11,Transactions!$B:$B,"&lt;="&amp;C$12)</f>
        <v>0</v>
      </c>
      <c r="D27" s="151">
        <f>SUMIFS(Transactions!$J:$J,Transactions!$G:$G,$A27,Transactions!$B:$B,"&gt;="&amp;D$11,Transactions!$B:$B,"&lt;="&amp;D$12)-SUMIFS(Transactions!$I:$I,Transactions!$G:$G,$A27,Transactions!$B:$B,"&gt;="&amp;D$11,Transactions!$B:$B,"&lt;="&amp;D$12)</f>
        <v>0</v>
      </c>
      <c r="E27" s="151">
        <f>SUMIFS(Transactions!$J:$J,Transactions!$G:$G,$A27,Transactions!$B:$B,"&gt;="&amp;E$11,Transactions!$B:$B,"&lt;="&amp;E$12)-SUMIFS(Transactions!$I:$I,Transactions!$G:$G,$A27,Transactions!$B:$B,"&gt;="&amp;E$11,Transactions!$B:$B,"&lt;="&amp;E$12)</f>
        <v>0</v>
      </c>
      <c r="F27" s="151">
        <f>SUMIFS(Transactions!$J:$J,Transactions!$G:$G,$A27,Transactions!$B:$B,"&gt;="&amp;F$11,Transactions!$B:$B,"&lt;="&amp;F$12)-SUMIFS(Transactions!$I:$I,Transactions!$G:$G,$A27,Transactions!$B:$B,"&gt;="&amp;F$11,Transactions!$B:$B,"&lt;="&amp;F$12)</f>
        <v>0</v>
      </c>
      <c r="G27" s="151">
        <f>SUMIFS(Transactions!$J:$J,Transactions!$G:$G,$A27,Transactions!$B:$B,"&gt;="&amp;G$11,Transactions!$B:$B,"&lt;="&amp;G$12)-SUMIFS(Transactions!$I:$I,Transactions!$G:$G,$A27,Transactions!$B:$B,"&gt;="&amp;G$11,Transactions!$B:$B,"&lt;="&amp;G$12)</f>
        <v>0</v>
      </c>
      <c r="H27" s="151">
        <f>SUMIFS(Transactions!$J:$J,Transactions!$G:$G,$A27,Transactions!$B:$B,"&gt;="&amp;H$11,Transactions!$B:$B,"&lt;="&amp;H$12)-SUMIFS(Transactions!$I:$I,Transactions!$G:$G,$A27,Transactions!$B:$B,"&gt;="&amp;H$11,Transactions!$B:$B,"&lt;="&amp;H$12)</f>
        <v>0</v>
      </c>
      <c r="I27" s="151">
        <f>SUMIFS(Transactions!$J:$J,Transactions!$G:$G,$A27,Transactions!$B:$B,"&gt;="&amp;I$11,Transactions!$B:$B,"&lt;="&amp;I$12)-SUMIFS(Transactions!$I:$I,Transactions!$G:$G,$A27,Transactions!$B:$B,"&gt;="&amp;I$11,Transactions!$B:$B,"&lt;="&amp;I$12)</f>
        <v>0</v>
      </c>
      <c r="J27" s="151">
        <f>SUMIFS(Transactions!$J:$J,Transactions!$G:$G,$A27,Transactions!$B:$B,"&gt;="&amp;J$11,Transactions!$B:$B,"&lt;="&amp;J$12)-SUMIFS(Transactions!$I:$I,Transactions!$G:$G,$A27,Transactions!$B:$B,"&gt;="&amp;J$11,Transactions!$B:$B,"&lt;="&amp;J$12)</f>
        <v>0</v>
      </c>
      <c r="K27" s="151">
        <f>SUMIFS(Transactions!$J:$J,Transactions!$G:$G,$A27,Transactions!$B:$B,"&gt;="&amp;K$11,Transactions!$B:$B,"&lt;="&amp;K$12)-SUMIFS(Transactions!$I:$I,Transactions!$G:$G,$A27,Transactions!$B:$B,"&gt;="&amp;K$11,Transactions!$B:$B,"&lt;="&amp;K$12)</f>
        <v>0</v>
      </c>
      <c r="L27" s="151">
        <f>SUMIFS(Transactions!$J:$J,Transactions!$G:$G,$A27,Transactions!$B:$B,"&gt;="&amp;L$11,Transactions!$B:$B,"&lt;="&amp;L$12)-SUMIFS(Transactions!$I:$I,Transactions!$G:$G,$A27,Transactions!$B:$B,"&gt;="&amp;L$11,Transactions!$B:$B,"&lt;="&amp;L$12)</f>
        <v>0</v>
      </c>
      <c r="M27" s="151">
        <f>SUMIFS(Transactions!$J:$J,Transactions!$G:$G,$A27,Transactions!$B:$B,"&gt;="&amp;M$11,Transactions!$B:$B,"&lt;="&amp;M$12)-SUMIFS(Transactions!$I:$I,Transactions!$G:$G,$A27,Transactions!$B:$B,"&gt;="&amp;M$11,Transactions!$B:$B,"&lt;="&amp;M$12)</f>
        <v>0</v>
      </c>
      <c r="N27" s="151">
        <f>SUMIFS(Transactions!$J:$J,Transactions!$G:$G,$A27,Transactions!$B:$B,"&gt;="&amp;N$11,Transactions!$B:$B,"&lt;="&amp;N$12)-SUMIFS(Transactions!$I:$I,Transactions!$G:$G,$A27,Transactions!$B:$B,"&gt;="&amp;N$11,Transactions!$B:$B,"&lt;="&amp;N$12)</f>
        <v>0</v>
      </c>
      <c r="O27" s="152">
        <f t="shared" si="7"/>
        <v>0</v>
      </c>
      <c r="P27" s="152">
        <f t="shared" si="8"/>
        <v>0</v>
      </c>
    </row>
    <row r="28" spans="1:16" ht="14.45" customHeight="1" x14ac:dyDescent="0.25">
      <c r="A28" s="121" t="s">
        <v>413</v>
      </c>
      <c r="C28" s="151">
        <f>SUMIFS(Transactions!$J:$J,Transactions!$G:$G,$A28,Transactions!$B:$B,"&gt;="&amp;C$11,Transactions!$B:$B,"&lt;="&amp;C$12)-SUMIFS(Transactions!$I:$I,Transactions!$G:$G,$A28,Transactions!$B:$B,"&gt;="&amp;C$11,Transactions!$B:$B,"&lt;="&amp;C$12)</f>
        <v>0</v>
      </c>
      <c r="D28" s="151">
        <f>SUMIFS(Transactions!$J:$J,Transactions!$G:$G,$A28,Transactions!$B:$B,"&gt;="&amp;D$11,Transactions!$B:$B,"&lt;="&amp;D$12)-SUMIFS(Transactions!$I:$I,Transactions!$G:$G,$A28,Transactions!$B:$B,"&gt;="&amp;D$11,Transactions!$B:$B,"&lt;="&amp;D$12)</f>
        <v>0</v>
      </c>
      <c r="E28" s="151">
        <f>SUMIFS(Transactions!$J:$J,Transactions!$G:$G,$A28,Transactions!$B:$B,"&gt;="&amp;E$11,Transactions!$B:$B,"&lt;="&amp;E$12)-SUMIFS(Transactions!$I:$I,Transactions!$G:$G,$A28,Transactions!$B:$B,"&gt;="&amp;E$11,Transactions!$B:$B,"&lt;="&amp;E$12)</f>
        <v>0</v>
      </c>
      <c r="F28" s="151">
        <f>SUMIFS(Transactions!$J:$J,Transactions!$G:$G,$A28,Transactions!$B:$B,"&gt;="&amp;F$11,Transactions!$B:$B,"&lt;="&amp;F$12)-SUMIFS(Transactions!$I:$I,Transactions!$G:$G,$A28,Transactions!$B:$B,"&gt;="&amp;F$11,Transactions!$B:$B,"&lt;="&amp;F$12)</f>
        <v>0</v>
      </c>
      <c r="G28" s="151">
        <f>SUMIFS(Transactions!$J:$J,Transactions!$G:$G,$A28,Transactions!$B:$B,"&gt;="&amp;G$11,Transactions!$B:$B,"&lt;="&amp;G$12)-SUMIFS(Transactions!$I:$I,Transactions!$G:$G,$A28,Transactions!$B:$B,"&gt;="&amp;G$11,Transactions!$B:$B,"&lt;="&amp;G$12)</f>
        <v>0</v>
      </c>
      <c r="H28" s="151">
        <f>SUMIFS(Transactions!$J:$J,Transactions!$G:$G,$A28,Transactions!$B:$B,"&gt;="&amp;H$11,Transactions!$B:$B,"&lt;="&amp;H$12)-SUMIFS(Transactions!$I:$I,Transactions!$G:$G,$A28,Transactions!$B:$B,"&gt;="&amp;H$11,Transactions!$B:$B,"&lt;="&amp;H$12)</f>
        <v>0</v>
      </c>
      <c r="I28" s="151">
        <f>SUMIFS(Transactions!$J:$J,Transactions!$G:$G,$A28,Transactions!$B:$B,"&gt;="&amp;I$11,Transactions!$B:$B,"&lt;="&amp;I$12)-SUMIFS(Transactions!$I:$I,Transactions!$G:$G,$A28,Transactions!$B:$B,"&gt;="&amp;I$11,Transactions!$B:$B,"&lt;="&amp;I$12)</f>
        <v>0</v>
      </c>
      <c r="J28" s="151">
        <f>SUMIFS(Transactions!$J:$J,Transactions!$G:$G,$A28,Transactions!$B:$B,"&gt;="&amp;J$11,Transactions!$B:$B,"&lt;="&amp;J$12)-SUMIFS(Transactions!$I:$I,Transactions!$G:$G,$A28,Transactions!$B:$B,"&gt;="&amp;J$11,Transactions!$B:$B,"&lt;="&amp;J$12)</f>
        <v>0</v>
      </c>
      <c r="K28" s="151">
        <f>SUMIFS(Transactions!$J:$J,Transactions!$G:$G,$A28,Transactions!$B:$B,"&gt;="&amp;K$11,Transactions!$B:$B,"&lt;="&amp;K$12)-SUMIFS(Transactions!$I:$I,Transactions!$G:$G,$A28,Transactions!$B:$B,"&gt;="&amp;K$11,Transactions!$B:$B,"&lt;="&amp;K$12)</f>
        <v>0</v>
      </c>
      <c r="L28" s="151">
        <f>SUMIFS(Transactions!$J:$J,Transactions!$G:$G,$A28,Transactions!$B:$B,"&gt;="&amp;L$11,Transactions!$B:$B,"&lt;="&amp;L$12)-SUMIFS(Transactions!$I:$I,Transactions!$G:$G,$A28,Transactions!$B:$B,"&gt;="&amp;L$11,Transactions!$B:$B,"&lt;="&amp;L$12)</f>
        <v>0</v>
      </c>
      <c r="M28" s="151">
        <f>SUMIFS(Transactions!$J:$J,Transactions!$G:$G,$A28,Transactions!$B:$B,"&gt;="&amp;M$11,Transactions!$B:$B,"&lt;="&amp;M$12)-SUMIFS(Transactions!$I:$I,Transactions!$G:$G,$A28,Transactions!$B:$B,"&gt;="&amp;M$11,Transactions!$B:$B,"&lt;="&amp;M$12)</f>
        <v>0</v>
      </c>
      <c r="N28" s="151">
        <f>SUMIFS(Transactions!$J:$J,Transactions!$G:$G,$A28,Transactions!$B:$B,"&gt;="&amp;N$11,Transactions!$B:$B,"&lt;="&amp;N$12)-SUMIFS(Transactions!$I:$I,Transactions!$G:$G,$A28,Transactions!$B:$B,"&gt;="&amp;N$11,Transactions!$B:$B,"&lt;="&amp;N$12)</f>
        <v>0</v>
      </c>
      <c r="O28" s="152">
        <f t="shared" si="7"/>
        <v>0</v>
      </c>
      <c r="P28" s="152">
        <f t="shared" si="8"/>
        <v>0</v>
      </c>
    </row>
    <row r="29" spans="1:16" ht="14.45" customHeight="1" x14ac:dyDescent="0.25">
      <c r="A29" s="121" t="s">
        <v>413</v>
      </c>
      <c r="C29" s="151">
        <f>SUMIFS(Transactions!$J:$J,Transactions!$G:$G,$A29,Transactions!$B:$B,"&gt;="&amp;C$11,Transactions!$B:$B,"&lt;="&amp;C$12)-SUMIFS(Transactions!$I:$I,Transactions!$G:$G,$A29,Transactions!$B:$B,"&gt;="&amp;C$11,Transactions!$B:$B,"&lt;="&amp;C$12)</f>
        <v>0</v>
      </c>
      <c r="D29" s="151">
        <f>SUMIFS(Transactions!$J:$J,Transactions!$G:$G,$A29,Transactions!$B:$B,"&gt;="&amp;D$11,Transactions!$B:$B,"&lt;="&amp;D$12)-SUMIFS(Transactions!$I:$I,Transactions!$G:$G,$A29,Transactions!$B:$B,"&gt;="&amp;D$11,Transactions!$B:$B,"&lt;="&amp;D$12)</f>
        <v>0</v>
      </c>
      <c r="E29" s="151">
        <f>SUMIFS(Transactions!$J:$J,Transactions!$G:$G,$A29,Transactions!$B:$B,"&gt;="&amp;E$11,Transactions!$B:$B,"&lt;="&amp;E$12)-SUMIFS(Transactions!$I:$I,Transactions!$G:$G,$A29,Transactions!$B:$B,"&gt;="&amp;E$11,Transactions!$B:$B,"&lt;="&amp;E$12)</f>
        <v>0</v>
      </c>
      <c r="F29" s="151">
        <f>SUMIFS(Transactions!$J:$J,Transactions!$G:$G,$A29,Transactions!$B:$B,"&gt;="&amp;F$11,Transactions!$B:$B,"&lt;="&amp;F$12)-SUMIFS(Transactions!$I:$I,Transactions!$G:$G,$A29,Transactions!$B:$B,"&gt;="&amp;F$11,Transactions!$B:$B,"&lt;="&amp;F$12)</f>
        <v>0</v>
      </c>
      <c r="G29" s="151">
        <f>SUMIFS(Transactions!$J:$J,Transactions!$G:$G,$A29,Transactions!$B:$B,"&gt;="&amp;G$11,Transactions!$B:$B,"&lt;="&amp;G$12)-SUMIFS(Transactions!$I:$I,Transactions!$G:$G,$A29,Transactions!$B:$B,"&gt;="&amp;G$11,Transactions!$B:$B,"&lt;="&amp;G$12)</f>
        <v>0</v>
      </c>
      <c r="H29" s="151">
        <f>SUMIFS(Transactions!$J:$J,Transactions!$G:$G,$A29,Transactions!$B:$B,"&gt;="&amp;H$11,Transactions!$B:$B,"&lt;="&amp;H$12)-SUMIFS(Transactions!$I:$I,Transactions!$G:$G,$A29,Transactions!$B:$B,"&gt;="&amp;H$11,Transactions!$B:$B,"&lt;="&amp;H$12)</f>
        <v>0</v>
      </c>
      <c r="I29" s="151">
        <f>SUMIFS(Transactions!$J:$J,Transactions!$G:$G,$A29,Transactions!$B:$B,"&gt;="&amp;I$11,Transactions!$B:$B,"&lt;="&amp;I$12)-SUMIFS(Transactions!$I:$I,Transactions!$G:$G,$A29,Transactions!$B:$B,"&gt;="&amp;I$11,Transactions!$B:$B,"&lt;="&amp;I$12)</f>
        <v>0</v>
      </c>
      <c r="J29" s="151">
        <f>SUMIFS(Transactions!$J:$J,Transactions!$G:$G,$A29,Transactions!$B:$B,"&gt;="&amp;J$11,Transactions!$B:$B,"&lt;="&amp;J$12)-SUMIFS(Transactions!$I:$I,Transactions!$G:$G,$A29,Transactions!$B:$B,"&gt;="&amp;J$11,Transactions!$B:$B,"&lt;="&amp;J$12)</f>
        <v>0</v>
      </c>
      <c r="K29" s="151">
        <f>SUMIFS(Transactions!$J:$J,Transactions!$G:$G,$A29,Transactions!$B:$B,"&gt;="&amp;K$11,Transactions!$B:$B,"&lt;="&amp;K$12)-SUMIFS(Transactions!$I:$I,Transactions!$G:$G,$A29,Transactions!$B:$B,"&gt;="&amp;K$11,Transactions!$B:$B,"&lt;="&amp;K$12)</f>
        <v>0</v>
      </c>
      <c r="L29" s="151">
        <f>SUMIFS(Transactions!$J:$J,Transactions!$G:$G,$A29,Transactions!$B:$B,"&gt;="&amp;L$11,Transactions!$B:$B,"&lt;="&amp;L$12)-SUMIFS(Transactions!$I:$I,Transactions!$G:$G,$A29,Transactions!$B:$B,"&gt;="&amp;L$11,Transactions!$B:$B,"&lt;="&amp;L$12)</f>
        <v>0</v>
      </c>
      <c r="M29" s="151">
        <f>SUMIFS(Transactions!$J:$J,Transactions!$G:$G,$A29,Transactions!$B:$B,"&gt;="&amp;M$11,Transactions!$B:$B,"&lt;="&amp;M$12)-SUMIFS(Transactions!$I:$I,Transactions!$G:$G,$A29,Transactions!$B:$B,"&gt;="&amp;M$11,Transactions!$B:$B,"&lt;="&amp;M$12)</f>
        <v>0</v>
      </c>
      <c r="N29" s="151">
        <f>SUMIFS(Transactions!$J:$J,Transactions!$G:$G,$A29,Transactions!$B:$B,"&gt;="&amp;N$11,Transactions!$B:$B,"&lt;="&amp;N$12)-SUMIFS(Transactions!$I:$I,Transactions!$G:$G,$A29,Transactions!$B:$B,"&gt;="&amp;N$11,Transactions!$B:$B,"&lt;="&amp;N$12)</f>
        <v>0</v>
      </c>
      <c r="O29" s="152">
        <f t="shared" si="7"/>
        <v>0</v>
      </c>
      <c r="P29" s="152">
        <f t="shared" si="8"/>
        <v>0</v>
      </c>
    </row>
    <row r="30" spans="1:16" ht="14.45" customHeight="1" x14ac:dyDescent="0.25">
      <c r="A30" s="121" t="s">
        <v>413</v>
      </c>
      <c r="C30" s="151">
        <f>SUMIFS(Transactions!$J:$J,Transactions!$G:$G,$A30,Transactions!$B:$B,"&gt;="&amp;C$11,Transactions!$B:$B,"&lt;="&amp;C$12)-SUMIFS(Transactions!$I:$I,Transactions!$G:$G,$A30,Transactions!$B:$B,"&gt;="&amp;C$11,Transactions!$B:$B,"&lt;="&amp;C$12)</f>
        <v>0</v>
      </c>
      <c r="D30" s="151">
        <f>SUMIFS(Transactions!$J:$J,Transactions!$G:$G,$A30,Transactions!$B:$B,"&gt;="&amp;D$11,Transactions!$B:$B,"&lt;="&amp;D$12)-SUMIFS(Transactions!$I:$I,Transactions!$G:$G,$A30,Transactions!$B:$B,"&gt;="&amp;D$11,Transactions!$B:$B,"&lt;="&amp;D$12)</f>
        <v>0</v>
      </c>
      <c r="E30" s="151">
        <f>SUMIFS(Transactions!$J:$J,Transactions!$G:$G,$A30,Transactions!$B:$B,"&gt;="&amp;E$11,Transactions!$B:$B,"&lt;="&amp;E$12)-SUMIFS(Transactions!$I:$I,Transactions!$G:$G,$A30,Transactions!$B:$B,"&gt;="&amp;E$11,Transactions!$B:$B,"&lt;="&amp;E$12)</f>
        <v>0</v>
      </c>
      <c r="F30" s="151">
        <f>SUMIFS(Transactions!$J:$J,Transactions!$G:$G,$A30,Transactions!$B:$B,"&gt;="&amp;F$11,Transactions!$B:$B,"&lt;="&amp;F$12)-SUMIFS(Transactions!$I:$I,Transactions!$G:$G,$A30,Transactions!$B:$B,"&gt;="&amp;F$11,Transactions!$B:$B,"&lt;="&amp;F$12)</f>
        <v>0</v>
      </c>
      <c r="G30" s="151">
        <f>SUMIFS(Transactions!$J:$J,Transactions!$G:$G,$A30,Transactions!$B:$B,"&gt;="&amp;G$11,Transactions!$B:$B,"&lt;="&amp;G$12)-SUMIFS(Transactions!$I:$I,Transactions!$G:$G,$A30,Transactions!$B:$B,"&gt;="&amp;G$11,Transactions!$B:$B,"&lt;="&amp;G$12)</f>
        <v>0</v>
      </c>
      <c r="H30" s="151">
        <f>SUMIFS(Transactions!$J:$J,Transactions!$G:$G,$A30,Transactions!$B:$B,"&gt;="&amp;H$11,Transactions!$B:$B,"&lt;="&amp;H$12)-SUMIFS(Transactions!$I:$I,Transactions!$G:$G,$A30,Transactions!$B:$B,"&gt;="&amp;H$11,Transactions!$B:$B,"&lt;="&amp;H$12)</f>
        <v>0</v>
      </c>
      <c r="I30" s="151">
        <f>SUMIFS(Transactions!$J:$J,Transactions!$G:$G,$A30,Transactions!$B:$B,"&gt;="&amp;I$11,Transactions!$B:$B,"&lt;="&amp;I$12)-SUMIFS(Transactions!$I:$I,Transactions!$G:$G,$A30,Transactions!$B:$B,"&gt;="&amp;I$11,Transactions!$B:$B,"&lt;="&amp;I$12)</f>
        <v>0</v>
      </c>
      <c r="J30" s="151">
        <f>SUMIFS(Transactions!$J:$J,Transactions!$G:$G,$A30,Transactions!$B:$B,"&gt;="&amp;J$11,Transactions!$B:$B,"&lt;="&amp;J$12)-SUMIFS(Transactions!$I:$I,Transactions!$G:$G,$A30,Transactions!$B:$B,"&gt;="&amp;J$11,Transactions!$B:$B,"&lt;="&amp;J$12)</f>
        <v>0</v>
      </c>
      <c r="K30" s="151">
        <f>SUMIFS(Transactions!$J:$J,Transactions!$G:$G,$A30,Transactions!$B:$B,"&gt;="&amp;K$11,Transactions!$B:$B,"&lt;="&amp;K$12)-SUMIFS(Transactions!$I:$I,Transactions!$G:$G,$A30,Transactions!$B:$B,"&gt;="&amp;K$11,Transactions!$B:$B,"&lt;="&amp;K$12)</f>
        <v>0</v>
      </c>
      <c r="L30" s="151">
        <f>SUMIFS(Transactions!$J:$J,Transactions!$G:$G,$A30,Transactions!$B:$B,"&gt;="&amp;L$11,Transactions!$B:$B,"&lt;="&amp;L$12)-SUMIFS(Transactions!$I:$I,Transactions!$G:$G,$A30,Transactions!$B:$B,"&gt;="&amp;L$11,Transactions!$B:$B,"&lt;="&amp;L$12)</f>
        <v>0</v>
      </c>
      <c r="M30" s="151">
        <f>SUMIFS(Transactions!$J:$J,Transactions!$G:$G,$A30,Transactions!$B:$B,"&gt;="&amp;M$11,Transactions!$B:$B,"&lt;="&amp;M$12)-SUMIFS(Transactions!$I:$I,Transactions!$G:$G,$A30,Transactions!$B:$B,"&gt;="&amp;M$11,Transactions!$B:$B,"&lt;="&amp;M$12)</f>
        <v>0</v>
      </c>
      <c r="N30" s="151">
        <f>SUMIFS(Transactions!$J:$J,Transactions!$G:$G,$A30,Transactions!$B:$B,"&gt;="&amp;N$11,Transactions!$B:$B,"&lt;="&amp;N$12)-SUMIFS(Transactions!$I:$I,Transactions!$G:$G,$A30,Transactions!$B:$B,"&gt;="&amp;N$11,Transactions!$B:$B,"&lt;="&amp;N$12)</f>
        <v>0</v>
      </c>
      <c r="O30" s="152">
        <f t="shared" si="7"/>
        <v>0</v>
      </c>
      <c r="P30" s="152">
        <f t="shared" si="8"/>
        <v>0</v>
      </c>
    </row>
    <row r="31" spans="1:16" ht="14.45" customHeight="1" x14ac:dyDescent="0.25">
      <c r="A31" s="121" t="s">
        <v>413</v>
      </c>
      <c r="C31" s="151">
        <f>SUMIFS(Transactions!$J:$J,Transactions!$G:$G,$A31,Transactions!$B:$B,"&gt;="&amp;C$11,Transactions!$B:$B,"&lt;="&amp;C$12)-SUMIFS(Transactions!$I:$I,Transactions!$G:$G,$A31,Transactions!$B:$B,"&gt;="&amp;C$11,Transactions!$B:$B,"&lt;="&amp;C$12)</f>
        <v>0</v>
      </c>
      <c r="D31" s="151">
        <f>SUMIFS(Transactions!$J:$J,Transactions!$G:$G,$A31,Transactions!$B:$B,"&gt;="&amp;D$11,Transactions!$B:$B,"&lt;="&amp;D$12)-SUMIFS(Transactions!$I:$I,Transactions!$G:$G,$A31,Transactions!$B:$B,"&gt;="&amp;D$11,Transactions!$B:$B,"&lt;="&amp;D$12)</f>
        <v>0</v>
      </c>
      <c r="E31" s="151">
        <f>SUMIFS(Transactions!$J:$J,Transactions!$G:$G,$A31,Transactions!$B:$B,"&gt;="&amp;E$11,Transactions!$B:$B,"&lt;="&amp;E$12)-SUMIFS(Transactions!$I:$I,Transactions!$G:$G,$A31,Transactions!$B:$B,"&gt;="&amp;E$11,Transactions!$B:$B,"&lt;="&amp;E$12)</f>
        <v>0</v>
      </c>
      <c r="F31" s="151">
        <f>SUMIFS(Transactions!$J:$J,Transactions!$G:$G,$A31,Transactions!$B:$B,"&gt;="&amp;F$11,Transactions!$B:$B,"&lt;="&amp;F$12)-SUMIFS(Transactions!$I:$I,Transactions!$G:$G,$A31,Transactions!$B:$B,"&gt;="&amp;F$11,Transactions!$B:$B,"&lt;="&amp;F$12)</f>
        <v>0</v>
      </c>
      <c r="G31" s="151">
        <f>SUMIFS(Transactions!$J:$J,Transactions!$G:$G,$A31,Transactions!$B:$B,"&gt;="&amp;G$11,Transactions!$B:$B,"&lt;="&amp;G$12)-SUMIFS(Transactions!$I:$I,Transactions!$G:$G,$A31,Transactions!$B:$B,"&gt;="&amp;G$11,Transactions!$B:$B,"&lt;="&amp;G$12)</f>
        <v>0</v>
      </c>
      <c r="H31" s="151">
        <f>SUMIFS(Transactions!$J:$J,Transactions!$G:$G,$A31,Transactions!$B:$B,"&gt;="&amp;H$11,Transactions!$B:$B,"&lt;="&amp;H$12)-SUMIFS(Transactions!$I:$I,Transactions!$G:$G,$A31,Transactions!$B:$B,"&gt;="&amp;H$11,Transactions!$B:$B,"&lt;="&amp;H$12)</f>
        <v>0</v>
      </c>
      <c r="I31" s="151">
        <f>SUMIFS(Transactions!$J:$J,Transactions!$G:$G,$A31,Transactions!$B:$B,"&gt;="&amp;I$11,Transactions!$B:$B,"&lt;="&amp;I$12)-SUMIFS(Transactions!$I:$I,Transactions!$G:$G,$A31,Transactions!$B:$B,"&gt;="&amp;I$11,Transactions!$B:$B,"&lt;="&amp;I$12)</f>
        <v>0</v>
      </c>
      <c r="J31" s="151">
        <f>SUMIFS(Transactions!$J:$J,Transactions!$G:$G,$A31,Transactions!$B:$B,"&gt;="&amp;J$11,Transactions!$B:$B,"&lt;="&amp;J$12)-SUMIFS(Transactions!$I:$I,Transactions!$G:$G,$A31,Transactions!$B:$B,"&gt;="&amp;J$11,Transactions!$B:$B,"&lt;="&amp;J$12)</f>
        <v>0</v>
      </c>
      <c r="K31" s="151">
        <f>SUMIFS(Transactions!$J:$J,Transactions!$G:$G,$A31,Transactions!$B:$B,"&gt;="&amp;K$11,Transactions!$B:$B,"&lt;="&amp;K$12)-SUMIFS(Transactions!$I:$I,Transactions!$G:$G,$A31,Transactions!$B:$B,"&gt;="&amp;K$11,Transactions!$B:$B,"&lt;="&amp;K$12)</f>
        <v>0</v>
      </c>
      <c r="L31" s="151">
        <f>SUMIFS(Transactions!$J:$J,Transactions!$G:$G,$A31,Transactions!$B:$B,"&gt;="&amp;L$11,Transactions!$B:$B,"&lt;="&amp;L$12)-SUMIFS(Transactions!$I:$I,Transactions!$G:$G,$A31,Transactions!$B:$B,"&gt;="&amp;L$11,Transactions!$B:$B,"&lt;="&amp;L$12)</f>
        <v>0</v>
      </c>
      <c r="M31" s="151">
        <f>SUMIFS(Transactions!$J:$J,Transactions!$G:$G,$A31,Transactions!$B:$B,"&gt;="&amp;M$11,Transactions!$B:$B,"&lt;="&amp;M$12)-SUMIFS(Transactions!$I:$I,Transactions!$G:$G,$A31,Transactions!$B:$B,"&gt;="&amp;M$11,Transactions!$B:$B,"&lt;="&amp;M$12)</f>
        <v>0</v>
      </c>
      <c r="N31" s="151">
        <f>SUMIFS(Transactions!$J:$J,Transactions!$G:$G,$A31,Transactions!$B:$B,"&gt;="&amp;N$11,Transactions!$B:$B,"&lt;="&amp;N$12)-SUMIFS(Transactions!$I:$I,Transactions!$G:$G,$A31,Transactions!$B:$B,"&gt;="&amp;N$11,Transactions!$B:$B,"&lt;="&amp;N$12)</f>
        <v>0</v>
      </c>
      <c r="O31" s="152">
        <f t="shared" si="7"/>
        <v>0</v>
      </c>
      <c r="P31" s="152">
        <f t="shared" si="8"/>
        <v>0</v>
      </c>
    </row>
    <row r="32" spans="1:16" ht="14.45" customHeight="1" x14ac:dyDescent="0.25">
      <c r="A32" s="121" t="s">
        <v>413</v>
      </c>
      <c r="C32" s="151">
        <f>SUMIFS(Transactions!$J:$J,Transactions!$G:$G,$A32,Transactions!$B:$B,"&gt;="&amp;C$11,Transactions!$B:$B,"&lt;="&amp;C$12)-SUMIFS(Transactions!$I:$I,Transactions!$G:$G,$A32,Transactions!$B:$B,"&gt;="&amp;C$11,Transactions!$B:$B,"&lt;="&amp;C$12)</f>
        <v>0</v>
      </c>
      <c r="D32" s="151">
        <f>SUMIFS(Transactions!$J:$J,Transactions!$G:$G,$A32,Transactions!$B:$B,"&gt;="&amp;D$11,Transactions!$B:$B,"&lt;="&amp;D$12)-SUMIFS(Transactions!$I:$I,Transactions!$G:$G,$A32,Transactions!$B:$B,"&gt;="&amp;D$11,Transactions!$B:$B,"&lt;="&amp;D$12)</f>
        <v>0</v>
      </c>
      <c r="E32" s="151">
        <f>SUMIFS(Transactions!$J:$J,Transactions!$G:$G,$A32,Transactions!$B:$B,"&gt;="&amp;E$11,Transactions!$B:$B,"&lt;="&amp;E$12)-SUMIFS(Transactions!$I:$I,Transactions!$G:$G,$A32,Transactions!$B:$B,"&gt;="&amp;E$11,Transactions!$B:$B,"&lt;="&amp;E$12)</f>
        <v>0</v>
      </c>
      <c r="F32" s="151">
        <f>SUMIFS(Transactions!$J:$J,Transactions!$G:$G,$A32,Transactions!$B:$B,"&gt;="&amp;F$11,Transactions!$B:$B,"&lt;="&amp;F$12)-SUMIFS(Transactions!$I:$I,Transactions!$G:$G,$A32,Transactions!$B:$B,"&gt;="&amp;F$11,Transactions!$B:$B,"&lt;="&amp;F$12)</f>
        <v>0</v>
      </c>
      <c r="G32" s="151">
        <f>SUMIFS(Transactions!$J:$J,Transactions!$G:$G,$A32,Transactions!$B:$B,"&gt;="&amp;G$11,Transactions!$B:$B,"&lt;="&amp;G$12)-SUMIFS(Transactions!$I:$I,Transactions!$G:$G,$A32,Transactions!$B:$B,"&gt;="&amp;G$11,Transactions!$B:$B,"&lt;="&amp;G$12)</f>
        <v>0</v>
      </c>
      <c r="H32" s="151">
        <f>SUMIFS(Transactions!$J:$J,Transactions!$G:$G,$A32,Transactions!$B:$B,"&gt;="&amp;H$11,Transactions!$B:$B,"&lt;="&amp;H$12)-SUMIFS(Transactions!$I:$I,Transactions!$G:$G,$A32,Transactions!$B:$B,"&gt;="&amp;H$11,Transactions!$B:$B,"&lt;="&amp;H$12)</f>
        <v>0</v>
      </c>
      <c r="I32" s="151">
        <f>SUMIFS(Transactions!$J:$J,Transactions!$G:$G,$A32,Transactions!$B:$B,"&gt;="&amp;I$11,Transactions!$B:$B,"&lt;="&amp;I$12)-SUMIFS(Transactions!$I:$I,Transactions!$G:$G,$A32,Transactions!$B:$B,"&gt;="&amp;I$11,Transactions!$B:$B,"&lt;="&amp;I$12)</f>
        <v>0</v>
      </c>
      <c r="J32" s="151">
        <f>SUMIFS(Transactions!$J:$J,Transactions!$G:$G,$A32,Transactions!$B:$B,"&gt;="&amp;J$11,Transactions!$B:$B,"&lt;="&amp;J$12)-SUMIFS(Transactions!$I:$I,Transactions!$G:$G,$A32,Transactions!$B:$B,"&gt;="&amp;J$11,Transactions!$B:$B,"&lt;="&amp;J$12)</f>
        <v>0</v>
      </c>
      <c r="K32" s="151">
        <f>SUMIFS(Transactions!$J:$J,Transactions!$G:$G,$A32,Transactions!$B:$B,"&gt;="&amp;K$11,Transactions!$B:$B,"&lt;="&amp;K$12)-SUMIFS(Transactions!$I:$I,Transactions!$G:$G,$A32,Transactions!$B:$B,"&gt;="&amp;K$11,Transactions!$B:$B,"&lt;="&amp;K$12)</f>
        <v>0</v>
      </c>
      <c r="L32" s="151">
        <f>SUMIFS(Transactions!$J:$J,Transactions!$G:$G,$A32,Transactions!$B:$B,"&gt;="&amp;L$11,Transactions!$B:$B,"&lt;="&amp;L$12)-SUMIFS(Transactions!$I:$I,Transactions!$G:$G,$A32,Transactions!$B:$B,"&gt;="&amp;L$11,Transactions!$B:$B,"&lt;="&amp;L$12)</f>
        <v>0</v>
      </c>
      <c r="M32" s="151">
        <f>SUMIFS(Transactions!$J:$J,Transactions!$G:$G,$A32,Transactions!$B:$B,"&gt;="&amp;M$11,Transactions!$B:$B,"&lt;="&amp;M$12)-SUMIFS(Transactions!$I:$I,Transactions!$G:$G,$A32,Transactions!$B:$B,"&gt;="&amp;M$11,Transactions!$B:$B,"&lt;="&amp;M$12)</f>
        <v>0</v>
      </c>
      <c r="N32" s="151">
        <f>SUMIFS(Transactions!$J:$J,Transactions!$G:$G,$A32,Transactions!$B:$B,"&gt;="&amp;N$11,Transactions!$B:$B,"&lt;="&amp;N$12)-SUMIFS(Transactions!$I:$I,Transactions!$G:$G,$A32,Transactions!$B:$B,"&gt;="&amp;N$11,Transactions!$B:$B,"&lt;="&amp;N$12)</f>
        <v>0</v>
      </c>
      <c r="O32" s="152">
        <f t="shared" si="7"/>
        <v>0</v>
      </c>
      <c r="P32" s="152">
        <f t="shared" si="8"/>
        <v>0</v>
      </c>
    </row>
    <row r="33" spans="1:16" ht="14.45" customHeight="1" x14ac:dyDescent="0.25">
      <c r="A33" s="121" t="s">
        <v>413</v>
      </c>
      <c r="C33" s="151">
        <f>SUMIFS(Transactions!$J:$J,Transactions!$G:$G,$A33,Transactions!$B:$B,"&gt;="&amp;C$11,Transactions!$B:$B,"&lt;="&amp;C$12)-SUMIFS(Transactions!$I:$I,Transactions!$G:$G,$A33,Transactions!$B:$B,"&gt;="&amp;C$11,Transactions!$B:$B,"&lt;="&amp;C$12)</f>
        <v>0</v>
      </c>
      <c r="D33" s="151">
        <f>SUMIFS(Transactions!$J:$J,Transactions!$G:$G,$A33,Transactions!$B:$B,"&gt;="&amp;D$11,Transactions!$B:$B,"&lt;="&amp;D$12)-SUMIFS(Transactions!$I:$I,Transactions!$G:$G,$A33,Transactions!$B:$B,"&gt;="&amp;D$11,Transactions!$B:$B,"&lt;="&amp;D$12)</f>
        <v>0</v>
      </c>
      <c r="E33" s="151">
        <f>SUMIFS(Transactions!$J:$J,Transactions!$G:$G,$A33,Transactions!$B:$B,"&gt;="&amp;E$11,Transactions!$B:$B,"&lt;="&amp;E$12)-SUMIFS(Transactions!$I:$I,Transactions!$G:$G,$A33,Transactions!$B:$B,"&gt;="&amp;E$11,Transactions!$B:$B,"&lt;="&amp;E$12)</f>
        <v>0</v>
      </c>
      <c r="F33" s="151">
        <f>SUMIFS(Transactions!$J:$J,Transactions!$G:$G,$A33,Transactions!$B:$B,"&gt;="&amp;F$11,Transactions!$B:$B,"&lt;="&amp;F$12)-SUMIFS(Transactions!$I:$I,Transactions!$G:$G,$A33,Transactions!$B:$B,"&gt;="&amp;F$11,Transactions!$B:$B,"&lt;="&amp;F$12)</f>
        <v>0</v>
      </c>
      <c r="G33" s="151">
        <f>SUMIFS(Transactions!$J:$J,Transactions!$G:$G,$A33,Transactions!$B:$B,"&gt;="&amp;G$11,Transactions!$B:$B,"&lt;="&amp;G$12)-SUMIFS(Transactions!$I:$I,Transactions!$G:$G,$A33,Transactions!$B:$B,"&gt;="&amp;G$11,Transactions!$B:$B,"&lt;="&amp;G$12)</f>
        <v>0</v>
      </c>
      <c r="H33" s="151">
        <f>SUMIFS(Transactions!$J:$J,Transactions!$G:$G,$A33,Transactions!$B:$B,"&gt;="&amp;H$11,Transactions!$B:$B,"&lt;="&amp;H$12)-SUMIFS(Transactions!$I:$I,Transactions!$G:$G,$A33,Transactions!$B:$B,"&gt;="&amp;H$11,Transactions!$B:$B,"&lt;="&amp;H$12)</f>
        <v>0</v>
      </c>
      <c r="I33" s="151">
        <f>SUMIFS(Transactions!$J:$J,Transactions!$G:$G,$A33,Transactions!$B:$B,"&gt;="&amp;I$11,Transactions!$B:$B,"&lt;="&amp;I$12)-SUMIFS(Transactions!$I:$I,Transactions!$G:$G,$A33,Transactions!$B:$B,"&gt;="&amp;I$11,Transactions!$B:$B,"&lt;="&amp;I$12)</f>
        <v>0</v>
      </c>
      <c r="J33" s="151">
        <f>SUMIFS(Transactions!$J:$J,Transactions!$G:$G,$A33,Transactions!$B:$B,"&gt;="&amp;J$11,Transactions!$B:$B,"&lt;="&amp;J$12)-SUMIFS(Transactions!$I:$I,Transactions!$G:$G,$A33,Transactions!$B:$B,"&gt;="&amp;J$11,Transactions!$B:$B,"&lt;="&amp;J$12)</f>
        <v>0</v>
      </c>
      <c r="K33" s="151">
        <f>SUMIFS(Transactions!$J:$J,Transactions!$G:$G,$A33,Transactions!$B:$B,"&gt;="&amp;K$11,Transactions!$B:$B,"&lt;="&amp;K$12)-SUMIFS(Transactions!$I:$I,Transactions!$G:$G,$A33,Transactions!$B:$B,"&gt;="&amp;K$11,Transactions!$B:$B,"&lt;="&amp;K$12)</f>
        <v>0</v>
      </c>
      <c r="L33" s="151">
        <f>SUMIFS(Transactions!$J:$J,Transactions!$G:$G,$A33,Transactions!$B:$B,"&gt;="&amp;L$11,Transactions!$B:$B,"&lt;="&amp;L$12)-SUMIFS(Transactions!$I:$I,Transactions!$G:$G,$A33,Transactions!$B:$B,"&gt;="&amp;L$11,Transactions!$B:$B,"&lt;="&amp;L$12)</f>
        <v>0</v>
      </c>
      <c r="M33" s="151">
        <f>SUMIFS(Transactions!$J:$J,Transactions!$G:$G,$A33,Transactions!$B:$B,"&gt;="&amp;M$11,Transactions!$B:$B,"&lt;="&amp;M$12)-SUMIFS(Transactions!$I:$I,Transactions!$G:$G,$A33,Transactions!$B:$B,"&gt;="&amp;M$11,Transactions!$B:$B,"&lt;="&amp;M$12)</f>
        <v>0</v>
      </c>
      <c r="N33" s="151">
        <f>SUMIFS(Transactions!$J:$J,Transactions!$G:$G,$A33,Transactions!$B:$B,"&gt;="&amp;N$11,Transactions!$B:$B,"&lt;="&amp;N$12)-SUMIFS(Transactions!$I:$I,Transactions!$G:$G,$A33,Transactions!$B:$B,"&gt;="&amp;N$11,Transactions!$B:$B,"&lt;="&amp;N$12)</f>
        <v>0</v>
      </c>
      <c r="O33" s="152">
        <f t="shared" si="7"/>
        <v>0</v>
      </c>
      <c r="P33" s="152">
        <f t="shared" si="8"/>
        <v>0</v>
      </c>
    </row>
    <row r="34" spans="1:16" ht="14.45" customHeight="1" x14ac:dyDescent="0.25">
      <c r="A34" s="121" t="s">
        <v>413</v>
      </c>
      <c r="C34" s="151">
        <f>SUMIFS(Transactions!$J:$J,Transactions!$G:$G,$A34,Transactions!$B:$B,"&gt;="&amp;C$11,Transactions!$B:$B,"&lt;="&amp;C$12)-SUMIFS(Transactions!$I:$I,Transactions!$G:$G,$A34,Transactions!$B:$B,"&gt;="&amp;C$11,Transactions!$B:$B,"&lt;="&amp;C$12)</f>
        <v>0</v>
      </c>
      <c r="D34" s="151">
        <f>SUMIFS(Transactions!$J:$J,Transactions!$G:$G,$A34,Transactions!$B:$B,"&gt;="&amp;D$11,Transactions!$B:$B,"&lt;="&amp;D$12)-SUMIFS(Transactions!$I:$I,Transactions!$G:$G,$A34,Transactions!$B:$B,"&gt;="&amp;D$11,Transactions!$B:$B,"&lt;="&amp;D$12)</f>
        <v>0</v>
      </c>
      <c r="E34" s="151">
        <f>SUMIFS(Transactions!$J:$J,Transactions!$G:$G,$A34,Transactions!$B:$B,"&gt;="&amp;E$11,Transactions!$B:$B,"&lt;="&amp;E$12)-SUMIFS(Transactions!$I:$I,Transactions!$G:$G,$A34,Transactions!$B:$B,"&gt;="&amp;E$11,Transactions!$B:$B,"&lt;="&amp;E$12)</f>
        <v>0</v>
      </c>
      <c r="F34" s="151">
        <f>SUMIFS(Transactions!$J:$J,Transactions!$G:$G,$A34,Transactions!$B:$B,"&gt;="&amp;F$11,Transactions!$B:$B,"&lt;="&amp;F$12)-SUMIFS(Transactions!$I:$I,Transactions!$G:$G,$A34,Transactions!$B:$B,"&gt;="&amp;F$11,Transactions!$B:$B,"&lt;="&amp;F$12)</f>
        <v>0</v>
      </c>
      <c r="G34" s="151">
        <f>SUMIFS(Transactions!$J:$J,Transactions!$G:$G,$A34,Transactions!$B:$B,"&gt;="&amp;G$11,Transactions!$B:$B,"&lt;="&amp;G$12)-SUMIFS(Transactions!$I:$I,Transactions!$G:$G,$A34,Transactions!$B:$B,"&gt;="&amp;G$11,Transactions!$B:$B,"&lt;="&amp;G$12)</f>
        <v>0</v>
      </c>
      <c r="H34" s="151">
        <f>SUMIFS(Transactions!$J:$J,Transactions!$G:$G,$A34,Transactions!$B:$B,"&gt;="&amp;H$11,Transactions!$B:$B,"&lt;="&amp;H$12)-SUMIFS(Transactions!$I:$I,Transactions!$G:$G,$A34,Transactions!$B:$B,"&gt;="&amp;H$11,Transactions!$B:$B,"&lt;="&amp;H$12)</f>
        <v>0</v>
      </c>
      <c r="I34" s="151">
        <f>SUMIFS(Transactions!$J:$J,Transactions!$G:$G,$A34,Transactions!$B:$B,"&gt;="&amp;I$11,Transactions!$B:$B,"&lt;="&amp;I$12)-SUMIFS(Transactions!$I:$I,Transactions!$G:$G,$A34,Transactions!$B:$B,"&gt;="&amp;I$11,Transactions!$B:$B,"&lt;="&amp;I$12)</f>
        <v>0</v>
      </c>
      <c r="J34" s="151">
        <f>SUMIFS(Transactions!$J:$J,Transactions!$G:$G,$A34,Transactions!$B:$B,"&gt;="&amp;J$11,Transactions!$B:$B,"&lt;="&amp;J$12)-SUMIFS(Transactions!$I:$I,Transactions!$G:$G,$A34,Transactions!$B:$B,"&gt;="&amp;J$11,Transactions!$B:$B,"&lt;="&amp;J$12)</f>
        <v>0</v>
      </c>
      <c r="K34" s="151">
        <f>SUMIFS(Transactions!$J:$J,Transactions!$G:$G,$A34,Transactions!$B:$B,"&gt;="&amp;K$11,Transactions!$B:$B,"&lt;="&amp;K$12)-SUMIFS(Transactions!$I:$I,Transactions!$G:$G,$A34,Transactions!$B:$B,"&gt;="&amp;K$11,Transactions!$B:$B,"&lt;="&amp;K$12)</f>
        <v>0</v>
      </c>
      <c r="L34" s="151">
        <f>SUMIFS(Transactions!$J:$J,Transactions!$G:$G,$A34,Transactions!$B:$B,"&gt;="&amp;L$11,Transactions!$B:$B,"&lt;="&amp;L$12)-SUMIFS(Transactions!$I:$I,Transactions!$G:$G,$A34,Transactions!$B:$B,"&gt;="&amp;L$11,Transactions!$B:$B,"&lt;="&amp;L$12)</f>
        <v>0</v>
      </c>
      <c r="M34" s="151">
        <f>SUMIFS(Transactions!$J:$J,Transactions!$G:$G,$A34,Transactions!$B:$B,"&gt;="&amp;M$11,Transactions!$B:$B,"&lt;="&amp;M$12)-SUMIFS(Transactions!$I:$I,Transactions!$G:$G,$A34,Transactions!$B:$B,"&gt;="&amp;M$11,Transactions!$B:$B,"&lt;="&amp;M$12)</f>
        <v>0</v>
      </c>
      <c r="N34" s="151">
        <f>SUMIFS(Transactions!$J:$J,Transactions!$G:$G,$A34,Transactions!$B:$B,"&gt;="&amp;N$11,Transactions!$B:$B,"&lt;="&amp;N$12)-SUMIFS(Transactions!$I:$I,Transactions!$G:$G,$A34,Transactions!$B:$B,"&gt;="&amp;N$11,Transactions!$B:$B,"&lt;="&amp;N$12)</f>
        <v>0</v>
      </c>
      <c r="O34" s="152">
        <f t="shared" si="7"/>
        <v>0</v>
      </c>
      <c r="P34" s="152">
        <f t="shared" si="8"/>
        <v>0</v>
      </c>
    </row>
    <row r="35" spans="1:16" ht="14.45" customHeight="1" x14ac:dyDescent="0.25">
      <c r="A35" s="121" t="s">
        <v>413</v>
      </c>
      <c r="C35" s="151">
        <f>SUMIFS(Transactions!$J:$J,Transactions!$G:$G,$A35,Transactions!$B:$B,"&gt;="&amp;C$11,Transactions!$B:$B,"&lt;="&amp;C$12)-SUMIFS(Transactions!$I:$I,Transactions!$G:$G,$A35,Transactions!$B:$B,"&gt;="&amp;C$11,Transactions!$B:$B,"&lt;="&amp;C$12)</f>
        <v>0</v>
      </c>
      <c r="D35" s="151">
        <f>SUMIFS(Transactions!$J:$J,Transactions!$G:$G,$A35,Transactions!$B:$B,"&gt;="&amp;D$11,Transactions!$B:$B,"&lt;="&amp;D$12)-SUMIFS(Transactions!$I:$I,Transactions!$G:$G,$A35,Transactions!$B:$B,"&gt;="&amp;D$11,Transactions!$B:$B,"&lt;="&amp;D$12)</f>
        <v>0</v>
      </c>
      <c r="E35" s="151">
        <f>SUMIFS(Transactions!$J:$J,Transactions!$G:$G,$A35,Transactions!$B:$B,"&gt;="&amp;E$11,Transactions!$B:$B,"&lt;="&amp;E$12)-SUMIFS(Transactions!$I:$I,Transactions!$G:$G,$A35,Transactions!$B:$B,"&gt;="&amp;E$11,Transactions!$B:$B,"&lt;="&amp;E$12)</f>
        <v>0</v>
      </c>
      <c r="F35" s="151">
        <f>SUMIFS(Transactions!$J:$J,Transactions!$G:$G,$A35,Transactions!$B:$B,"&gt;="&amp;F$11,Transactions!$B:$B,"&lt;="&amp;F$12)-SUMIFS(Transactions!$I:$I,Transactions!$G:$G,$A35,Transactions!$B:$B,"&gt;="&amp;F$11,Transactions!$B:$B,"&lt;="&amp;F$12)</f>
        <v>0</v>
      </c>
      <c r="G35" s="151">
        <f>SUMIFS(Transactions!$J:$J,Transactions!$G:$G,$A35,Transactions!$B:$B,"&gt;="&amp;G$11,Transactions!$B:$B,"&lt;="&amp;G$12)-SUMIFS(Transactions!$I:$I,Transactions!$G:$G,$A35,Transactions!$B:$B,"&gt;="&amp;G$11,Transactions!$B:$B,"&lt;="&amp;G$12)</f>
        <v>0</v>
      </c>
      <c r="H35" s="151">
        <f>SUMIFS(Transactions!$J:$J,Transactions!$G:$G,$A35,Transactions!$B:$B,"&gt;="&amp;H$11,Transactions!$B:$B,"&lt;="&amp;H$12)-SUMIFS(Transactions!$I:$I,Transactions!$G:$G,$A35,Transactions!$B:$B,"&gt;="&amp;H$11,Transactions!$B:$B,"&lt;="&amp;H$12)</f>
        <v>0</v>
      </c>
      <c r="I35" s="151">
        <f>SUMIFS(Transactions!$J:$J,Transactions!$G:$G,$A35,Transactions!$B:$B,"&gt;="&amp;I$11,Transactions!$B:$B,"&lt;="&amp;I$12)-SUMIFS(Transactions!$I:$I,Transactions!$G:$G,$A35,Transactions!$B:$B,"&gt;="&amp;I$11,Transactions!$B:$B,"&lt;="&amp;I$12)</f>
        <v>0</v>
      </c>
      <c r="J35" s="151">
        <f>SUMIFS(Transactions!$J:$J,Transactions!$G:$G,$A35,Transactions!$B:$B,"&gt;="&amp;J$11,Transactions!$B:$B,"&lt;="&amp;J$12)-SUMIFS(Transactions!$I:$I,Transactions!$G:$G,$A35,Transactions!$B:$B,"&gt;="&amp;J$11,Transactions!$B:$B,"&lt;="&amp;J$12)</f>
        <v>0</v>
      </c>
      <c r="K35" s="151">
        <f>SUMIFS(Transactions!$J:$J,Transactions!$G:$G,$A35,Transactions!$B:$B,"&gt;="&amp;K$11,Transactions!$B:$B,"&lt;="&amp;K$12)-SUMIFS(Transactions!$I:$I,Transactions!$G:$G,$A35,Transactions!$B:$B,"&gt;="&amp;K$11,Transactions!$B:$B,"&lt;="&amp;K$12)</f>
        <v>0</v>
      </c>
      <c r="L35" s="151">
        <f>SUMIFS(Transactions!$J:$J,Transactions!$G:$G,$A35,Transactions!$B:$B,"&gt;="&amp;L$11,Transactions!$B:$B,"&lt;="&amp;L$12)-SUMIFS(Transactions!$I:$I,Transactions!$G:$G,$A35,Transactions!$B:$B,"&gt;="&amp;L$11,Transactions!$B:$B,"&lt;="&amp;L$12)</f>
        <v>0</v>
      </c>
      <c r="M35" s="151">
        <f>SUMIFS(Transactions!$J:$J,Transactions!$G:$G,$A35,Transactions!$B:$B,"&gt;="&amp;M$11,Transactions!$B:$B,"&lt;="&amp;M$12)-SUMIFS(Transactions!$I:$I,Transactions!$G:$G,$A35,Transactions!$B:$B,"&gt;="&amp;M$11,Transactions!$B:$B,"&lt;="&amp;M$12)</f>
        <v>0</v>
      </c>
      <c r="N35" s="151">
        <f>SUMIFS(Transactions!$J:$J,Transactions!$G:$G,$A35,Transactions!$B:$B,"&gt;="&amp;N$11,Transactions!$B:$B,"&lt;="&amp;N$12)-SUMIFS(Transactions!$I:$I,Transactions!$G:$G,$A35,Transactions!$B:$B,"&gt;="&amp;N$11,Transactions!$B:$B,"&lt;="&amp;N$12)</f>
        <v>0</v>
      </c>
      <c r="O35" s="152">
        <f t="shared" si="7"/>
        <v>0</v>
      </c>
      <c r="P35" s="152">
        <f t="shared" si="8"/>
        <v>0</v>
      </c>
    </row>
    <row r="36" spans="1:16" ht="14.45" customHeight="1" x14ac:dyDescent="0.25">
      <c r="A36" s="121" t="s">
        <v>413</v>
      </c>
      <c r="C36" s="151">
        <f>SUMIFS(Transactions!$J:$J,Transactions!$G:$G,$A36,Transactions!$B:$B,"&gt;="&amp;C$11,Transactions!$B:$B,"&lt;="&amp;C$12)-SUMIFS(Transactions!$I:$I,Transactions!$G:$G,$A36,Transactions!$B:$B,"&gt;="&amp;C$11,Transactions!$B:$B,"&lt;="&amp;C$12)</f>
        <v>0</v>
      </c>
      <c r="D36" s="151">
        <f>SUMIFS(Transactions!$J:$J,Transactions!$G:$G,$A36,Transactions!$B:$B,"&gt;="&amp;D$11,Transactions!$B:$B,"&lt;="&amp;D$12)-SUMIFS(Transactions!$I:$I,Transactions!$G:$G,$A36,Transactions!$B:$B,"&gt;="&amp;D$11,Transactions!$B:$B,"&lt;="&amp;D$12)</f>
        <v>0</v>
      </c>
      <c r="E36" s="151">
        <f>SUMIFS(Transactions!$J:$J,Transactions!$G:$G,$A36,Transactions!$B:$B,"&gt;="&amp;E$11,Transactions!$B:$B,"&lt;="&amp;E$12)-SUMIFS(Transactions!$I:$I,Transactions!$G:$G,$A36,Transactions!$B:$B,"&gt;="&amp;E$11,Transactions!$B:$B,"&lt;="&amp;E$12)</f>
        <v>0</v>
      </c>
      <c r="F36" s="151">
        <f>SUMIFS(Transactions!$J:$J,Transactions!$G:$G,$A36,Transactions!$B:$B,"&gt;="&amp;F$11,Transactions!$B:$B,"&lt;="&amp;F$12)-SUMIFS(Transactions!$I:$I,Transactions!$G:$G,$A36,Transactions!$B:$B,"&gt;="&amp;F$11,Transactions!$B:$B,"&lt;="&amp;F$12)</f>
        <v>0</v>
      </c>
      <c r="G36" s="151">
        <f>SUMIFS(Transactions!$J:$J,Transactions!$G:$G,$A36,Transactions!$B:$B,"&gt;="&amp;G$11,Transactions!$B:$B,"&lt;="&amp;G$12)-SUMIFS(Transactions!$I:$I,Transactions!$G:$G,$A36,Transactions!$B:$B,"&gt;="&amp;G$11,Transactions!$B:$B,"&lt;="&amp;G$12)</f>
        <v>0</v>
      </c>
      <c r="H36" s="151">
        <f>SUMIFS(Transactions!$J:$J,Transactions!$G:$G,$A36,Transactions!$B:$B,"&gt;="&amp;H$11,Transactions!$B:$B,"&lt;="&amp;H$12)-SUMIFS(Transactions!$I:$I,Transactions!$G:$G,$A36,Transactions!$B:$B,"&gt;="&amp;H$11,Transactions!$B:$B,"&lt;="&amp;H$12)</f>
        <v>0</v>
      </c>
      <c r="I36" s="151">
        <f>SUMIFS(Transactions!$J:$J,Transactions!$G:$G,$A36,Transactions!$B:$B,"&gt;="&amp;I$11,Transactions!$B:$B,"&lt;="&amp;I$12)-SUMIFS(Transactions!$I:$I,Transactions!$G:$G,$A36,Transactions!$B:$B,"&gt;="&amp;I$11,Transactions!$B:$B,"&lt;="&amp;I$12)</f>
        <v>0</v>
      </c>
      <c r="J36" s="151">
        <f>SUMIFS(Transactions!$J:$J,Transactions!$G:$G,$A36,Transactions!$B:$B,"&gt;="&amp;J$11,Transactions!$B:$B,"&lt;="&amp;J$12)-SUMIFS(Transactions!$I:$I,Transactions!$G:$G,$A36,Transactions!$B:$B,"&gt;="&amp;J$11,Transactions!$B:$B,"&lt;="&amp;J$12)</f>
        <v>0</v>
      </c>
      <c r="K36" s="151">
        <f>SUMIFS(Transactions!$J:$J,Transactions!$G:$G,$A36,Transactions!$B:$B,"&gt;="&amp;K$11,Transactions!$B:$B,"&lt;="&amp;K$12)-SUMIFS(Transactions!$I:$I,Transactions!$G:$G,$A36,Transactions!$B:$B,"&gt;="&amp;K$11,Transactions!$B:$B,"&lt;="&amp;K$12)</f>
        <v>0</v>
      </c>
      <c r="L36" s="151">
        <f>SUMIFS(Transactions!$J:$J,Transactions!$G:$G,$A36,Transactions!$B:$B,"&gt;="&amp;L$11,Transactions!$B:$B,"&lt;="&amp;L$12)-SUMIFS(Transactions!$I:$I,Transactions!$G:$G,$A36,Transactions!$B:$B,"&gt;="&amp;L$11,Transactions!$B:$B,"&lt;="&amp;L$12)</f>
        <v>0</v>
      </c>
      <c r="M36" s="151">
        <f>SUMIFS(Transactions!$J:$J,Transactions!$G:$G,$A36,Transactions!$B:$B,"&gt;="&amp;M$11,Transactions!$B:$B,"&lt;="&amp;M$12)-SUMIFS(Transactions!$I:$I,Transactions!$G:$G,$A36,Transactions!$B:$B,"&gt;="&amp;M$11,Transactions!$B:$B,"&lt;="&amp;M$12)</f>
        <v>0</v>
      </c>
      <c r="N36" s="151">
        <f>SUMIFS(Transactions!$J:$J,Transactions!$G:$G,$A36,Transactions!$B:$B,"&gt;="&amp;N$11,Transactions!$B:$B,"&lt;="&amp;N$12)-SUMIFS(Transactions!$I:$I,Transactions!$G:$G,$A36,Transactions!$B:$B,"&gt;="&amp;N$11,Transactions!$B:$B,"&lt;="&amp;N$12)</f>
        <v>0</v>
      </c>
      <c r="O36" s="152">
        <f t="shared" si="7"/>
        <v>0</v>
      </c>
      <c r="P36" s="152">
        <f t="shared" si="8"/>
        <v>0</v>
      </c>
    </row>
    <row r="37" spans="1:16" ht="14.45" customHeight="1" x14ac:dyDescent="0.25">
      <c r="A37" s="121" t="s">
        <v>413</v>
      </c>
      <c r="C37" s="151">
        <f>SUMIFS(Transactions!$J:$J,Transactions!$G:$G,$A37,Transactions!$B:$B,"&gt;="&amp;C$11,Transactions!$B:$B,"&lt;="&amp;C$12)-SUMIFS(Transactions!$I:$I,Transactions!$G:$G,$A37,Transactions!$B:$B,"&gt;="&amp;C$11,Transactions!$B:$B,"&lt;="&amp;C$12)</f>
        <v>0</v>
      </c>
      <c r="D37" s="151">
        <f>SUMIFS(Transactions!$J:$J,Transactions!$G:$G,$A37,Transactions!$B:$B,"&gt;="&amp;D$11,Transactions!$B:$B,"&lt;="&amp;D$12)-SUMIFS(Transactions!$I:$I,Transactions!$G:$G,$A37,Transactions!$B:$B,"&gt;="&amp;D$11,Transactions!$B:$B,"&lt;="&amp;D$12)</f>
        <v>0</v>
      </c>
      <c r="E37" s="151">
        <f>SUMIFS(Transactions!$J:$J,Transactions!$G:$G,$A37,Transactions!$B:$B,"&gt;="&amp;E$11,Transactions!$B:$B,"&lt;="&amp;E$12)-SUMIFS(Transactions!$I:$I,Transactions!$G:$G,$A37,Transactions!$B:$B,"&gt;="&amp;E$11,Transactions!$B:$B,"&lt;="&amp;E$12)</f>
        <v>0</v>
      </c>
      <c r="F37" s="151">
        <f>SUMIFS(Transactions!$J:$J,Transactions!$G:$G,$A37,Transactions!$B:$B,"&gt;="&amp;F$11,Transactions!$B:$B,"&lt;="&amp;F$12)-SUMIFS(Transactions!$I:$I,Transactions!$G:$G,$A37,Transactions!$B:$B,"&gt;="&amp;F$11,Transactions!$B:$B,"&lt;="&amp;F$12)</f>
        <v>0</v>
      </c>
      <c r="G37" s="151">
        <f>SUMIFS(Transactions!$J:$J,Transactions!$G:$G,$A37,Transactions!$B:$B,"&gt;="&amp;G$11,Transactions!$B:$B,"&lt;="&amp;G$12)-SUMIFS(Transactions!$I:$I,Transactions!$G:$G,$A37,Transactions!$B:$B,"&gt;="&amp;G$11,Transactions!$B:$B,"&lt;="&amp;G$12)</f>
        <v>0</v>
      </c>
      <c r="H37" s="151">
        <f>SUMIFS(Transactions!$J:$J,Transactions!$G:$G,$A37,Transactions!$B:$B,"&gt;="&amp;H$11,Transactions!$B:$B,"&lt;="&amp;H$12)-SUMIFS(Transactions!$I:$I,Transactions!$G:$G,$A37,Transactions!$B:$B,"&gt;="&amp;H$11,Transactions!$B:$B,"&lt;="&amp;H$12)</f>
        <v>0</v>
      </c>
      <c r="I37" s="151">
        <f>SUMIFS(Transactions!$J:$J,Transactions!$G:$G,$A37,Transactions!$B:$B,"&gt;="&amp;I$11,Transactions!$B:$B,"&lt;="&amp;I$12)-SUMIFS(Transactions!$I:$I,Transactions!$G:$G,$A37,Transactions!$B:$B,"&gt;="&amp;I$11,Transactions!$B:$B,"&lt;="&amp;I$12)</f>
        <v>0</v>
      </c>
      <c r="J37" s="151">
        <f>SUMIFS(Transactions!$J:$J,Transactions!$G:$G,$A37,Transactions!$B:$B,"&gt;="&amp;J$11,Transactions!$B:$B,"&lt;="&amp;J$12)-SUMIFS(Transactions!$I:$I,Transactions!$G:$G,$A37,Transactions!$B:$B,"&gt;="&amp;J$11,Transactions!$B:$B,"&lt;="&amp;J$12)</f>
        <v>0</v>
      </c>
      <c r="K37" s="151">
        <f>SUMIFS(Transactions!$J:$J,Transactions!$G:$G,$A37,Transactions!$B:$B,"&gt;="&amp;K$11,Transactions!$B:$B,"&lt;="&amp;K$12)-SUMIFS(Transactions!$I:$I,Transactions!$G:$G,$A37,Transactions!$B:$B,"&gt;="&amp;K$11,Transactions!$B:$B,"&lt;="&amp;K$12)</f>
        <v>0</v>
      </c>
      <c r="L37" s="151">
        <f>SUMIFS(Transactions!$J:$J,Transactions!$G:$G,$A37,Transactions!$B:$B,"&gt;="&amp;L$11,Transactions!$B:$B,"&lt;="&amp;L$12)-SUMIFS(Transactions!$I:$I,Transactions!$G:$G,$A37,Transactions!$B:$B,"&gt;="&amp;L$11,Transactions!$B:$B,"&lt;="&amp;L$12)</f>
        <v>0</v>
      </c>
      <c r="M37" s="151">
        <f>SUMIFS(Transactions!$J:$J,Transactions!$G:$G,$A37,Transactions!$B:$B,"&gt;="&amp;M$11,Transactions!$B:$B,"&lt;="&amp;M$12)-SUMIFS(Transactions!$I:$I,Transactions!$G:$G,$A37,Transactions!$B:$B,"&gt;="&amp;M$11,Transactions!$B:$B,"&lt;="&amp;M$12)</f>
        <v>0</v>
      </c>
      <c r="N37" s="151">
        <f>SUMIFS(Transactions!$J:$J,Transactions!$G:$G,$A37,Transactions!$B:$B,"&gt;="&amp;N$11,Transactions!$B:$B,"&lt;="&amp;N$12)-SUMIFS(Transactions!$I:$I,Transactions!$G:$G,$A37,Transactions!$B:$B,"&gt;="&amp;N$11,Transactions!$B:$B,"&lt;="&amp;N$12)</f>
        <v>0</v>
      </c>
      <c r="O37" s="152">
        <f t="shared" si="7"/>
        <v>0</v>
      </c>
      <c r="P37" s="152">
        <f t="shared" si="8"/>
        <v>0</v>
      </c>
    </row>
    <row r="38" spans="1:16" ht="14.45" customHeight="1" x14ac:dyDescent="0.25">
      <c r="A38" s="121" t="s">
        <v>413</v>
      </c>
      <c r="C38" s="151">
        <f>SUMIFS(Transactions!$J:$J,Transactions!$G:$G,$A38,Transactions!$B:$B,"&gt;="&amp;C$11,Transactions!$B:$B,"&lt;="&amp;C$12)-SUMIFS(Transactions!$I:$I,Transactions!$G:$G,$A38,Transactions!$B:$B,"&gt;="&amp;C$11,Transactions!$B:$B,"&lt;="&amp;C$12)</f>
        <v>0</v>
      </c>
      <c r="D38" s="151">
        <f>SUMIFS(Transactions!$J:$J,Transactions!$G:$G,$A38,Transactions!$B:$B,"&gt;="&amp;D$11,Transactions!$B:$B,"&lt;="&amp;D$12)-SUMIFS(Transactions!$I:$I,Transactions!$G:$G,$A38,Transactions!$B:$B,"&gt;="&amp;D$11,Transactions!$B:$B,"&lt;="&amp;D$12)</f>
        <v>0</v>
      </c>
      <c r="E38" s="151">
        <f>SUMIFS(Transactions!$J:$J,Transactions!$G:$G,$A38,Transactions!$B:$B,"&gt;="&amp;E$11,Transactions!$B:$B,"&lt;="&amp;E$12)-SUMIFS(Transactions!$I:$I,Transactions!$G:$G,$A38,Transactions!$B:$B,"&gt;="&amp;E$11,Transactions!$B:$B,"&lt;="&amp;E$12)</f>
        <v>0</v>
      </c>
      <c r="F38" s="151">
        <f>SUMIFS(Transactions!$J:$J,Transactions!$G:$G,$A38,Transactions!$B:$B,"&gt;="&amp;F$11,Transactions!$B:$B,"&lt;="&amp;F$12)-SUMIFS(Transactions!$I:$I,Transactions!$G:$G,$A38,Transactions!$B:$B,"&gt;="&amp;F$11,Transactions!$B:$B,"&lt;="&amp;F$12)</f>
        <v>0</v>
      </c>
      <c r="G38" s="151">
        <f>SUMIFS(Transactions!$J:$J,Transactions!$G:$G,$A38,Transactions!$B:$B,"&gt;="&amp;G$11,Transactions!$B:$B,"&lt;="&amp;G$12)-SUMIFS(Transactions!$I:$I,Transactions!$G:$G,$A38,Transactions!$B:$B,"&gt;="&amp;G$11,Transactions!$B:$B,"&lt;="&amp;G$12)</f>
        <v>0</v>
      </c>
      <c r="H38" s="151">
        <f>SUMIFS(Transactions!$J:$J,Transactions!$G:$G,$A38,Transactions!$B:$B,"&gt;="&amp;H$11,Transactions!$B:$B,"&lt;="&amp;H$12)-SUMIFS(Transactions!$I:$I,Transactions!$G:$G,$A38,Transactions!$B:$B,"&gt;="&amp;H$11,Transactions!$B:$B,"&lt;="&amp;H$12)</f>
        <v>0</v>
      </c>
      <c r="I38" s="151">
        <f>SUMIFS(Transactions!$J:$J,Transactions!$G:$G,$A38,Transactions!$B:$B,"&gt;="&amp;I$11,Transactions!$B:$B,"&lt;="&amp;I$12)-SUMIFS(Transactions!$I:$I,Transactions!$G:$G,$A38,Transactions!$B:$B,"&gt;="&amp;I$11,Transactions!$B:$B,"&lt;="&amp;I$12)</f>
        <v>0</v>
      </c>
      <c r="J38" s="151">
        <f>SUMIFS(Transactions!$J:$J,Transactions!$G:$G,$A38,Transactions!$B:$B,"&gt;="&amp;J$11,Transactions!$B:$B,"&lt;="&amp;J$12)-SUMIFS(Transactions!$I:$I,Transactions!$G:$G,$A38,Transactions!$B:$B,"&gt;="&amp;J$11,Transactions!$B:$B,"&lt;="&amp;J$12)</f>
        <v>0</v>
      </c>
      <c r="K38" s="151">
        <f>SUMIFS(Transactions!$J:$J,Transactions!$G:$G,$A38,Transactions!$B:$B,"&gt;="&amp;K$11,Transactions!$B:$B,"&lt;="&amp;K$12)-SUMIFS(Transactions!$I:$I,Transactions!$G:$G,$A38,Transactions!$B:$B,"&gt;="&amp;K$11,Transactions!$B:$B,"&lt;="&amp;K$12)</f>
        <v>0</v>
      </c>
      <c r="L38" s="151">
        <f>SUMIFS(Transactions!$J:$J,Transactions!$G:$G,$A38,Transactions!$B:$B,"&gt;="&amp;L$11,Transactions!$B:$B,"&lt;="&amp;L$12)-SUMIFS(Transactions!$I:$I,Transactions!$G:$G,$A38,Transactions!$B:$B,"&gt;="&amp;L$11,Transactions!$B:$B,"&lt;="&amp;L$12)</f>
        <v>0</v>
      </c>
      <c r="M38" s="151">
        <f>SUMIFS(Transactions!$J:$J,Transactions!$G:$G,$A38,Transactions!$B:$B,"&gt;="&amp;M$11,Transactions!$B:$B,"&lt;="&amp;M$12)-SUMIFS(Transactions!$I:$I,Transactions!$G:$G,$A38,Transactions!$B:$B,"&gt;="&amp;M$11,Transactions!$B:$B,"&lt;="&amp;M$12)</f>
        <v>0</v>
      </c>
      <c r="N38" s="151">
        <f>SUMIFS(Transactions!$J:$J,Transactions!$G:$G,$A38,Transactions!$B:$B,"&gt;="&amp;N$11,Transactions!$B:$B,"&lt;="&amp;N$12)-SUMIFS(Transactions!$I:$I,Transactions!$G:$G,$A38,Transactions!$B:$B,"&gt;="&amp;N$11,Transactions!$B:$B,"&lt;="&amp;N$12)</f>
        <v>0</v>
      </c>
      <c r="O38" s="152">
        <f t="shared" si="7"/>
        <v>0</v>
      </c>
      <c r="P38" s="152">
        <f t="shared" si="8"/>
        <v>0</v>
      </c>
    </row>
    <row r="39" spans="1:16" ht="14.45" customHeight="1" x14ac:dyDescent="0.25">
      <c r="A39" s="121" t="s">
        <v>413</v>
      </c>
      <c r="C39" s="151">
        <f>SUMIFS(Transactions!$J:$J,Transactions!$G:$G,$A39,Transactions!$B:$B,"&gt;="&amp;C$11,Transactions!$B:$B,"&lt;="&amp;C$12)-SUMIFS(Transactions!$I:$I,Transactions!$G:$G,$A39,Transactions!$B:$B,"&gt;="&amp;C$11,Transactions!$B:$B,"&lt;="&amp;C$12)</f>
        <v>0</v>
      </c>
      <c r="D39" s="151">
        <f>SUMIFS(Transactions!$J:$J,Transactions!$G:$G,$A39,Transactions!$B:$B,"&gt;="&amp;D$11,Transactions!$B:$B,"&lt;="&amp;D$12)-SUMIFS(Transactions!$I:$I,Transactions!$G:$G,$A39,Transactions!$B:$B,"&gt;="&amp;D$11,Transactions!$B:$B,"&lt;="&amp;D$12)</f>
        <v>0</v>
      </c>
      <c r="E39" s="151">
        <f>SUMIFS(Transactions!$J:$J,Transactions!$G:$G,$A39,Transactions!$B:$B,"&gt;="&amp;E$11,Transactions!$B:$B,"&lt;="&amp;E$12)-SUMIFS(Transactions!$I:$I,Transactions!$G:$G,$A39,Transactions!$B:$B,"&gt;="&amp;E$11,Transactions!$B:$B,"&lt;="&amp;E$12)</f>
        <v>0</v>
      </c>
      <c r="F39" s="151">
        <f>SUMIFS(Transactions!$J:$J,Transactions!$G:$G,$A39,Transactions!$B:$B,"&gt;="&amp;F$11,Transactions!$B:$B,"&lt;="&amp;F$12)-SUMIFS(Transactions!$I:$I,Transactions!$G:$G,$A39,Transactions!$B:$B,"&gt;="&amp;F$11,Transactions!$B:$B,"&lt;="&amp;F$12)</f>
        <v>0</v>
      </c>
      <c r="G39" s="151">
        <f>SUMIFS(Transactions!$J:$J,Transactions!$G:$G,$A39,Transactions!$B:$B,"&gt;="&amp;G$11,Transactions!$B:$B,"&lt;="&amp;G$12)-SUMIFS(Transactions!$I:$I,Transactions!$G:$G,$A39,Transactions!$B:$B,"&gt;="&amp;G$11,Transactions!$B:$B,"&lt;="&amp;G$12)</f>
        <v>0</v>
      </c>
      <c r="H39" s="151">
        <f>SUMIFS(Transactions!$J:$J,Transactions!$G:$G,$A39,Transactions!$B:$B,"&gt;="&amp;H$11,Transactions!$B:$B,"&lt;="&amp;H$12)-SUMIFS(Transactions!$I:$I,Transactions!$G:$G,$A39,Transactions!$B:$B,"&gt;="&amp;H$11,Transactions!$B:$B,"&lt;="&amp;H$12)</f>
        <v>0</v>
      </c>
      <c r="I39" s="151">
        <f>SUMIFS(Transactions!$J:$J,Transactions!$G:$G,$A39,Transactions!$B:$B,"&gt;="&amp;I$11,Transactions!$B:$B,"&lt;="&amp;I$12)-SUMIFS(Transactions!$I:$I,Transactions!$G:$G,$A39,Transactions!$B:$B,"&gt;="&amp;I$11,Transactions!$B:$B,"&lt;="&amp;I$12)</f>
        <v>0</v>
      </c>
      <c r="J39" s="151">
        <f>SUMIFS(Transactions!$J:$J,Transactions!$G:$G,$A39,Transactions!$B:$B,"&gt;="&amp;J$11,Transactions!$B:$B,"&lt;="&amp;J$12)-SUMIFS(Transactions!$I:$I,Transactions!$G:$G,$A39,Transactions!$B:$B,"&gt;="&amp;J$11,Transactions!$B:$B,"&lt;="&amp;J$12)</f>
        <v>0</v>
      </c>
      <c r="K39" s="151">
        <f>SUMIFS(Transactions!$J:$J,Transactions!$G:$G,$A39,Transactions!$B:$B,"&gt;="&amp;K$11,Transactions!$B:$B,"&lt;="&amp;K$12)-SUMIFS(Transactions!$I:$I,Transactions!$G:$G,$A39,Transactions!$B:$B,"&gt;="&amp;K$11,Transactions!$B:$B,"&lt;="&amp;K$12)</f>
        <v>0</v>
      </c>
      <c r="L39" s="151">
        <f>SUMIFS(Transactions!$J:$J,Transactions!$G:$G,$A39,Transactions!$B:$B,"&gt;="&amp;L$11,Transactions!$B:$B,"&lt;="&amp;L$12)-SUMIFS(Transactions!$I:$I,Transactions!$G:$G,$A39,Transactions!$B:$B,"&gt;="&amp;L$11,Transactions!$B:$B,"&lt;="&amp;L$12)</f>
        <v>0</v>
      </c>
      <c r="M39" s="151">
        <f>SUMIFS(Transactions!$J:$J,Transactions!$G:$G,$A39,Transactions!$B:$B,"&gt;="&amp;M$11,Transactions!$B:$B,"&lt;="&amp;M$12)-SUMIFS(Transactions!$I:$I,Transactions!$G:$G,$A39,Transactions!$B:$B,"&gt;="&amp;M$11,Transactions!$B:$B,"&lt;="&amp;M$12)</f>
        <v>0</v>
      </c>
      <c r="N39" s="151">
        <f>SUMIFS(Transactions!$J:$J,Transactions!$G:$G,$A39,Transactions!$B:$B,"&gt;="&amp;N$11,Transactions!$B:$B,"&lt;="&amp;N$12)-SUMIFS(Transactions!$I:$I,Transactions!$G:$G,$A39,Transactions!$B:$B,"&gt;="&amp;N$11,Transactions!$B:$B,"&lt;="&amp;N$12)</f>
        <v>0</v>
      </c>
      <c r="O39" s="152">
        <f t="shared" si="7"/>
        <v>0</v>
      </c>
      <c r="P39" s="152">
        <f t="shared" si="8"/>
        <v>0</v>
      </c>
    </row>
    <row r="40" spans="1:16" ht="14.45" customHeight="1" x14ac:dyDescent="0.25">
      <c r="A40" s="121" t="s">
        <v>413</v>
      </c>
      <c r="C40" s="151">
        <f>SUMIFS(Transactions!$J:$J,Transactions!$G:$G,$A40,Transactions!$B:$B,"&gt;="&amp;C$11,Transactions!$B:$B,"&lt;="&amp;C$12)-SUMIFS(Transactions!$I:$I,Transactions!$G:$G,$A40,Transactions!$B:$B,"&gt;="&amp;C$11,Transactions!$B:$B,"&lt;="&amp;C$12)</f>
        <v>0</v>
      </c>
      <c r="D40" s="151">
        <f>SUMIFS(Transactions!$J:$J,Transactions!$G:$G,$A40,Transactions!$B:$B,"&gt;="&amp;D$11,Transactions!$B:$B,"&lt;="&amp;D$12)-SUMIFS(Transactions!$I:$I,Transactions!$G:$G,$A40,Transactions!$B:$B,"&gt;="&amp;D$11,Transactions!$B:$B,"&lt;="&amp;D$12)</f>
        <v>0</v>
      </c>
      <c r="E40" s="151">
        <f>SUMIFS(Transactions!$J:$J,Transactions!$G:$G,$A40,Transactions!$B:$B,"&gt;="&amp;E$11,Transactions!$B:$B,"&lt;="&amp;E$12)-SUMIFS(Transactions!$I:$I,Transactions!$G:$G,$A40,Transactions!$B:$B,"&gt;="&amp;E$11,Transactions!$B:$B,"&lt;="&amp;E$12)</f>
        <v>0</v>
      </c>
      <c r="F40" s="151">
        <f>SUMIFS(Transactions!$J:$J,Transactions!$G:$G,$A40,Transactions!$B:$B,"&gt;="&amp;F$11,Transactions!$B:$B,"&lt;="&amp;F$12)-SUMIFS(Transactions!$I:$I,Transactions!$G:$G,$A40,Transactions!$B:$B,"&gt;="&amp;F$11,Transactions!$B:$B,"&lt;="&amp;F$12)</f>
        <v>0</v>
      </c>
      <c r="G40" s="151">
        <f>SUMIFS(Transactions!$J:$J,Transactions!$G:$G,$A40,Transactions!$B:$B,"&gt;="&amp;G$11,Transactions!$B:$B,"&lt;="&amp;G$12)-SUMIFS(Transactions!$I:$I,Transactions!$G:$G,$A40,Transactions!$B:$B,"&gt;="&amp;G$11,Transactions!$B:$B,"&lt;="&amp;G$12)</f>
        <v>0</v>
      </c>
      <c r="H40" s="151">
        <f>SUMIFS(Transactions!$J:$J,Transactions!$G:$G,$A40,Transactions!$B:$B,"&gt;="&amp;H$11,Transactions!$B:$B,"&lt;="&amp;H$12)-SUMIFS(Transactions!$I:$I,Transactions!$G:$G,$A40,Transactions!$B:$B,"&gt;="&amp;H$11,Transactions!$B:$B,"&lt;="&amp;H$12)</f>
        <v>0</v>
      </c>
      <c r="I40" s="151">
        <f>SUMIFS(Transactions!$J:$J,Transactions!$G:$G,$A40,Transactions!$B:$B,"&gt;="&amp;I$11,Transactions!$B:$B,"&lt;="&amp;I$12)-SUMIFS(Transactions!$I:$I,Transactions!$G:$G,$A40,Transactions!$B:$B,"&gt;="&amp;I$11,Transactions!$B:$B,"&lt;="&amp;I$12)</f>
        <v>0</v>
      </c>
      <c r="J40" s="151">
        <f>SUMIFS(Transactions!$J:$J,Transactions!$G:$G,$A40,Transactions!$B:$B,"&gt;="&amp;J$11,Transactions!$B:$B,"&lt;="&amp;J$12)-SUMIFS(Transactions!$I:$I,Transactions!$G:$G,$A40,Transactions!$B:$B,"&gt;="&amp;J$11,Transactions!$B:$B,"&lt;="&amp;J$12)</f>
        <v>0</v>
      </c>
      <c r="K40" s="151">
        <f>SUMIFS(Transactions!$J:$J,Transactions!$G:$G,$A40,Transactions!$B:$B,"&gt;="&amp;K$11,Transactions!$B:$B,"&lt;="&amp;K$12)-SUMIFS(Transactions!$I:$I,Transactions!$G:$G,$A40,Transactions!$B:$B,"&gt;="&amp;K$11,Transactions!$B:$B,"&lt;="&amp;K$12)</f>
        <v>0</v>
      </c>
      <c r="L40" s="151">
        <f>SUMIFS(Transactions!$J:$J,Transactions!$G:$G,$A40,Transactions!$B:$B,"&gt;="&amp;L$11,Transactions!$B:$B,"&lt;="&amp;L$12)-SUMIFS(Transactions!$I:$I,Transactions!$G:$G,$A40,Transactions!$B:$B,"&gt;="&amp;L$11,Transactions!$B:$B,"&lt;="&amp;L$12)</f>
        <v>0</v>
      </c>
      <c r="M40" s="151">
        <f>SUMIFS(Transactions!$J:$J,Transactions!$G:$G,$A40,Transactions!$B:$B,"&gt;="&amp;M$11,Transactions!$B:$B,"&lt;="&amp;M$12)-SUMIFS(Transactions!$I:$I,Transactions!$G:$G,$A40,Transactions!$B:$B,"&gt;="&amp;M$11,Transactions!$B:$B,"&lt;="&amp;M$12)</f>
        <v>0</v>
      </c>
      <c r="N40" s="151">
        <f>SUMIFS(Transactions!$J:$J,Transactions!$G:$G,$A40,Transactions!$B:$B,"&gt;="&amp;N$11,Transactions!$B:$B,"&lt;="&amp;N$12)-SUMIFS(Transactions!$I:$I,Transactions!$G:$G,$A40,Transactions!$B:$B,"&gt;="&amp;N$11,Transactions!$B:$B,"&lt;="&amp;N$12)</f>
        <v>0</v>
      </c>
      <c r="O40" s="152">
        <f t="shared" si="7"/>
        <v>0</v>
      </c>
      <c r="P40" s="152">
        <f t="shared" si="8"/>
        <v>0</v>
      </c>
    </row>
    <row r="41" spans="1:16" ht="14.45" customHeight="1" x14ac:dyDescent="0.25">
      <c r="A41" s="121" t="s">
        <v>413</v>
      </c>
      <c r="C41" s="151">
        <f>SUMIFS(Transactions!$J:$J,Transactions!$G:$G,$A41,Transactions!$B:$B,"&gt;="&amp;C$11,Transactions!$B:$B,"&lt;="&amp;C$12)-SUMIFS(Transactions!$I:$I,Transactions!$G:$G,$A41,Transactions!$B:$B,"&gt;="&amp;C$11,Transactions!$B:$B,"&lt;="&amp;C$12)</f>
        <v>0</v>
      </c>
      <c r="D41" s="151">
        <f>SUMIFS(Transactions!$J:$J,Transactions!$G:$G,$A41,Transactions!$B:$B,"&gt;="&amp;D$11,Transactions!$B:$B,"&lt;="&amp;D$12)-SUMIFS(Transactions!$I:$I,Transactions!$G:$G,$A41,Transactions!$B:$B,"&gt;="&amp;D$11,Transactions!$B:$B,"&lt;="&amp;D$12)</f>
        <v>0</v>
      </c>
      <c r="E41" s="151">
        <f>SUMIFS(Transactions!$J:$J,Transactions!$G:$G,$A41,Transactions!$B:$B,"&gt;="&amp;E$11,Transactions!$B:$B,"&lt;="&amp;E$12)-SUMIFS(Transactions!$I:$I,Transactions!$G:$G,$A41,Transactions!$B:$B,"&gt;="&amp;E$11,Transactions!$B:$B,"&lt;="&amp;E$12)</f>
        <v>0</v>
      </c>
      <c r="F41" s="151">
        <f>SUMIFS(Transactions!$J:$J,Transactions!$G:$G,$A41,Transactions!$B:$B,"&gt;="&amp;F$11,Transactions!$B:$B,"&lt;="&amp;F$12)-SUMIFS(Transactions!$I:$I,Transactions!$G:$G,$A41,Transactions!$B:$B,"&gt;="&amp;F$11,Transactions!$B:$B,"&lt;="&amp;F$12)</f>
        <v>0</v>
      </c>
      <c r="G41" s="151">
        <f>SUMIFS(Transactions!$J:$J,Transactions!$G:$G,$A41,Transactions!$B:$B,"&gt;="&amp;G$11,Transactions!$B:$B,"&lt;="&amp;G$12)-SUMIFS(Transactions!$I:$I,Transactions!$G:$G,$A41,Transactions!$B:$B,"&gt;="&amp;G$11,Transactions!$B:$B,"&lt;="&amp;G$12)</f>
        <v>0</v>
      </c>
      <c r="H41" s="151">
        <f>SUMIFS(Transactions!$J:$J,Transactions!$G:$G,$A41,Transactions!$B:$B,"&gt;="&amp;H$11,Transactions!$B:$B,"&lt;="&amp;H$12)-SUMIFS(Transactions!$I:$I,Transactions!$G:$G,$A41,Transactions!$B:$B,"&gt;="&amp;H$11,Transactions!$B:$B,"&lt;="&amp;H$12)</f>
        <v>0</v>
      </c>
      <c r="I41" s="151">
        <f>SUMIFS(Transactions!$J:$J,Transactions!$G:$G,$A41,Transactions!$B:$B,"&gt;="&amp;I$11,Transactions!$B:$B,"&lt;="&amp;I$12)-SUMIFS(Transactions!$I:$I,Transactions!$G:$G,$A41,Transactions!$B:$B,"&gt;="&amp;I$11,Transactions!$B:$B,"&lt;="&amp;I$12)</f>
        <v>0</v>
      </c>
      <c r="J41" s="151">
        <f>SUMIFS(Transactions!$J:$J,Transactions!$G:$G,$A41,Transactions!$B:$B,"&gt;="&amp;J$11,Transactions!$B:$B,"&lt;="&amp;J$12)-SUMIFS(Transactions!$I:$I,Transactions!$G:$G,$A41,Transactions!$B:$B,"&gt;="&amp;J$11,Transactions!$B:$B,"&lt;="&amp;J$12)</f>
        <v>0</v>
      </c>
      <c r="K41" s="151">
        <f>SUMIFS(Transactions!$J:$J,Transactions!$G:$G,$A41,Transactions!$B:$B,"&gt;="&amp;K$11,Transactions!$B:$B,"&lt;="&amp;K$12)-SUMIFS(Transactions!$I:$I,Transactions!$G:$G,$A41,Transactions!$B:$B,"&gt;="&amp;K$11,Transactions!$B:$B,"&lt;="&amp;K$12)</f>
        <v>0</v>
      </c>
      <c r="L41" s="151">
        <f>SUMIFS(Transactions!$J:$J,Transactions!$G:$G,$A41,Transactions!$B:$B,"&gt;="&amp;L$11,Transactions!$B:$B,"&lt;="&amp;L$12)-SUMIFS(Transactions!$I:$I,Transactions!$G:$G,$A41,Transactions!$B:$B,"&gt;="&amp;L$11,Transactions!$B:$B,"&lt;="&amp;L$12)</f>
        <v>0</v>
      </c>
      <c r="M41" s="151">
        <f>SUMIFS(Transactions!$J:$J,Transactions!$G:$G,$A41,Transactions!$B:$B,"&gt;="&amp;M$11,Transactions!$B:$B,"&lt;="&amp;M$12)-SUMIFS(Transactions!$I:$I,Transactions!$G:$G,$A41,Transactions!$B:$B,"&gt;="&amp;M$11,Transactions!$B:$B,"&lt;="&amp;M$12)</f>
        <v>0</v>
      </c>
      <c r="N41" s="151">
        <f>SUMIFS(Transactions!$J:$J,Transactions!$G:$G,$A41,Transactions!$B:$B,"&gt;="&amp;N$11,Transactions!$B:$B,"&lt;="&amp;N$12)-SUMIFS(Transactions!$I:$I,Transactions!$G:$G,$A41,Transactions!$B:$B,"&gt;="&amp;N$11,Transactions!$B:$B,"&lt;="&amp;N$12)</f>
        <v>0</v>
      </c>
      <c r="O41" s="152">
        <f t="shared" si="7"/>
        <v>0</v>
      </c>
      <c r="P41" s="152">
        <f t="shared" si="8"/>
        <v>0</v>
      </c>
    </row>
    <row r="42" spans="1:16" ht="14.45" customHeight="1" x14ac:dyDescent="0.25">
      <c r="A42" s="121" t="s">
        <v>413</v>
      </c>
      <c r="C42" s="151">
        <f>SUMIFS(Transactions!$J:$J,Transactions!$G:$G,$A42,Transactions!$B:$B,"&gt;="&amp;C$11,Transactions!$B:$B,"&lt;="&amp;C$12)-SUMIFS(Transactions!$I:$I,Transactions!$G:$G,$A42,Transactions!$B:$B,"&gt;="&amp;C$11,Transactions!$B:$B,"&lt;="&amp;C$12)</f>
        <v>0</v>
      </c>
      <c r="D42" s="151">
        <f>SUMIFS(Transactions!$J:$J,Transactions!$G:$G,$A42,Transactions!$B:$B,"&gt;="&amp;D$11,Transactions!$B:$B,"&lt;="&amp;D$12)-SUMIFS(Transactions!$I:$I,Transactions!$G:$G,$A42,Transactions!$B:$B,"&gt;="&amp;D$11,Transactions!$B:$B,"&lt;="&amp;D$12)</f>
        <v>0</v>
      </c>
      <c r="E42" s="151">
        <f>SUMIFS(Transactions!$J:$J,Transactions!$G:$G,$A42,Transactions!$B:$B,"&gt;="&amp;E$11,Transactions!$B:$B,"&lt;="&amp;E$12)-SUMIFS(Transactions!$I:$I,Transactions!$G:$G,$A42,Transactions!$B:$B,"&gt;="&amp;E$11,Transactions!$B:$B,"&lt;="&amp;E$12)</f>
        <v>0</v>
      </c>
      <c r="F42" s="151">
        <f>SUMIFS(Transactions!$J:$J,Transactions!$G:$G,$A42,Transactions!$B:$B,"&gt;="&amp;F$11,Transactions!$B:$B,"&lt;="&amp;F$12)-SUMIFS(Transactions!$I:$I,Transactions!$G:$G,$A42,Transactions!$B:$B,"&gt;="&amp;F$11,Transactions!$B:$B,"&lt;="&amp;F$12)</f>
        <v>0</v>
      </c>
      <c r="G42" s="151">
        <f>SUMIFS(Transactions!$J:$J,Transactions!$G:$G,$A42,Transactions!$B:$B,"&gt;="&amp;G$11,Transactions!$B:$B,"&lt;="&amp;G$12)-SUMIFS(Transactions!$I:$I,Transactions!$G:$G,$A42,Transactions!$B:$B,"&gt;="&amp;G$11,Transactions!$B:$B,"&lt;="&amp;G$12)</f>
        <v>0</v>
      </c>
      <c r="H42" s="151">
        <f>SUMIFS(Transactions!$J:$J,Transactions!$G:$G,$A42,Transactions!$B:$B,"&gt;="&amp;H$11,Transactions!$B:$B,"&lt;="&amp;H$12)-SUMIFS(Transactions!$I:$I,Transactions!$G:$G,$A42,Transactions!$B:$B,"&gt;="&amp;H$11,Transactions!$B:$B,"&lt;="&amp;H$12)</f>
        <v>0</v>
      </c>
      <c r="I42" s="151">
        <f>SUMIFS(Transactions!$J:$J,Transactions!$G:$G,$A42,Transactions!$B:$B,"&gt;="&amp;I$11,Transactions!$B:$B,"&lt;="&amp;I$12)-SUMIFS(Transactions!$I:$I,Transactions!$G:$G,$A42,Transactions!$B:$B,"&gt;="&amp;I$11,Transactions!$B:$B,"&lt;="&amp;I$12)</f>
        <v>0</v>
      </c>
      <c r="J42" s="151">
        <f>SUMIFS(Transactions!$J:$J,Transactions!$G:$G,$A42,Transactions!$B:$B,"&gt;="&amp;J$11,Transactions!$B:$B,"&lt;="&amp;J$12)-SUMIFS(Transactions!$I:$I,Transactions!$G:$G,$A42,Transactions!$B:$B,"&gt;="&amp;J$11,Transactions!$B:$B,"&lt;="&amp;J$12)</f>
        <v>0</v>
      </c>
      <c r="K42" s="151">
        <f>SUMIFS(Transactions!$J:$J,Transactions!$G:$G,$A42,Transactions!$B:$B,"&gt;="&amp;K$11,Transactions!$B:$B,"&lt;="&amp;K$12)-SUMIFS(Transactions!$I:$I,Transactions!$G:$G,$A42,Transactions!$B:$B,"&gt;="&amp;K$11,Transactions!$B:$B,"&lt;="&amp;K$12)</f>
        <v>0</v>
      </c>
      <c r="L42" s="151">
        <f>SUMIFS(Transactions!$J:$J,Transactions!$G:$G,$A42,Transactions!$B:$B,"&gt;="&amp;L$11,Transactions!$B:$B,"&lt;="&amp;L$12)-SUMIFS(Transactions!$I:$I,Transactions!$G:$G,$A42,Transactions!$B:$B,"&gt;="&amp;L$11,Transactions!$B:$B,"&lt;="&amp;L$12)</f>
        <v>0</v>
      </c>
      <c r="M42" s="151">
        <f>SUMIFS(Transactions!$J:$J,Transactions!$G:$G,$A42,Transactions!$B:$B,"&gt;="&amp;M$11,Transactions!$B:$B,"&lt;="&amp;M$12)-SUMIFS(Transactions!$I:$I,Transactions!$G:$G,$A42,Transactions!$B:$B,"&gt;="&amp;M$11,Transactions!$B:$B,"&lt;="&amp;M$12)</f>
        <v>0</v>
      </c>
      <c r="N42" s="151">
        <f>SUMIFS(Transactions!$J:$J,Transactions!$G:$G,$A42,Transactions!$B:$B,"&gt;="&amp;N$11,Transactions!$B:$B,"&lt;="&amp;N$12)-SUMIFS(Transactions!$I:$I,Transactions!$G:$G,$A42,Transactions!$B:$B,"&gt;="&amp;N$11,Transactions!$B:$B,"&lt;="&amp;N$12)</f>
        <v>0</v>
      </c>
      <c r="O42" s="152">
        <f t="shared" si="7"/>
        <v>0</v>
      </c>
      <c r="P42" s="152">
        <f t="shared" si="8"/>
        <v>0</v>
      </c>
    </row>
    <row r="43" spans="1:16" ht="14.45" customHeight="1" x14ac:dyDescent="0.25">
      <c r="A43" s="121" t="s">
        <v>413</v>
      </c>
      <c r="C43" s="151">
        <f>SUMIFS(Transactions!$J:$J,Transactions!$G:$G,$A43,Transactions!$B:$B,"&gt;="&amp;C$11,Transactions!$B:$B,"&lt;="&amp;C$12)-SUMIFS(Transactions!$I:$I,Transactions!$G:$G,$A43,Transactions!$B:$B,"&gt;="&amp;C$11,Transactions!$B:$B,"&lt;="&amp;C$12)</f>
        <v>0</v>
      </c>
      <c r="D43" s="151">
        <f>SUMIFS(Transactions!$J:$J,Transactions!$G:$G,$A43,Transactions!$B:$B,"&gt;="&amp;D$11,Transactions!$B:$B,"&lt;="&amp;D$12)-SUMIFS(Transactions!$I:$I,Transactions!$G:$G,$A43,Transactions!$B:$B,"&gt;="&amp;D$11,Transactions!$B:$B,"&lt;="&amp;D$12)</f>
        <v>0</v>
      </c>
      <c r="E43" s="151">
        <f>SUMIFS(Transactions!$J:$J,Transactions!$G:$G,$A43,Transactions!$B:$B,"&gt;="&amp;E$11,Transactions!$B:$B,"&lt;="&amp;E$12)-SUMIFS(Transactions!$I:$I,Transactions!$G:$G,$A43,Transactions!$B:$B,"&gt;="&amp;E$11,Transactions!$B:$B,"&lt;="&amp;E$12)</f>
        <v>0</v>
      </c>
      <c r="F43" s="151">
        <f>SUMIFS(Transactions!$J:$J,Transactions!$G:$G,$A43,Transactions!$B:$B,"&gt;="&amp;F$11,Transactions!$B:$B,"&lt;="&amp;F$12)-SUMIFS(Transactions!$I:$I,Transactions!$G:$G,$A43,Transactions!$B:$B,"&gt;="&amp;F$11,Transactions!$B:$B,"&lt;="&amp;F$12)</f>
        <v>0</v>
      </c>
      <c r="G43" s="151">
        <f>SUMIFS(Transactions!$J:$J,Transactions!$G:$G,$A43,Transactions!$B:$B,"&gt;="&amp;G$11,Transactions!$B:$B,"&lt;="&amp;G$12)-SUMIFS(Transactions!$I:$I,Transactions!$G:$G,$A43,Transactions!$B:$B,"&gt;="&amp;G$11,Transactions!$B:$B,"&lt;="&amp;G$12)</f>
        <v>0</v>
      </c>
      <c r="H43" s="151">
        <f>SUMIFS(Transactions!$J:$J,Transactions!$G:$G,$A43,Transactions!$B:$B,"&gt;="&amp;H$11,Transactions!$B:$B,"&lt;="&amp;H$12)-SUMIFS(Transactions!$I:$I,Transactions!$G:$G,$A43,Transactions!$B:$B,"&gt;="&amp;H$11,Transactions!$B:$B,"&lt;="&amp;H$12)</f>
        <v>0</v>
      </c>
      <c r="I43" s="151">
        <f>SUMIFS(Transactions!$J:$J,Transactions!$G:$G,$A43,Transactions!$B:$B,"&gt;="&amp;I$11,Transactions!$B:$B,"&lt;="&amp;I$12)-SUMIFS(Transactions!$I:$I,Transactions!$G:$G,$A43,Transactions!$B:$B,"&gt;="&amp;I$11,Transactions!$B:$B,"&lt;="&amp;I$12)</f>
        <v>0</v>
      </c>
      <c r="J43" s="151">
        <f>SUMIFS(Transactions!$J:$J,Transactions!$G:$G,$A43,Transactions!$B:$B,"&gt;="&amp;J$11,Transactions!$B:$B,"&lt;="&amp;J$12)-SUMIFS(Transactions!$I:$I,Transactions!$G:$G,$A43,Transactions!$B:$B,"&gt;="&amp;J$11,Transactions!$B:$B,"&lt;="&amp;J$12)</f>
        <v>0</v>
      </c>
      <c r="K43" s="151">
        <f>SUMIFS(Transactions!$J:$J,Transactions!$G:$G,$A43,Transactions!$B:$B,"&gt;="&amp;K$11,Transactions!$B:$B,"&lt;="&amp;K$12)-SUMIFS(Transactions!$I:$I,Transactions!$G:$G,$A43,Transactions!$B:$B,"&gt;="&amp;K$11,Transactions!$B:$B,"&lt;="&amp;K$12)</f>
        <v>0</v>
      </c>
      <c r="L43" s="151">
        <f>SUMIFS(Transactions!$J:$J,Transactions!$G:$G,$A43,Transactions!$B:$B,"&gt;="&amp;L$11,Transactions!$B:$B,"&lt;="&amp;L$12)-SUMIFS(Transactions!$I:$I,Transactions!$G:$G,$A43,Transactions!$B:$B,"&gt;="&amp;L$11,Transactions!$B:$B,"&lt;="&amp;L$12)</f>
        <v>0</v>
      </c>
      <c r="M43" s="151">
        <f>SUMIFS(Transactions!$J:$J,Transactions!$G:$G,$A43,Transactions!$B:$B,"&gt;="&amp;M$11,Transactions!$B:$B,"&lt;="&amp;M$12)-SUMIFS(Transactions!$I:$I,Transactions!$G:$G,$A43,Transactions!$B:$B,"&gt;="&amp;M$11,Transactions!$B:$B,"&lt;="&amp;M$12)</f>
        <v>0</v>
      </c>
      <c r="N43" s="151">
        <f>SUMIFS(Transactions!$J:$J,Transactions!$G:$G,$A43,Transactions!$B:$B,"&gt;="&amp;N$11,Transactions!$B:$B,"&lt;="&amp;N$12)-SUMIFS(Transactions!$I:$I,Transactions!$G:$G,$A43,Transactions!$B:$B,"&gt;="&amp;N$11,Transactions!$B:$B,"&lt;="&amp;N$12)</f>
        <v>0</v>
      </c>
      <c r="O43" s="152">
        <f t="shared" si="7"/>
        <v>0</v>
      </c>
      <c r="P43" s="152">
        <f t="shared" si="8"/>
        <v>0</v>
      </c>
    </row>
    <row r="44" spans="1:16" ht="14.45" customHeight="1" x14ac:dyDescent="0.25">
      <c r="A44" s="121" t="s">
        <v>413</v>
      </c>
      <c r="C44" s="151">
        <f>SUMIFS(Transactions!$J:$J,Transactions!$G:$G,$A44,Transactions!$B:$B,"&gt;="&amp;C$11,Transactions!$B:$B,"&lt;="&amp;C$12)-SUMIFS(Transactions!$I:$I,Transactions!$G:$G,$A44,Transactions!$B:$B,"&gt;="&amp;C$11,Transactions!$B:$B,"&lt;="&amp;C$12)</f>
        <v>0</v>
      </c>
      <c r="D44" s="151">
        <f>SUMIFS(Transactions!$J:$J,Transactions!$G:$G,$A44,Transactions!$B:$B,"&gt;="&amp;D$11,Transactions!$B:$B,"&lt;="&amp;D$12)-SUMIFS(Transactions!$I:$I,Transactions!$G:$G,$A44,Transactions!$B:$B,"&gt;="&amp;D$11,Transactions!$B:$B,"&lt;="&amp;D$12)</f>
        <v>0</v>
      </c>
      <c r="E44" s="151">
        <f>SUMIFS(Transactions!$J:$J,Transactions!$G:$G,$A44,Transactions!$B:$B,"&gt;="&amp;E$11,Transactions!$B:$B,"&lt;="&amp;E$12)-SUMIFS(Transactions!$I:$I,Transactions!$G:$G,$A44,Transactions!$B:$B,"&gt;="&amp;E$11,Transactions!$B:$B,"&lt;="&amp;E$12)</f>
        <v>0</v>
      </c>
      <c r="F44" s="151">
        <f>SUMIFS(Transactions!$J:$J,Transactions!$G:$G,$A44,Transactions!$B:$B,"&gt;="&amp;F$11,Transactions!$B:$B,"&lt;="&amp;F$12)-SUMIFS(Transactions!$I:$I,Transactions!$G:$G,$A44,Transactions!$B:$B,"&gt;="&amp;F$11,Transactions!$B:$B,"&lt;="&amp;F$12)</f>
        <v>0</v>
      </c>
      <c r="G44" s="151">
        <f>SUMIFS(Transactions!$J:$J,Transactions!$G:$G,$A44,Transactions!$B:$B,"&gt;="&amp;G$11,Transactions!$B:$B,"&lt;="&amp;G$12)-SUMIFS(Transactions!$I:$I,Transactions!$G:$G,$A44,Transactions!$B:$B,"&gt;="&amp;G$11,Transactions!$B:$B,"&lt;="&amp;G$12)</f>
        <v>0</v>
      </c>
      <c r="H44" s="151">
        <f>SUMIFS(Transactions!$J:$J,Transactions!$G:$G,$A44,Transactions!$B:$B,"&gt;="&amp;H$11,Transactions!$B:$B,"&lt;="&amp;H$12)-SUMIFS(Transactions!$I:$I,Transactions!$G:$G,$A44,Transactions!$B:$B,"&gt;="&amp;H$11,Transactions!$B:$B,"&lt;="&amp;H$12)</f>
        <v>0</v>
      </c>
      <c r="I44" s="151">
        <f>SUMIFS(Transactions!$J:$J,Transactions!$G:$G,$A44,Transactions!$B:$B,"&gt;="&amp;I$11,Transactions!$B:$B,"&lt;="&amp;I$12)-SUMIFS(Transactions!$I:$I,Transactions!$G:$G,$A44,Transactions!$B:$B,"&gt;="&amp;I$11,Transactions!$B:$B,"&lt;="&amp;I$12)</f>
        <v>0</v>
      </c>
      <c r="J44" s="151">
        <f>SUMIFS(Transactions!$J:$J,Transactions!$G:$G,$A44,Transactions!$B:$B,"&gt;="&amp;J$11,Transactions!$B:$B,"&lt;="&amp;J$12)-SUMIFS(Transactions!$I:$I,Transactions!$G:$G,$A44,Transactions!$B:$B,"&gt;="&amp;J$11,Transactions!$B:$B,"&lt;="&amp;J$12)</f>
        <v>0</v>
      </c>
      <c r="K44" s="151">
        <f>SUMIFS(Transactions!$J:$J,Transactions!$G:$G,$A44,Transactions!$B:$B,"&gt;="&amp;K$11,Transactions!$B:$B,"&lt;="&amp;K$12)-SUMIFS(Transactions!$I:$I,Transactions!$G:$G,$A44,Transactions!$B:$B,"&gt;="&amp;K$11,Transactions!$B:$B,"&lt;="&amp;K$12)</f>
        <v>0</v>
      </c>
      <c r="L44" s="151">
        <f>SUMIFS(Transactions!$J:$J,Transactions!$G:$G,$A44,Transactions!$B:$B,"&gt;="&amp;L$11,Transactions!$B:$B,"&lt;="&amp;L$12)-SUMIFS(Transactions!$I:$I,Transactions!$G:$G,$A44,Transactions!$B:$B,"&gt;="&amp;L$11,Transactions!$B:$B,"&lt;="&amp;L$12)</f>
        <v>0</v>
      </c>
      <c r="M44" s="151">
        <f>SUMIFS(Transactions!$J:$J,Transactions!$G:$G,$A44,Transactions!$B:$B,"&gt;="&amp;M$11,Transactions!$B:$B,"&lt;="&amp;M$12)-SUMIFS(Transactions!$I:$I,Transactions!$G:$G,$A44,Transactions!$B:$B,"&gt;="&amp;M$11,Transactions!$B:$B,"&lt;="&amp;M$12)</f>
        <v>0</v>
      </c>
      <c r="N44" s="151">
        <f>SUMIFS(Transactions!$J:$J,Transactions!$G:$G,$A44,Transactions!$B:$B,"&gt;="&amp;N$11,Transactions!$B:$B,"&lt;="&amp;N$12)-SUMIFS(Transactions!$I:$I,Transactions!$G:$G,$A44,Transactions!$B:$B,"&gt;="&amp;N$11,Transactions!$B:$B,"&lt;="&amp;N$12)</f>
        <v>0</v>
      </c>
      <c r="O44" s="152">
        <f t="shared" si="7"/>
        <v>0</v>
      </c>
      <c r="P44" s="152">
        <f t="shared" si="8"/>
        <v>0</v>
      </c>
    </row>
    <row r="45" spans="1:16" ht="23.1" customHeight="1" x14ac:dyDescent="0.25">
      <c r="A45" s="129"/>
      <c r="B45" s="153" t="s">
        <v>277</v>
      </c>
      <c r="C45" s="154">
        <f t="shared" ref="C45:N45" si="9">SUM(C14:C44)</f>
        <v>1000</v>
      </c>
      <c r="D45" s="154">
        <f t="shared" si="9"/>
        <v>1000</v>
      </c>
      <c r="E45" s="154">
        <f t="shared" si="9"/>
        <v>0</v>
      </c>
      <c r="F45" s="154">
        <f t="shared" si="9"/>
        <v>0</v>
      </c>
      <c r="G45" s="154">
        <f t="shared" si="9"/>
        <v>0</v>
      </c>
      <c r="H45" s="154">
        <f t="shared" si="9"/>
        <v>0</v>
      </c>
      <c r="I45" s="154">
        <f t="shared" si="9"/>
        <v>0</v>
      </c>
      <c r="J45" s="154">
        <f t="shared" si="9"/>
        <v>0</v>
      </c>
      <c r="K45" s="154">
        <f t="shared" si="9"/>
        <v>0</v>
      </c>
      <c r="L45" s="154">
        <f t="shared" si="9"/>
        <v>0</v>
      </c>
      <c r="M45" s="154">
        <f t="shared" si="9"/>
        <v>0</v>
      </c>
      <c r="N45" s="154">
        <f t="shared" si="9"/>
        <v>0</v>
      </c>
      <c r="O45" s="154">
        <f t="shared" si="7"/>
        <v>2000</v>
      </c>
      <c r="P45" s="154">
        <f t="shared" si="8"/>
        <v>166.66666666666666</v>
      </c>
    </row>
    <row r="46" spans="1:16" ht="15" customHeight="1" x14ac:dyDescent="0.25"/>
    <row r="47" spans="1:16" ht="24.95" customHeight="1" x14ac:dyDescent="0.25">
      <c r="A47" s="155" t="s">
        <v>414</v>
      </c>
      <c r="B47" s="156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7" t="s">
        <v>275</v>
      </c>
      <c r="P47" s="157" t="s">
        <v>276</v>
      </c>
    </row>
    <row r="48" spans="1:16" ht="14.45" customHeight="1" x14ac:dyDescent="0.25">
      <c r="A48" s="121" t="str">
        <f>IF(ISBLANK(Budget!A46:A145)," - ",Budget!A46:A145)</f>
        <v>Car Payment</v>
      </c>
      <c r="C48" s="151">
        <f>-SUMIFS(Transactions!$J:$J,Transactions!$G:$G,YearlyReport!$A48,Transactions!$B:$B,"&gt;="&amp;C$11,Transactions!$B:$B,"&lt;="&amp;C$12)+SUMIFS(Transactions!$I:$I,Transactions!$G:$G,YearlyReport!$A48,Transactions!$B:$B,"&gt;="&amp;C$11,Transactions!$B:$B,"&lt;="&amp;C$12)</f>
        <v>115.2</v>
      </c>
      <c r="D48" s="151">
        <f>-SUMIFS(Transactions!$J:$J,Transactions!$G:$G,YearlyReport!$A48,Transactions!$B:$B,"&gt;="&amp;D$11,Transactions!$B:$B,"&lt;="&amp;D$12)+SUMIFS(Transactions!$I:$I,Transactions!$G:$G,YearlyReport!$A48,Transactions!$B:$B,"&gt;="&amp;D$11,Transactions!$B:$B,"&lt;="&amp;D$12)</f>
        <v>0</v>
      </c>
      <c r="E48" s="151">
        <f>-SUMIFS(Transactions!$J:$J,Transactions!$G:$G,YearlyReport!$A48,Transactions!$B:$B,"&gt;="&amp;E$11,Transactions!$B:$B,"&lt;="&amp;E$12)+SUMIFS(Transactions!$I:$I,Transactions!$G:$G,YearlyReport!$A48,Transactions!$B:$B,"&gt;="&amp;E$11,Transactions!$B:$B,"&lt;="&amp;E$12)</f>
        <v>0</v>
      </c>
      <c r="F48" s="151">
        <f>-SUMIFS(Transactions!$J:$J,Transactions!$G:$G,YearlyReport!$A48,Transactions!$B:$B,"&gt;="&amp;F$11,Transactions!$B:$B,"&lt;="&amp;F$12)+SUMIFS(Transactions!$I:$I,Transactions!$G:$G,YearlyReport!$A48,Transactions!$B:$B,"&gt;="&amp;F$11,Transactions!$B:$B,"&lt;="&amp;F$12)</f>
        <v>0</v>
      </c>
      <c r="G48" s="151">
        <f>-SUMIFS(Transactions!$J:$J,Transactions!$G:$G,YearlyReport!$A48,Transactions!$B:$B,"&gt;="&amp;G$11,Transactions!$B:$B,"&lt;="&amp;G$12)+SUMIFS(Transactions!$I:$I,Transactions!$G:$G,YearlyReport!$A48,Transactions!$B:$B,"&gt;="&amp;G$11,Transactions!$B:$B,"&lt;="&amp;G$12)</f>
        <v>0</v>
      </c>
      <c r="H48" s="151">
        <f>-SUMIFS(Transactions!$J:$J,Transactions!$G:$G,YearlyReport!$A48,Transactions!$B:$B,"&gt;="&amp;H$11,Transactions!$B:$B,"&lt;="&amp;H$12)+SUMIFS(Transactions!$I:$I,Transactions!$G:$G,YearlyReport!$A48,Transactions!$B:$B,"&gt;="&amp;H$11,Transactions!$B:$B,"&lt;="&amp;H$12)</f>
        <v>0</v>
      </c>
      <c r="I48" s="151">
        <f>-SUMIFS(Transactions!$J:$J,Transactions!$G:$G,YearlyReport!$A48,Transactions!$B:$B,"&gt;="&amp;I$11,Transactions!$B:$B,"&lt;="&amp;I$12)+SUMIFS(Transactions!$I:$I,Transactions!$G:$G,YearlyReport!$A48,Transactions!$B:$B,"&gt;="&amp;I$11,Transactions!$B:$B,"&lt;="&amp;I$12)</f>
        <v>0</v>
      </c>
      <c r="J48" s="151">
        <f>-SUMIFS(Transactions!$J:$J,Transactions!$G:$G,YearlyReport!$A48,Transactions!$B:$B,"&gt;="&amp;J$11,Transactions!$B:$B,"&lt;="&amp;J$12)+SUMIFS(Transactions!$I:$I,Transactions!$G:$G,YearlyReport!$A48,Transactions!$B:$B,"&gt;="&amp;J$11,Transactions!$B:$B,"&lt;="&amp;J$12)</f>
        <v>0</v>
      </c>
      <c r="K48" s="151">
        <f>-SUMIFS(Transactions!$J:$J,Transactions!$G:$G,YearlyReport!$A48,Transactions!$B:$B,"&gt;="&amp;K$11,Transactions!$B:$B,"&lt;="&amp;K$12)+SUMIFS(Transactions!$I:$I,Transactions!$G:$G,YearlyReport!$A48,Transactions!$B:$B,"&gt;="&amp;K$11,Transactions!$B:$B,"&lt;="&amp;K$12)</f>
        <v>0</v>
      </c>
      <c r="L48" s="151">
        <f>-SUMIFS(Transactions!$J:$J,Transactions!$G:$G,YearlyReport!$A48,Transactions!$B:$B,"&gt;="&amp;L$11,Transactions!$B:$B,"&lt;="&amp;L$12)+SUMIFS(Transactions!$I:$I,Transactions!$G:$G,YearlyReport!$A48,Transactions!$B:$B,"&gt;="&amp;L$11,Transactions!$B:$B,"&lt;="&amp;L$12)</f>
        <v>0</v>
      </c>
      <c r="M48" s="151">
        <f>-SUMIFS(Transactions!$J:$J,Transactions!$G:$G,YearlyReport!$A48,Transactions!$B:$B,"&gt;="&amp;M$11,Transactions!$B:$B,"&lt;="&amp;M$12)+SUMIFS(Transactions!$I:$I,Transactions!$G:$G,YearlyReport!$A48,Transactions!$B:$B,"&gt;="&amp;M$11,Transactions!$B:$B,"&lt;="&amp;M$12)</f>
        <v>0</v>
      </c>
      <c r="N48" s="151">
        <f>-SUMIFS(Transactions!$J:$J,Transactions!$G:$G,YearlyReport!$A48,Transactions!$B:$B,"&gt;="&amp;N$11,Transactions!$B:$B,"&lt;="&amp;N$12)+SUMIFS(Transactions!$I:$I,Transactions!$G:$G,YearlyReport!$A48,Transactions!$B:$B,"&gt;="&amp;N$11,Transactions!$B:$B,"&lt;="&amp;N$12)</f>
        <v>0</v>
      </c>
      <c r="O48" s="152">
        <f t="shared" ref="O48:O79" si="10">SUM(C48:N48)</f>
        <v>115.2</v>
      </c>
      <c r="P48" s="152">
        <f t="shared" ref="P48:P79" si="11">O48/COLUMNS(C48:N48)</f>
        <v>9.6</v>
      </c>
    </row>
    <row r="49" spans="1:16" ht="14.45" customHeight="1" x14ac:dyDescent="0.25">
      <c r="A49" s="121" t="s">
        <v>297</v>
      </c>
      <c r="C49" s="151">
        <f>-SUMIFS(Transactions!$J:$J,Transactions!$G:$G,YearlyReport!$A49,Transactions!$B:$B,"&gt;="&amp;C$11,Transactions!$B:$B,"&lt;="&amp;C$12)+SUMIFS(Transactions!$I:$I,Transactions!$G:$G,YearlyReport!$A49,Transactions!$B:$B,"&gt;="&amp;C$11,Transactions!$B:$B,"&lt;="&amp;C$12)</f>
        <v>0</v>
      </c>
      <c r="D49" s="151">
        <f>-SUMIFS(Transactions!$J:$J,Transactions!$G:$G,YearlyReport!$A49,Transactions!$B:$B,"&gt;="&amp;D$11,Transactions!$B:$B,"&lt;="&amp;D$12)+SUMIFS(Transactions!$I:$I,Transactions!$G:$G,YearlyReport!$A49,Transactions!$B:$B,"&gt;="&amp;D$11,Transactions!$B:$B,"&lt;="&amp;D$12)</f>
        <v>0</v>
      </c>
      <c r="E49" s="151">
        <f>-SUMIFS(Transactions!$J:$J,Transactions!$G:$G,YearlyReport!$A49,Transactions!$B:$B,"&gt;="&amp;E$11,Transactions!$B:$B,"&lt;="&amp;E$12)+SUMIFS(Transactions!$I:$I,Transactions!$G:$G,YearlyReport!$A49,Transactions!$B:$B,"&gt;="&amp;E$11,Transactions!$B:$B,"&lt;="&amp;E$12)</f>
        <v>0</v>
      </c>
      <c r="F49" s="151">
        <f>-SUMIFS(Transactions!$J:$J,Transactions!$G:$G,YearlyReport!$A49,Transactions!$B:$B,"&gt;="&amp;F$11,Transactions!$B:$B,"&lt;="&amp;F$12)+SUMIFS(Transactions!$I:$I,Transactions!$G:$G,YearlyReport!$A49,Transactions!$B:$B,"&gt;="&amp;F$11,Transactions!$B:$B,"&lt;="&amp;F$12)</f>
        <v>0</v>
      </c>
      <c r="G49" s="151">
        <f>-SUMIFS(Transactions!$J:$J,Transactions!$G:$G,YearlyReport!$A49,Transactions!$B:$B,"&gt;="&amp;G$11,Transactions!$B:$B,"&lt;="&amp;G$12)+SUMIFS(Transactions!$I:$I,Transactions!$G:$G,YearlyReport!$A49,Transactions!$B:$B,"&gt;="&amp;G$11,Transactions!$B:$B,"&lt;="&amp;G$12)</f>
        <v>0</v>
      </c>
      <c r="H49" s="151">
        <f>-SUMIFS(Transactions!$J:$J,Transactions!$G:$G,YearlyReport!$A49,Transactions!$B:$B,"&gt;="&amp;H$11,Transactions!$B:$B,"&lt;="&amp;H$12)+SUMIFS(Transactions!$I:$I,Transactions!$G:$G,YearlyReport!$A49,Transactions!$B:$B,"&gt;="&amp;H$11,Transactions!$B:$B,"&lt;="&amp;H$12)</f>
        <v>0</v>
      </c>
      <c r="I49" s="151">
        <f>-SUMIFS(Transactions!$J:$J,Transactions!$G:$G,YearlyReport!$A49,Transactions!$B:$B,"&gt;="&amp;I$11,Transactions!$B:$B,"&lt;="&amp;I$12)+SUMIFS(Transactions!$I:$I,Transactions!$G:$G,YearlyReport!$A49,Transactions!$B:$B,"&gt;="&amp;I$11,Transactions!$B:$B,"&lt;="&amp;I$12)</f>
        <v>0</v>
      </c>
      <c r="J49" s="151">
        <f>-SUMIFS(Transactions!$J:$J,Transactions!$G:$G,YearlyReport!$A49,Transactions!$B:$B,"&gt;="&amp;J$11,Transactions!$B:$B,"&lt;="&amp;J$12)+SUMIFS(Transactions!$I:$I,Transactions!$G:$G,YearlyReport!$A49,Transactions!$B:$B,"&gt;="&amp;J$11,Transactions!$B:$B,"&lt;="&amp;J$12)</f>
        <v>0</v>
      </c>
      <c r="K49" s="151">
        <f>-SUMIFS(Transactions!$J:$J,Transactions!$G:$G,YearlyReport!$A49,Transactions!$B:$B,"&gt;="&amp;K$11,Transactions!$B:$B,"&lt;="&amp;K$12)+SUMIFS(Transactions!$I:$I,Transactions!$G:$G,YearlyReport!$A49,Transactions!$B:$B,"&gt;="&amp;K$11,Transactions!$B:$B,"&lt;="&amp;K$12)</f>
        <v>0</v>
      </c>
      <c r="L49" s="151">
        <f>-SUMIFS(Transactions!$J:$J,Transactions!$G:$G,YearlyReport!$A49,Transactions!$B:$B,"&gt;="&amp;L$11,Transactions!$B:$B,"&lt;="&amp;L$12)+SUMIFS(Transactions!$I:$I,Transactions!$G:$G,YearlyReport!$A49,Transactions!$B:$B,"&gt;="&amp;L$11,Transactions!$B:$B,"&lt;="&amp;L$12)</f>
        <v>0</v>
      </c>
      <c r="M49" s="151">
        <f>-SUMIFS(Transactions!$J:$J,Transactions!$G:$G,YearlyReport!$A49,Transactions!$B:$B,"&gt;="&amp;M$11,Transactions!$B:$B,"&lt;="&amp;M$12)+SUMIFS(Transactions!$I:$I,Transactions!$G:$G,YearlyReport!$A49,Transactions!$B:$B,"&gt;="&amp;M$11,Transactions!$B:$B,"&lt;="&amp;M$12)</f>
        <v>0</v>
      </c>
      <c r="N49" s="151">
        <f>-SUMIFS(Transactions!$J:$J,Transactions!$G:$G,YearlyReport!$A49,Transactions!$B:$B,"&gt;="&amp;N$11,Transactions!$B:$B,"&lt;="&amp;N$12)+SUMIFS(Transactions!$I:$I,Transactions!$G:$G,YearlyReport!$A49,Transactions!$B:$B,"&gt;="&amp;N$11,Transactions!$B:$B,"&lt;="&amp;N$12)</f>
        <v>0</v>
      </c>
      <c r="O49" s="152">
        <f t="shared" si="10"/>
        <v>0</v>
      </c>
      <c r="P49" s="152">
        <f t="shared" si="11"/>
        <v>0</v>
      </c>
    </row>
    <row r="50" spans="1:16" ht="14.45" customHeight="1" x14ac:dyDescent="0.25">
      <c r="A50" s="121" t="s">
        <v>298</v>
      </c>
      <c r="C50" s="151">
        <f>-SUMIFS(Transactions!$J:$J,Transactions!$G:$G,YearlyReport!$A50,Transactions!$B:$B,"&gt;="&amp;C$11,Transactions!$B:$B,"&lt;="&amp;C$12)+SUMIFS(Transactions!$I:$I,Transactions!$G:$G,YearlyReport!$A50,Transactions!$B:$B,"&gt;="&amp;C$11,Transactions!$B:$B,"&lt;="&amp;C$12)</f>
        <v>115.2</v>
      </c>
      <c r="D50" s="151">
        <f>-SUMIFS(Transactions!$J:$J,Transactions!$G:$G,YearlyReport!$A50,Transactions!$B:$B,"&gt;="&amp;D$11,Transactions!$B:$B,"&lt;="&amp;D$12)+SUMIFS(Transactions!$I:$I,Transactions!$G:$G,YearlyReport!$A50,Transactions!$B:$B,"&gt;="&amp;D$11,Transactions!$B:$B,"&lt;="&amp;D$12)</f>
        <v>0</v>
      </c>
      <c r="E50" s="151">
        <f>-SUMIFS(Transactions!$J:$J,Transactions!$G:$G,YearlyReport!$A50,Transactions!$B:$B,"&gt;="&amp;E$11,Transactions!$B:$B,"&lt;="&amp;E$12)+SUMIFS(Transactions!$I:$I,Transactions!$G:$G,YearlyReport!$A50,Transactions!$B:$B,"&gt;="&amp;E$11,Transactions!$B:$B,"&lt;="&amp;E$12)</f>
        <v>0</v>
      </c>
      <c r="F50" s="151">
        <f>-SUMIFS(Transactions!$J:$J,Transactions!$G:$G,YearlyReport!$A50,Transactions!$B:$B,"&gt;="&amp;F$11,Transactions!$B:$B,"&lt;="&amp;F$12)+SUMIFS(Transactions!$I:$I,Transactions!$G:$G,YearlyReport!$A50,Transactions!$B:$B,"&gt;="&amp;F$11,Transactions!$B:$B,"&lt;="&amp;F$12)</f>
        <v>0</v>
      </c>
      <c r="G50" s="151">
        <f>-SUMIFS(Transactions!$J:$J,Transactions!$G:$G,YearlyReport!$A50,Transactions!$B:$B,"&gt;="&amp;G$11,Transactions!$B:$B,"&lt;="&amp;G$12)+SUMIFS(Transactions!$I:$I,Transactions!$G:$G,YearlyReport!$A50,Transactions!$B:$B,"&gt;="&amp;G$11,Transactions!$B:$B,"&lt;="&amp;G$12)</f>
        <v>0</v>
      </c>
      <c r="H50" s="151">
        <f>-SUMIFS(Transactions!$J:$J,Transactions!$G:$G,YearlyReport!$A50,Transactions!$B:$B,"&gt;="&amp;H$11,Transactions!$B:$B,"&lt;="&amp;H$12)+SUMIFS(Transactions!$I:$I,Transactions!$G:$G,YearlyReport!$A50,Transactions!$B:$B,"&gt;="&amp;H$11,Transactions!$B:$B,"&lt;="&amp;H$12)</f>
        <v>0</v>
      </c>
      <c r="I50" s="151">
        <f>-SUMIFS(Transactions!$J:$J,Transactions!$G:$G,YearlyReport!$A50,Transactions!$B:$B,"&gt;="&amp;I$11,Transactions!$B:$B,"&lt;="&amp;I$12)+SUMIFS(Transactions!$I:$I,Transactions!$G:$G,YearlyReport!$A50,Transactions!$B:$B,"&gt;="&amp;I$11,Transactions!$B:$B,"&lt;="&amp;I$12)</f>
        <v>0</v>
      </c>
      <c r="J50" s="151">
        <f>-SUMIFS(Transactions!$J:$J,Transactions!$G:$G,YearlyReport!$A50,Transactions!$B:$B,"&gt;="&amp;J$11,Transactions!$B:$B,"&lt;="&amp;J$12)+SUMIFS(Transactions!$I:$I,Transactions!$G:$G,YearlyReport!$A50,Transactions!$B:$B,"&gt;="&amp;J$11,Transactions!$B:$B,"&lt;="&amp;J$12)</f>
        <v>0</v>
      </c>
      <c r="K50" s="151">
        <f>-SUMIFS(Transactions!$J:$J,Transactions!$G:$G,YearlyReport!$A50,Transactions!$B:$B,"&gt;="&amp;K$11,Transactions!$B:$B,"&lt;="&amp;K$12)+SUMIFS(Transactions!$I:$I,Transactions!$G:$G,YearlyReport!$A50,Transactions!$B:$B,"&gt;="&amp;K$11,Transactions!$B:$B,"&lt;="&amp;K$12)</f>
        <v>0</v>
      </c>
      <c r="L50" s="151">
        <f>-SUMIFS(Transactions!$J:$J,Transactions!$G:$G,YearlyReport!$A50,Transactions!$B:$B,"&gt;="&amp;L$11,Transactions!$B:$B,"&lt;="&amp;L$12)+SUMIFS(Transactions!$I:$I,Transactions!$G:$G,YearlyReport!$A50,Transactions!$B:$B,"&gt;="&amp;L$11,Transactions!$B:$B,"&lt;="&amp;L$12)</f>
        <v>0</v>
      </c>
      <c r="M50" s="151">
        <f>-SUMIFS(Transactions!$J:$J,Transactions!$G:$G,YearlyReport!$A50,Transactions!$B:$B,"&gt;="&amp;M$11,Transactions!$B:$B,"&lt;="&amp;M$12)+SUMIFS(Transactions!$I:$I,Transactions!$G:$G,YearlyReport!$A50,Transactions!$B:$B,"&gt;="&amp;M$11,Transactions!$B:$B,"&lt;="&amp;M$12)</f>
        <v>0</v>
      </c>
      <c r="N50" s="151">
        <f>-SUMIFS(Transactions!$J:$J,Transactions!$G:$G,YearlyReport!$A50,Transactions!$B:$B,"&gt;="&amp;N$11,Transactions!$B:$B,"&lt;="&amp;N$12)+SUMIFS(Transactions!$I:$I,Transactions!$G:$G,YearlyReport!$A50,Transactions!$B:$B,"&gt;="&amp;N$11,Transactions!$B:$B,"&lt;="&amp;N$12)</f>
        <v>0</v>
      </c>
      <c r="O50" s="152">
        <f t="shared" si="10"/>
        <v>115.2</v>
      </c>
      <c r="P50" s="152">
        <f t="shared" si="11"/>
        <v>9.6</v>
      </c>
    </row>
    <row r="51" spans="1:16" ht="14.45" customHeight="1" x14ac:dyDescent="0.25">
      <c r="A51" s="121" t="s">
        <v>299</v>
      </c>
      <c r="C51" s="151">
        <f>-SUMIFS(Transactions!$J:$J,Transactions!$G:$G,YearlyReport!$A51,Transactions!$B:$B,"&gt;="&amp;C$11,Transactions!$B:$B,"&lt;="&amp;C$12)+SUMIFS(Transactions!$I:$I,Transactions!$G:$G,YearlyReport!$A51,Transactions!$B:$B,"&gt;="&amp;C$11,Transactions!$B:$B,"&lt;="&amp;C$12)</f>
        <v>0</v>
      </c>
      <c r="D51" s="151">
        <f>-SUMIFS(Transactions!$J:$J,Transactions!$G:$G,YearlyReport!$A51,Transactions!$B:$B,"&gt;="&amp;D$11,Transactions!$B:$B,"&lt;="&amp;D$12)+SUMIFS(Transactions!$I:$I,Transactions!$G:$G,YearlyReport!$A51,Transactions!$B:$B,"&gt;="&amp;D$11,Transactions!$B:$B,"&lt;="&amp;D$12)</f>
        <v>0</v>
      </c>
      <c r="E51" s="151">
        <f>-SUMIFS(Transactions!$J:$J,Transactions!$G:$G,YearlyReport!$A51,Transactions!$B:$B,"&gt;="&amp;E$11,Transactions!$B:$B,"&lt;="&amp;E$12)+SUMIFS(Transactions!$I:$I,Transactions!$G:$G,YearlyReport!$A51,Transactions!$B:$B,"&gt;="&amp;E$11,Transactions!$B:$B,"&lt;="&amp;E$12)</f>
        <v>0</v>
      </c>
      <c r="F51" s="151">
        <f>-SUMIFS(Transactions!$J:$J,Transactions!$G:$G,YearlyReport!$A51,Transactions!$B:$B,"&gt;="&amp;F$11,Transactions!$B:$B,"&lt;="&amp;F$12)+SUMIFS(Transactions!$I:$I,Transactions!$G:$G,YearlyReport!$A51,Transactions!$B:$B,"&gt;="&amp;F$11,Transactions!$B:$B,"&lt;="&amp;F$12)</f>
        <v>0</v>
      </c>
      <c r="G51" s="151">
        <f>-SUMIFS(Transactions!$J:$J,Transactions!$G:$G,YearlyReport!$A51,Transactions!$B:$B,"&gt;="&amp;G$11,Transactions!$B:$B,"&lt;="&amp;G$12)+SUMIFS(Transactions!$I:$I,Transactions!$G:$G,YearlyReport!$A51,Transactions!$B:$B,"&gt;="&amp;G$11,Transactions!$B:$B,"&lt;="&amp;G$12)</f>
        <v>0</v>
      </c>
      <c r="H51" s="151">
        <f>-SUMIFS(Transactions!$J:$J,Transactions!$G:$G,YearlyReport!$A51,Transactions!$B:$B,"&gt;="&amp;H$11,Transactions!$B:$B,"&lt;="&amp;H$12)+SUMIFS(Transactions!$I:$I,Transactions!$G:$G,YearlyReport!$A51,Transactions!$B:$B,"&gt;="&amp;H$11,Transactions!$B:$B,"&lt;="&amp;H$12)</f>
        <v>0</v>
      </c>
      <c r="I51" s="151">
        <f>-SUMIFS(Transactions!$J:$J,Transactions!$G:$G,YearlyReport!$A51,Transactions!$B:$B,"&gt;="&amp;I$11,Transactions!$B:$B,"&lt;="&amp;I$12)+SUMIFS(Transactions!$I:$I,Transactions!$G:$G,YearlyReport!$A51,Transactions!$B:$B,"&gt;="&amp;I$11,Transactions!$B:$B,"&lt;="&amp;I$12)</f>
        <v>0</v>
      </c>
      <c r="J51" s="151">
        <f>-SUMIFS(Transactions!$J:$J,Transactions!$G:$G,YearlyReport!$A51,Transactions!$B:$B,"&gt;="&amp;J$11,Transactions!$B:$B,"&lt;="&amp;J$12)+SUMIFS(Transactions!$I:$I,Transactions!$G:$G,YearlyReport!$A51,Transactions!$B:$B,"&gt;="&amp;J$11,Transactions!$B:$B,"&lt;="&amp;J$12)</f>
        <v>0</v>
      </c>
      <c r="K51" s="151">
        <f>-SUMIFS(Transactions!$J:$J,Transactions!$G:$G,YearlyReport!$A51,Transactions!$B:$B,"&gt;="&amp;K$11,Transactions!$B:$B,"&lt;="&amp;K$12)+SUMIFS(Transactions!$I:$I,Transactions!$G:$G,YearlyReport!$A51,Transactions!$B:$B,"&gt;="&amp;K$11,Transactions!$B:$B,"&lt;="&amp;K$12)</f>
        <v>0</v>
      </c>
      <c r="L51" s="151">
        <f>-SUMIFS(Transactions!$J:$J,Transactions!$G:$G,YearlyReport!$A51,Transactions!$B:$B,"&gt;="&amp;L$11,Transactions!$B:$B,"&lt;="&amp;L$12)+SUMIFS(Transactions!$I:$I,Transactions!$G:$G,YearlyReport!$A51,Transactions!$B:$B,"&gt;="&amp;L$11,Transactions!$B:$B,"&lt;="&amp;L$12)</f>
        <v>0</v>
      </c>
      <c r="M51" s="151">
        <f>-SUMIFS(Transactions!$J:$J,Transactions!$G:$G,YearlyReport!$A51,Transactions!$B:$B,"&gt;="&amp;M$11,Transactions!$B:$B,"&lt;="&amp;M$12)+SUMIFS(Transactions!$I:$I,Transactions!$G:$G,YearlyReport!$A51,Transactions!$B:$B,"&gt;="&amp;M$11,Transactions!$B:$B,"&lt;="&amp;M$12)</f>
        <v>0</v>
      </c>
      <c r="N51" s="151">
        <f>-SUMIFS(Transactions!$J:$J,Transactions!$G:$G,YearlyReport!$A51,Transactions!$B:$B,"&gt;="&amp;N$11,Transactions!$B:$B,"&lt;="&amp;N$12)+SUMIFS(Transactions!$I:$I,Transactions!$G:$G,YearlyReport!$A51,Transactions!$B:$B,"&gt;="&amp;N$11,Transactions!$B:$B,"&lt;="&amp;N$12)</f>
        <v>0</v>
      </c>
      <c r="O51" s="152">
        <f t="shared" si="10"/>
        <v>0</v>
      </c>
      <c r="P51" s="152">
        <f t="shared" si="11"/>
        <v>0</v>
      </c>
    </row>
    <row r="52" spans="1:16" ht="14.45" customHeight="1" x14ac:dyDescent="0.25">
      <c r="A52" s="121" t="s">
        <v>300</v>
      </c>
      <c r="C52" s="151">
        <f>-SUMIFS(Transactions!$J:$J,Transactions!$G:$G,YearlyReport!$A52,Transactions!$B:$B,"&gt;="&amp;C$11,Transactions!$B:$B,"&lt;="&amp;C$12)+SUMIFS(Transactions!$I:$I,Transactions!$G:$G,YearlyReport!$A52,Transactions!$B:$B,"&gt;="&amp;C$11,Transactions!$B:$B,"&lt;="&amp;C$12)</f>
        <v>0</v>
      </c>
      <c r="D52" s="151">
        <f>-SUMIFS(Transactions!$J:$J,Transactions!$G:$G,YearlyReport!$A52,Transactions!$B:$B,"&gt;="&amp;D$11,Transactions!$B:$B,"&lt;="&amp;D$12)+SUMIFS(Transactions!$I:$I,Transactions!$G:$G,YearlyReport!$A52,Transactions!$B:$B,"&gt;="&amp;D$11,Transactions!$B:$B,"&lt;="&amp;D$12)</f>
        <v>0</v>
      </c>
      <c r="E52" s="151">
        <f>-SUMIFS(Transactions!$J:$J,Transactions!$G:$G,YearlyReport!$A52,Transactions!$B:$B,"&gt;="&amp;E$11,Transactions!$B:$B,"&lt;="&amp;E$12)+SUMIFS(Transactions!$I:$I,Transactions!$G:$G,YearlyReport!$A52,Transactions!$B:$B,"&gt;="&amp;E$11,Transactions!$B:$B,"&lt;="&amp;E$12)</f>
        <v>0</v>
      </c>
      <c r="F52" s="151">
        <f>-SUMIFS(Transactions!$J:$J,Transactions!$G:$G,YearlyReport!$A52,Transactions!$B:$B,"&gt;="&amp;F$11,Transactions!$B:$B,"&lt;="&amp;F$12)+SUMIFS(Transactions!$I:$I,Transactions!$G:$G,YearlyReport!$A52,Transactions!$B:$B,"&gt;="&amp;F$11,Transactions!$B:$B,"&lt;="&amp;F$12)</f>
        <v>0</v>
      </c>
      <c r="G52" s="151">
        <f>-SUMIFS(Transactions!$J:$J,Transactions!$G:$G,YearlyReport!$A52,Transactions!$B:$B,"&gt;="&amp;G$11,Transactions!$B:$B,"&lt;="&amp;G$12)+SUMIFS(Transactions!$I:$I,Transactions!$G:$G,YearlyReport!$A52,Transactions!$B:$B,"&gt;="&amp;G$11,Transactions!$B:$B,"&lt;="&amp;G$12)</f>
        <v>0</v>
      </c>
      <c r="H52" s="151">
        <f>-SUMIFS(Transactions!$J:$J,Transactions!$G:$G,YearlyReport!$A52,Transactions!$B:$B,"&gt;="&amp;H$11,Transactions!$B:$B,"&lt;="&amp;H$12)+SUMIFS(Transactions!$I:$I,Transactions!$G:$G,YearlyReport!$A52,Transactions!$B:$B,"&gt;="&amp;H$11,Transactions!$B:$B,"&lt;="&amp;H$12)</f>
        <v>0</v>
      </c>
      <c r="I52" s="151">
        <f>-SUMIFS(Transactions!$J:$J,Transactions!$G:$G,YearlyReport!$A52,Transactions!$B:$B,"&gt;="&amp;I$11,Transactions!$B:$B,"&lt;="&amp;I$12)+SUMIFS(Transactions!$I:$I,Transactions!$G:$G,YearlyReport!$A52,Transactions!$B:$B,"&gt;="&amp;I$11,Transactions!$B:$B,"&lt;="&amp;I$12)</f>
        <v>0</v>
      </c>
      <c r="J52" s="151">
        <f>-SUMIFS(Transactions!$J:$J,Transactions!$G:$G,YearlyReport!$A52,Transactions!$B:$B,"&gt;="&amp;J$11,Transactions!$B:$B,"&lt;="&amp;J$12)+SUMIFS(Transactions!$I:$I,Transactions!$G:$G,YearlyReport!$A52,Transactions!$B:$B,"&gt;="&amp;J$11,Transactions!$B:$B,"&lt;="&amp;J$12)</f>
        <v>0</v>
      </c>
      <c r="K52" s="151">
        <f>-SUMIFS(Transactions!$J:$J,Transactions!$G:$G,YearlyReport!$A52,Transactions!$B:$B,"&gt;="&amp;K$11,Transactions!$B:$B,"&lt;="&amp;K$12)+SUMIFS(Transactions!$I:$I,Transactions!$G:$G,YearlyReport!$A52,Transactions!$B:$B,"&gt;="&amp;K$11,Transactions!$B:$B,"&lt;="&amp;K$12)</f>
        <v>0</v>
      </c>
      <c r="L52" s="151">
        <f>-SUMIFS(Transactions!$J:$J,Transactions!$G:$G,YearlyReport!$A52,Transactions!$B:$B,"&gt;="&amp;L$11,Transactions!$B:$B,"&lt;="&amp;L$12)+SUMIFS(Transactions!$I:$I,Transactions!$G:$G,YearlyReport!$A52,Transactions!$B:$B,"&gt;="&amp;L$11,Transactions!$B:$B,"&lt;="&amp;L$12)</f>
        <v>0</v>
      </c>
      <c r="M52" s="151">
        <f>-SUMIFS(Transactions!$J:$J,Transactions!$G:$G,YearlyReport!$A52,Transactions!$B:$B,"&gt;="&amp;M$11,Transactions!$B:$B,"&lt;="&amp;M$12)+SUMIFS(Transactions!$I:$I,Transactions!$G:$G,YearlyReport!$A52,Transactions!$B:$B,"&gt;="&amp;M$11,Transactions!$B:$B,"&lt;="&amp;M$12)</f>
        <v>0</v>
      </c>
      <c r="N52" s="151">
        <f>-SUMIFS(Transactions!$J:$J,Transactions!$G:$G,YearlyReport!$A52,Transactions!$B:$B,"&gt;="&amp;N$11,Transactions!$B:$B,"&lt;="&amp;N$12)+SUMIFS(Transactions!$I:$I,Transactions!$G:$G,YearlyReport!$A52,Transactions!$B:$B,"&gt;="&amp;N$11,Transactions!$B:$B,"&lt;="&amp;N$12)</f>
        <v>0</v>
      </c>
      <c r="O52" s="152">
        <f t="shared" si="10"/>
        <v>0</v>
      </c>
      <c r="P52" s="152">
        <f t="shared" si="11"/>
        <v>0</v>
      </c>
    </row>
    <row r="53" spans="1:16" ht="14.45" customHeight="1" x14ac:dyDescent="0.25">
      <c r="A53" s="121" t="s">
        <v>301</v>
      </c>
      <c r="C53" s="151">
        <f>-SUMIFS(Transactions!$J:$J,Transactions!$G:$G,YearlyReport!$A53,Transactions!$B:$B,"&gt;="&amp;C$11,Transactions!$B:$B,"&lt;="&amp;C$12)+SUMIFS(Transactions!$I:$I,Transactions!$G:$G,YearlyReport!$A53,Transactions!$B:$B,"&gt;="&amp;C$11,Transactions!$B:$B,"&lt;="&amp;C$12)</f>
        <v>0</v>
      </c>
      <c r="D53" s="151">
        <f>-SUMIFS(Transactions!$J:$J,Transactions!$G:$G,YearlyReport!$A53,Transactions!$B:$B,"&gt;="&amp;D$11,Transactions!$B:$B,"&lt;="&amp;D$12)+SUMIFS(Transactions!$I:$I,Transactions!$G:$G,YearlyReport!$A53,Transactions!$B:$B,"&gt;="&amp;D$11,Transactions!$B:$B,"&lt;="&amp;D$12)</f>
        <v>0</v>
      </c>
      <c r="E53" s="151">
        <f>-SUMIFS(Transactions!$J:$J,Transactions!$G:$G,YearlyReport!$A53,Transactions!$B:$B,"&gt;="&amp;E$11,Transactions!$B:$B,"&lt;="&amp;E$12)+SUMIFS(Transactions!$I:$I,Transactions!$G:$G,YearlyReport!$A53,Transactions!$B:$B,"&gt;="&amp;E$11,Transactions!$B:$B,"&lt;="&amp;E$12)</f>
        <v>0</v>
      </c>
      <c r="F53" s="151">
        <f>-SUMIFS(Transactions!$J:$J,Transactions!$G:$G,YearlyReport!$A53,Transactions!$B:$B,"&gt;="&amp;F$11,Transactions!$B:$B,"&lt;="&amp;F$12)+SUMIFS(Transactions!$I:$I,Transactions!$G:$G,YearlyReport!$A53,Transactions!$B:$B,"&gt;="&amp;F$11,Transactions!$B:$B,"&lt;="&amp;F$12)</f>
        <v>0</v>
      </c>
      <c r="G53" s="151">
        <f>-SUMIFS(Transactions!$J:$J,Transactions!$G:$G,YearlyReport!$A53,Transactions!$B:$B,"&gt;="&amp;G$11,Transactions!$B:$B,"&lt;="&amp;G$12)+SUMIFS(Transactions!$I:$I,Transactions!$G:$G,YearlyReport!$A53,Transactions!$B:$B,"&gt;="&amp;G$11,Transactions!$B:$B,"&lt;="&amp;G$12)</f>
        <v>0</v>
      </c>
      <c r="H53" s="151">
        <f>-SUMIFS(Transactions!$J:$J,Transactions!$G:$G,YearlyReport!$A53,Transactions!$B:$B,"&gt;="&amp;H$11,Transactions!$B:$B,"&lt;="&amp;H$12)+SUMIFS(Transactions!$I:$I,Transactions!$G:$G,YearlyReport!$A53,Transactions!$B:$B,"&gt;="&amp;H$11,Transactions!$B:$B,"&lt;="&amp;H$12)</f>
        <v>0</v>
      </c>
      <c r="I53" s="151">
        <f>-SUMIFS(Transactions!$J:$J,Transactions!$G:$G,YearlyReport!$A53,Transactions!$B:$B,"&gt;="&amp;I$11,Transactions!$B:$B,"&lt;="&amp;I$12)+SUMIFS(Transactions!$I:$I,Transactions!$G:$G,YearlyReport!$A53,Transactions!$B:$B,"&gt;="&amp;I$11,Transactions!$B:$B,"&lt;="&amp;I$12)</f>
        <v>0</v>
      </c>
      <c r="J53" s="151">
        <f>-SUMIFS(Transactions!$J:$J,Transactions!$G:$G,YearlyReport!$A53,Transactions!$B:$B,"&gt;="&amp;J$11,Transactions!$B:$B,"&lt;="&amp;J$12)+SUMIFS(Transactions!$I:$I,Transactions!$G:$G,YearlyReport!$A53,Transactions!$B:$B,"&gt;="&amp;J$11,Transactions!$B:$B,"&lt;="&amp;J$12)</f>
        <v>0</v>
      </c>
      <c r="K53" s="151">
        <f>-SUMIFS(Transactions!$J:$J,Transactions!$G:$G,YearlyReport!$A53,Transactions!$B:$B,"&gt;="&amp;K$11,Transactions!$B:$B,"&lt;="&amp;K$12)+SUMIFS(Transactions!$I:$I,Transactions!$G:$G,YearlyReport!$A53,Transactions!$B:$B,"&gt;="&amp;K$11,Transactions!$B:$B,"&lt;="&amp;K$12)</f>
        <v>0</v>
      </c>
      <c r="L53" s="151">
        <f>-SUMIFS(Transactions!$J:$J,Transactions!$G:$G,YearlyReport!$A53,Transactions!$B:$B,"&gt;="&amp;L$11,Transactions!$B:$B,"&lt;="&amp;L$12)+SUMIFS(Transactions!$I:$I,Transactions!$G:$G,YearlyReport!$A53,Transactions!$B:$B,"&gt;="&amp;L$11,Transactions!$B:$B,"&lt;="&amp;L$12)</f>
        <v>0</v>
      </c>
      <c r="M53" s="151">
        <f>-SUMIFS(Transactions!$J:$J,Transactions!$G:$G,YearlyReport!$A53,Transactions!$B:$B,"&gt;="&amp;M$11,Transactions!$B:$B,"&lt;="&amp;M$12)+SUMIFS(Transactions!$I:$I,Transactions!$G:$G,YearlyReport!$A53,Transactions!$B:$B,"&gt;="&amp;M$11,Transactions!$B:$B,"&lt;="&amp;M$12)</f>
        <v>0</v>
      </c>
      <c r="N53" s="151">
        <f>-SUMIFS(Transactions!$J:$J,Transactions!$G:$G,YearlyReport!$A53,Transactions!$B:$B,"&gt;="&amp;N$11,Transactions!$B:$B,"&lt;="&amp;N$12)+SUMIFS(Transactions!$I:$I,Transactions!$G:$G,YearlyReport!$A53,Transactions!$B:$B,"&gt;="&amp;N$11,Transactions!$B:$B,"&lt;="&amp;N$12)</f>
        <v>0</v>
      </c>
      <c r="O53" s="152">
        <f t="shared" si="10"/>
        <v>0</v>
      </c>
      <c r="P53" s="152">
        <f t="shared" si="11"/>
        <v>0</v>
      </c>
    </row>
    <row r="54" spans="1:16" ht="14.45" customHeight="1" x14ac:dyDescent="0.25">
      <c r="A54" s="121" t="s">
        <v>302</v>
      </c>
      <c r="C54" s="151">
        <f>-SUMIFS(Transactions!$J:$J,Transactions!$G:$G,YearlyReport!$A54,Transactions!$B:$B,"&gt;="&amp;C$11,Transactions!$B:$B,"&lt;="&amp;C$12)+SUMIFS(Transactions!$I:$I,Transactions!$G:$G,YearlyReport!$A54,Transactions!$B:$B,"&gt;="&amp;C$11,Transactions!$B:$B,"&lt;="&amp;C$12)</f>
        <v>0</v>
      </c>
      <c r="D54" s="151">
        <f>-SUMIFS(Transactions!$J:$J,Transactions!$G:$G,YearlyReport!$A54,Transactions!$B:$B,"&gt;="&amp;D$11,Transactions!$B:$B,"&lt;="&amp;D$12)+SUMIFS(Transactions!$I:$I,Transactions!$G:$G,YearlyReport!$A54,Transactions!$B:$B,"&gt;="&amp;D$11,Transactions!$B:$B,"&lt;="&amp;D$12)</f>
        <v>0</v>
      </c>
      <c r="E54" s="151">
        <f>-SUMIFS(Transactions!$J:$J,Transactions!$G:$G,YearlyReport!$A54,Transactions!$B:$B,"&gt;="&amp;E$11,Transactions!$B:$B,"&lt;="&amp;E$12)+SUMIFS(Transactions!$I:$I,Transactions!$G:$G,YearlyReport!$A54,Transactions!$B:$B,"&gt;="&amp;E$11,Transactions!$B:$B,"&lt;="&amp;E$12)</f>
        <v>0</v>
      </c>
      <c r="F54" s="151">
        <f>-SUMIFS(Transactions!$J:$J,Transactions!$G:$G,YearlyReport!$A54,Transactions!$B:$B,"&gt;="&amp;F$11,Transactions!$B:$B,"&lt;="&amp;F$12)+SUMIFS(Transactions!$I:$I,Transactions!$G:$G,YearlyReport!$A54,Transactions!$B:$B,"&gt;="&amp;F$11,Transactions!$B:$B,"&lt;="&amp;F$12)</f>
        <v>0</v>
      </c>
      <c r="G54" s="151">
        <f>-SUMIFS(Transactions!$J:$J,Transactions!$G:$G,YearlyReport!$A54,Transactions!$B:$B,"&gt;="&amp;G$11,Transactions!$B:$B,"&lt;="&amp;G$12)+SUMIFS(Transactions!$I:$I,Transactions!$G:$G,YearlyReport!$A54,Transactions!$B:$B,"&gt;="&amp;G$11,Transactions!$B:$B,"&lt;="&amp;G$12)</f>
        <v>0</v>
      </c>
      <c r="H54" s="151">
        <f>-SUMIFS(Transactions!$J:$J,Transactions!$G:$G,YearlyReport!$A54,Transactions!$B:$B,"&gt;="&amp;H$11,Transactions!$B:$B,"&lt;="&amp;H$12)+SUMIFS(Transactions!$I:$I,Transactions!$G:$G,YearlyReport!$A54,Transactions!$B:$B,"&gt;="&amp;H$11,Transactions!$B:$B,"&lt;="&amp;H$12)</f>
        <v>0</v>
      </c>
      <c r="I54" s="151">
        <f>-SUMIFS(Transactions!$J:$J,Transactions!$G:$G,YearlyReport!$A54,Transactions!$B:$B,"&gt;="&amp;I$11,Transactions!$B:$B,"&lt;="&amp;I$12)+SUMIFS(Transactions!$I:$I,Transactions!$G:$G,YearlyReport!$A54,Transactions!$B:$B,"&gt;="&amp;I$11,Transactions!$B:$B,"&lt;="&amp;I$12)</f>
        <v>0</v>
      </c>
      <c r="J54" s="151">
        <f>-SUMIFS(Transactions!$J:$J,Transactions!$G:$G,YearlyReport!$A54,Transactions!$B:$B,"&gt;="&amp;J$11,Transactions!$B:$B,"&lt;="&amp;J$12)+SUMIFS(Transactions!$I:$I,Transactions!$G:$G,YearlyReport!$A54,Transactions!$B:$B,"&gt;="&amp;J$11,Transactions!$B:$B,"&lt;="&amp;J$12)</f>
        <v>0</v>
      </c>
      <c r="K54" s="151">
        <f>-SUMIFS(Transactions!$J:$J,Transactions!$G:$G,YearlyReport!$A54,Transactions!$B:$B,"&gt;="&amp;K$11,Transactions!$B:$B,"&lt;="&amp;K$12)+SUMIFS(Transactions!$I:$I,Transactions!$G:$G,YearlyReport!$A54,Transactions!$B:$B,"&gt;="&amp;K$11,Transactions!$B:$B,"&lt;="&amp;K$12)</f>
        <v>0</v>
      </c>
      <c r="L54" s="151">
        <f>-SUMIFS(Transactions!$J:$J,Transactions!$G:$G,YearlyReport!$A54,Transactions!$B:$B,"&gt;="&amp;L$11,Transactions!$B:$B,"&lt;="&amp;L$12)+SUMIFS(Transactions!$I:$I,Transactions!$G:$G,YearlyReport!$A54,Transactions!$B:$B,"&gt;="&amp;L$11,Transactions!$B:$B,"&lt;="&amp;L$12)</f>
        <v>0</v>
      </c>
      <c r="M54" s="151">
        <f>-SUMIFS(Transactions!$J:$J,Transactions!$G:$G,YearlyReport!$A54,Transactions!$B:$B,"&gt;="&amp;M$11,Transactions!$B:$B,"&lt;="&amp;M$12)+SUMIFS(Transactions!$I:$I,Transactions!$G:$G,YearlyReport!$A54,Transactions!$B:$B,"&gt;="&amp;M$11,Transactions!$B:$B,"&lt;="&amp;M$12)</f>
        <v>0</v>
      </c>
      <c r="N54" s="151">
        <f>-SUMIFS(Transactions!$J:$J,Transactions!$G:$G,YearlyReport!$A54,Transactions!$B:$B,"&gt;="&amp;N$11,Transactions!$B:$B,"&lt;="&amp;N$12)+SUMIFS(Transactions!$I:$I,Transactions!$G:$G,YearlyReport!$A54,Transactions!$B:$B,"&gt;="&amp;N$11,Transactions!$B:$B,"&lt;="&amp;N$12)</f>
        <v>0</v>
      </c>
      <c r="O54" s="152">
        <f t="shared" si="10"/>
        <v>0</v>
      </c>
      <c r="P54" s="152">
        <f t="shared" si="11"/>
        <v>0</v>
      </c>
    </row>
    <row r="55" spans="1:16" ht="14.45" customHeight="1" x14ac:dyDescent="0.25">
      <c r="A55" s="121" t="s">
        <v>303</v>
      </c>
      <c r="C55" s="151">
        <f>-SUMIFS(Transactions!$J:$J,Transactions!$G:$G,YearlyReport!$A55,Transactions!$B:$B,"&gt;="&amp;C$11,Transactions!$B:$B,"&lt;="&amp;C$12)+SUMIFS(Transactions!$I:$I,Transactions!$G:$G,YearlyReport!$A55,Transactions!$B:$B,"&gt;="&amp;C$11,Transactions!$B:$B,"&lt;="&amp;C$12)</f>
        <v>0</v>
      </c>
      <c r="D55" s="151">
        <f>-SUMIFS(Transactions!$J:$J,Transactions!$G:$G,YearlyReport!$A55,Transactions!$B:$B,"&gt;="&amp;D$11,Transactions!$B:$B,"&lt;="&amp;D$12)+SUMIFS(Transactions!$I:$I,Transactions!$G:$G,YearlyReport!$A55,Transactions!$B:$B,"&gt;="&amp;D$11,Transactions!$B:$B,"&lt;="&amp;D$12)</f>
        <v>0</v>
      </c>
      <c r="E55" s="151">
        <f>-SUMIFS(Transactions!$J:$J,Transactions!$G:$G,YearlyReport!$A55,Transactions!$B:$B,"&gt;="&amp;E$11,Transactions!$B:$B,"&lt;="&amp;E$12)+SUMIFS(Transactions!$I:$I,Transactions!$G:$G,YearlyReport!$A55,Transactions!$B:$B,"&gt;="&amp;E$11,Transactions!$B:$B,"&lt;="&amp;E$12)</f>
        <v>0</v>
      </c>
      <c r="F55" s="151">
        <f>-SUMIFS(Transactions!$J:$J,Transactions!$G:$G,YearlyReport!$A55,Transactions!$B:$B,"&gt;="&amp;F$11,Transactions!$B:$B,"&lt;="&amp;F$12)+SUMIFS(Transactions!$I:$I,Transactions!$G:$G,YearlyReport!$A55,Transactions!$B:$B,"&gt;="&amp;F$11,Transactions!$B:$B,"&lt;="&amp;F$12)</f>
        <v>0</v>
      </c>
      <c r="G55" s="151">
        <f>-SUMIFS(Transactions!$J:$J,Transactions!$G:$G,YearlyReport!$A55,Transactions!$B:$B,"&gt;="&amp;G$11,Transactions!$B:$B,"&lt;="&amp;G$12)+SUMIFS(Transactions!$I:$I,Transactions!$G:$G,YearlyReport!$A55,Transactions!$B:$B,"&gt;="&amp;G$11,Transactions!$B:$B,"&lt;="&amp;G$12)</f>
        <v>0</v>
      </c>
      <c r="H55" s="151">
        <f>-SUMIFS(Transactions!$J:$J,Transactions!$G:$G,YearlyReport!$A55,Transactions!$B:$B,"&gt;="&amp;H$11,Transactions!$B:$B,"&lt;="&amp;H$12)+SUMIFS(Transactions!$I:$I,Transactions!$G:$G,YearlyReport!$A55,Transactions!$B:$B,"&gt;="&amp;H$11,Transactions!$B:$B,"&lt;="&amp;H$12)</f>
        <v>0</v>
      </c>
      <c r="I55" s="151">
        <f>-SUMIFS(Transactions!$J:$J,Transactions!$G:$G,YearlyReport!$A55,Transactions!$B:$B,"&gt;="&amp;I$11,Transactions!$B:$B,"&lt;="&amp;I$12)+SUMIFS(Transactions!$I:$I,Transactions!$G:$G,YearlyReport!$A55,Transactions!$B:$B,"&gt;="&amp;I$11,Transactions!$B:$B,"&lt;="&amp;I$12)</f>
        <v>0</v>
      </c>
      <c r="J55" s="151">
        <f>-SUMIFS(Transactions!$J:$J,Transactions!$G:$G,YearlyReport!$A55,Transactions!$B:$B,"&gt;="&amp;J$11,Transactions!$B:$B,"&lt;="&amp;J$12)+SUMIFS(Transactions!$I:$I,Transactions!$G:$G,YearlyReport!$A55,Transactions!$B:$B,"&gt;="&amp;J$11,Transactions!$B:$B,"&lt;="&amp;J$12)</f>
        <v>0</v>
      </c>
      <c r="K55" s="151">
        <f>-SUMIFS(Transactions!$J:$J,Transactions!$G:$G,YearlyReport!$A55,Transactions!$B:$B,"&gt;="&amp;K$11,Transactions!$B:$B,"&lt;="&amp;K$12)+SUMIFS(Transactions!$I:$I,Transactions!$G:$G,YearlyReport!$A55,Transactions!$B:$B,"&gt;="&amp;K$11,Transactions!$B:$B,"&lt;="&amp;K$12)</f>
        <v>0</v>
      </c>
      <c r="L55" s="151">
        <f>-SUMIFS(Transactions!$J:$J,Transactions!$G:$G,YearlyReport!$A55,Transactions!$B:$B,"&gt;="&amp;L$11,Transactions!$B:$B,"&lt;="&amp;L$12)+SUMIFS(Transactions!$I:$I,Transactions!$G:$G,YearlyReport!$A55,Transactions!$B:$B,"&gt;="&amp;L$11,Transactions!$B:$B,"&lt;="&amp;L$12)</f>
        <v>0</v>
      </c>
      <c r="M55" s="151">
        <f>-SUMIFS(Transactions!$J:$J,Transactions!$G:$G,YearlyReport!$A55,Transactions!$B:$B,"&gt;="&amp;M$11,Transactions!$B:$B,"&lt;="&amp;M$12)+SUMIFS(Transactions!$I:$I,Transactions!$G:$G,YearlyReport!$A55,Transactions!$B:$B,"&gt;="&amp;M$11,Transactions!$B:$B,"&lt;="&amp;M$12)</f>
        <v>0</v>
      </c>
      <c r="N55" s="151">
        <f>-SUMIFS(Transactions!$J:$J,Transactions!$G:$G,YearlyReport!$A55,Transactions!$B:$B,"&gt;="&amp;N$11,Transactions!$B:$B,"&lt;="&amp;N$12)+SUMIFS(Transactions!$I:$I,Transactions!$G:$G,YearlyReport!$A55,Transactions!$B:$B,"&gt;="&amp;N$11,Transactions!$B:$B,"&lt;="&amp;N$12)</f>
        <v>0</v>
      </c>
      <c r="O55" s="152">
        <f t="shared" si="10"/>
        <v>0</v>
      </c>
      <c r="P55" s="152">
        <f t="shared" si="11"/>
        <v>0</v>
      </c>
    </row>
    <row r="56" spans="1:16" ht="14.45" customHeight="1" x14ac:dyDescent="0.25">
      <c r="A56" s="121" t="s">
        <v>304</v>
      </c>
      <c r="C56" s="151">
        <f>-SUMIFS(Transactions!$J:$J,Transactions!$G:$G,YearlyReport!$A56,Transactions!$B:$B,"&gt;="&amp;C$11,Transactions!$B:$B,"&lt;="&amp;C$12)+SUMIFS(Transactions!$I:$I,Transactions!$G:$G,YearlyReport!$A56,Transactions!$B:$B,"&gt;="&amp;C$11,Transactions!$B:$B,"&lt;="&amp;C$12)</f>
        <v>0</v>
      </c>
      <c r="D56" s="151">
        <f>-SUMIFS(Transactions!$J:$J,Transactions!$G:$G,YearlyReport!$A56,Transactions!$B:$B,"&gt;="&amp;D$11,Transactions!$B:$B,"&lt;="&amp;D$12)+SUMIFS(Transactions!$I:$I,Transactions!$G:$G,YearlyReport!$A56,Transactions!$B:$B,"&gt;="&amp;D$11,Transactions!$B:$B,"&lt;="&amp;D$12)</f>
        <v>23.1</v>
      </c>
      <c r="E56" s="151">
        <f>-SUMIFS(Transactions!$J:$J,Transactions!$G:$G,YearlyReport!$A56,Transactions!$B:$B,"&gt;="&amp;E$11,Transactions!$B:$B,"&lt;="&amp;E$12)+SUMIFS(Transactions!$I:$I,Transactions!$G:$G,YearlyReport!$A56,Transactions!$B:$B,"&gt;="&amp;E$11,Transactions!$B:$B,"&lt;="&amp;E$12)</f>
        <v>0</v>
      </c>
      <c r="F56" s="151">
        <f>-SUMIFS(Transactions!$J:$J,Transactions!$G:$G,YearlyReport!$A56,Transactions!$B:$B,"&gt;="&amp;F$11,Transactions!$B:$B,"&lt;="&amp;F$12)+SUMIFS(Transactions!$I:$I,Transactions!$G:$G,YearlyReport!$A56,Transactions!$B:$B,"&gt;="&amp;F$11,Transactions!$B:$B,"&lt;="&amp;F$12)</f>
        <v>0</v>
      </c>
      <c r="G56" s="151">
        <f>-SUMIFS(Transactions!$J:$J,Transactions!$G:$G,YearlyReport!$A56,Transactions!$B:$B,"&gt;="&amp;G$11,Transactions!$B:$B,"&lt;="&amp;G$12)+SUMIFS(Transactions!$I:$I,Transactions!$G:$G,YearlyReport!$A56,Transactions!$B:$B,"&gt;="&amp;G$11,Transactions!$B:$B,"&lt;="&amp;G$12)</f>
        <v>0</v>
      </c>
      <c r="H56" s="151">
        <f>-SUMIFS(Transactions!$J:$J,Transactions!$G:$G,YearlyReport!$A56,Transactions!$B:$B,"&gt;="&amp;H$11,Transactions!$B:$B,"&lt;="&amp;H$12)+SUMIFS(Transactions!$I:$I,Transactions!$G:$G,YearlyReport!$A56,Transactions!$B:$B,"&gt;="&amp;H$11,Transactions!$B:$B,"&lt;="&amp;H$12)</f>
        <v>0</v>
      </c>
      <c r="I56" s="151">
        <f>-SUMIFS(Transactions!$J:$J,Transactions!$G:$G,YearlyReport!$A56,Transactions!$B:$B,"&gt;="&amp;I$11,Transactions!$B:$B,"&lt;="&amp;I$12)+SUMIFS(Transactions!$I:$I,Transactions!$G:$G,YearlyReport!$A56,Transactions!$B:$B,"&gt;="&amp;I$11,Transactions!$B:$B,"&lt;="&amp;I$12)</f>
        <v>0</v>
      </c>
      <c r="J56" s="151">
        <f>-SUMIFS(Transactions!$J:$J,Transactions!$G:$G,YearlyReport!$A56,Transactions!$B:$B,"&gt;="&amp;J$11,Transactions!$B:$B,"&lt;="&amp;J$12)+SUMIFS(Transactions!$I:$I,Transactions!$G:$G,YearlyReport!$A56,Transactions!$B:$B,"&gt;="&amp;J$11,Transactions!$B:$B,"&lt;="&amp;J$12)</f>
        <v>0</v>
      </c>
      <c r="K56" s="151">
        <f>-SUMIFS(Transactions!$J:$J,Transactions!$G:$G,YearlyReport!$A56,Transactions!$B:$B,"&gt;="&amp;K$11,Transactions!$B:$B,"&lt;="&amp;K$12)+SUMIFS(Transactions!$I:$I,Transactions!$G:$G,YearlyReport!$A56,Transactions!$B:$B,"&gt;="&amp;K$11,Transactions!$B:$B,"&lt;="&amp;K$12)</f>
        <v>0</v>
      </c>
      <c r="L56" s="151">
        <f>-SUMIFS(Transactions!$J:$J,Transactions!$G:$G,YearlyReport!$A56,Transactions!$B:$B,"&gt;="&amp;L$11,Transactions!$B:$B,"&lt;="&amp;L$12)+SUMIFS(Transactions!$I:$I,Transactions!$G:$G,YearlyReport!$A56,Transactions!$B:$B,"&gt;="&amp;L$11,Transactions!$B:$B,"&lt;="&amp;L$12)</f>
        <v>0</v>
      </c>
      <c r="M56" s="151">
        <f>-SUMIFS(Transactions!$J:$J,Transactions!$G:$G,YearlyReport!$A56,Transactions!$B:$B,"&gt;="&amp;M$11,Transactions!$B:$B,"&lt;="&amp;M$12)+SUMIFS(Transactions!$I:$I,Transactions!$G:$G,YearlyReport!$A56,Transactions!$B:$B,"&gt;="&amp;M$11,Transactions!$B:$B,"&lt;="&amp;M$12)</f>
        <v>0</v>
      </c>
      <c r="N56" s="151">
        <f>-SUMIFS(Transactions!$J:$J,Transactions!$G:$G,YearlyReport!$A56,Transactions!$B:$B,"&gt;="&amp;N$11,Transactions!$B:$B,"&lt;="&amp;N$12)+SUMIFS(Transactions!$I:$I,Transactions!$G:$G,YearlyReport!$A56,Transactions!$B:$B,"&gt;="&amp;N$11,Transactions!$B:$B,"&lt;="&amp;N$12)</f>
        <v>0</v>
      </c>
      <c r="O56" s="152">
        <f t="shared" si="10"/>
        <v>23.1</v>
      </c>
      <c r="P56" s="152">
        <f t="shared" si="11"/>
        <v>1.925</v>
      </c>
    </row>
    <row r="57" spans="1:16" ht="14.45" customHeight="1" x14ac:dyDescent="0.25">
      <c r="A57" s="121" t="s">
        <v>305</v>
      </c>
      <c r="C57" s="151">
        <f>-SUMIFS(Transactions!$J:$J,Transactions!$G:$G,YearlyReport!$A57,Transactions!$B:$B,"&gt;="&amp;C$11,Transactions!$B:$B,"&lt;="&amp;C$12)+SUMIFS(Transactions!$I:$I,Transactions!$G:$G,YearlyReport!$A57,Transactions!$B:$B,"&gt;="&amp;C$11,Transactions!$B:$B,"&lt;="&amp;C$12)</f>
        <v>0</v>
      </c>
      <c r="D57" s="151">
        <f>-SUMIFS(Transactions!$J:$J,Transactions!$G:$G,YearlyReport!$A57,Transactions!$B:$B,"&gt;="&amp;D$11,Transactions!$B:$B,"&lt;="&amp;D$12)+SUMIFS(Transactions!$I:$I,Transactions!$G:$G,YearlyReport!$A57,Transactions!$B:$B,"&gt;="&amp;D$11,Transactions!$B:$B,"&lt;="&amp;D$12)</f>
        <v>0</v>
      </c>
      <c r="E57" s="151">
        <f>-SUMIFS(Transactions!$J:$J,Transactions!$G:$G,YearlyReport!$A57,Transactions!$B:$B,"&gt;="&amp;E$11,Transactions!$B:$B,"&lt;="&amp;E$12)+SUMIFS(Transactions!$I:$I,Transactions!$G:$G,YearlyReport!$A57,Transactions!$B:$B,"&gt;="&amp;E$11,Transactions!$B:$B,"&lt;="&amp;E$12)</f>
        <v>0</v>
      </c>
      <c r="F57" s="151">
        <f>-SUMIFS(Transactions!$J:$J,Transactions!$G:$G,YearlyReport!$A57,Transactions!$B:$B,"&gt;="&amp;F$11,Transactions!$B:$B,"&lt;="&amp;F$12)+SUMIFS(Transactions!$I:$I,Transactions!$G:$G,YearlyReport!$A57,Transactions!$B:$B,"&gt;="&amp;F$11,Transactions!$B:$B,"&lt;="&amp;F$12)</f>
        <v>0</v>
      </c>
      <c r="G57" s="151">
        <f>-SUMIFS(Transactions!$J:$J,Transactions!$G:$G,YearlyReport!$A57,Transactions!$B:$B,"&gt;="&amp;G$11,Transactions!$B:$B,"&lt;="&amp;G$12)+SUMIFS(Transactions!$I:$I,Transactions!$G:$G,YearlyReport!$A57,Transactions!$B:$B,"&gt;="&amp;G$11,Transactions!$B:$B,"&lt;="&amp;G$12)</f>
        <v>0</v>
      </c>
      <c r="H57" s="151">
        <f>-SUMIFS(Transactions!$J:$J,Transactions!$G:$G,YearlyReport!$A57,Transactions!$B:$B,"&gt;="&amp;H$11,Transactions!$B:$B,"&lt;="&amp;H$12)+SUMIFS(Transactions!$I:$I,Transactions!$G:$G,YearlyReport!$A57,Transactions!$B:$B,"&gt;="&amp;H$11,Transactions!$B:$B,"&lt;="&amp;H$12)</f>
        <v>0</v>
      </c>
      <c r="I57" s="151">
        <f>-SUMIFS(Transactions!$J:$J,Transactions!$G:$G,YearlyReport!$A57,Transactions!$B:$B,"&gt;="&amp;I$11,Transactions!$B:$B,"&lt;="&amp;I$12)+SUMIFS(Transactions!$I:$I,Transactions!$G:$G,YearlyReport!$A57,Transactions!$B:$B,"&gt;="&amp;I$11,Transactions!$B:$B,"&lt;="&amp;I$12)</f>
        <v>0</v>
      </c>
      <c r="J57" s="151">
        <f>-SUMIFS(Transactions!$J:$J,Transactions!$G:$G,YearlyReport!$A57,Transactions!$B:$B,"&gt;="&amp;J$11,Transactions!$B:$B,"&lt;="&amp;J$12)+SUMIFS(Transactions!$I:$I,Transactions!$G:$G,YearlyReport!$A57,Transactions!$B:$B,"&gt;="&amp;J$11,Transactions!$B:$B,"&lt;="&amp;J$12)</f>
        <v>0</v>
      </c>
      <c r="K57" s="151">
        <f>-SUMIFS(Transactions!$J:$J,Transactions!$G:$G,YearlyReport!$A57,Transactions!$B:$B,"&gt;="&amp;K$11,Transactions!$B:$B,"&lt;="&amp;K$12)+SUMIFS(Transactions!$I:$I,Transactions!$G:$G,YearlyReport!$A57,Transactions!$B:$B,"&gt;="&amp;K$11,Transactions!$B:$B,"&lt;="&amp;K$12)</f>
        <v>0</v>
      </c>
      <c r="L57" s="151">
        <f>-SUMIFS(Transactions!$J:$J,Transactions!$G:$G,YearlyReport!$A57,Transactions!$B:$B,"&gt;="&amp;L$11,Transactions!$B:$B,"&lt;="&amp;L$12)+SUMIFS(Transactions!$I:$I,Transactions!$G:$G,YearlyReport!$A57,Transactions!$B:$B,"&gt;="&amp;L$11,Transactions!$B:$B,"&lt;="&amp;L$12)</f>
        <v>0</v>
      </c>
      <c r="M57" s="151">
        <f>-SUMIFS(Transactions!$J:$J,Transactions!$G:$G,YearlyReport!$A57,Transactions!$B:$B,"&gt;="&amp;M$11,Transactions!$B:$B,"&lt;="&amp;M$12)+SUMIFS(Transactions!$I:$I,Transactions!$G:$G,YearlyReport!$A57,Transactions!$B:$B,"&gt;="&amp;M$11,Transactions!$B:$B,"&lt;="&amp;M$12)</f>
        <v>0</v>
      </c>
      <c r="N57" s="151">
        <f>-SUMIFS(Transactions!$J:$J,Transactions!$G:$G,YearlyReport!$A57,Transactions!$B:$B,"&gt;="&amp;N$11,Transactions!$B:$B,"&lt;="&amp;N$12)+SUMIFS(Transactions!$I:$I,Transactions!$G:$G,YearlyReport!$A57,Transactions!$B:$B,"&gt;="&amp;N$11,Transactions!$B:$B,"&lt;="&amp;N$12)</f>
        <v>0</v>
      </c>
      <c r="O57" s="152">
        <f t="shared" si="10"/>
        <v>0</v>
      </c>
      <c r="P57" s="152">
        <f t="shared" si="11"/>
        <v>0</v>
      </c>
    </row>
    <row r="58" spans="1:16" ht="14.45" customHeight="1" x14ac:dyDescent="0.25">
      <c r="A58" s="121" t="s">
        <v>306</v>
      </c>
      <c r="C58" s="151">
        <f>-SUMIFS(Transactions!$J:$J,Transactions!$G:$G,YearlyReport!$A58,Transactions!$B:$B,"&gt;="&amp;C$11,Transactions!$B:$B,"&lt;="&amp;C$12)+SUMIFS(Transactions!$I:$I,Transactions!$G:$G,YearlyReport!$A58,Transactions!$B:$B,"&gt;="&amp;C$11,Transactions!$B:$B,"&lt;="&amp;C$12)</f>
        <v>0</v>
      </c>
      <c r="D58" s="151">
        <f>-SUMIFS(Transactions!$J:$J,Transactions!$G:$G,YearlyReport!$A58,Transactions!$B:$B,"&gt;="&amp;D$11,Transactions!$B:$B,"&lt;="&amp;D$12)+SUMIFS(Transactions!$I:$I,Transactions!$G:$G,YearlyReport!$A58,Transactions!$B:$B,"&gt;="&amp;D$11,Transactions!$B:$B,"&lt;="&amp;D$12)</f>
        <v>0</v>
      </c>
      <c r="E58" s="151">
        <f>-SUMIFS(Transactions!$J:$J,Transactions!$G:$G,YearlyReport!$A58,Transactions!$B:$B,"&gt;="&amp;E$11,Transactions!$B:$B,"&lt;="&amp;E$12)+SUMIFS(Transactions!$I:$I,Transactions!$G:$G,YearlyReport!$A58,Transactions!$B:$B,"&gt;="&amp;E$11,Transactions!$B:$B,"&lt;="&amp;E$12)</f>
        <v>0</v>
      </c>
      <c r="F58" s="151">
        <f>-SUMIFS(Transactions!$J:$J,Transactions!$G:$G,YearlyReport!$A58,Transactions!$B:$B,"&gt;="&amp;F$11,Transactions!$B:$B,"&lt;="&amp;F$12)+SUMIFS(Transactions!$I:$I,Transactions!$G:$G,YearlyReport!$A58,Transactions!$B:$B,"&gt;="&amp;F$11,Transactions!$B:$B,"&lt;="&amp;F$12)</f>
        <v>0</v>
      </c>
      <c r="G58" s="151">
        <f>-SUMIFS(Transactions!$J:$J,Transactions!$G:$G,YearlyReport!$A58,Transactions!$B:$B,"&gt;="&amp;G$11,Transactions!$B:$B,"&lt;="&amp;G$12)+SUMIFS(Transactions!$I:$I,Transactions!$G:$G,YearlyReport!$A58,Transactions!$B:$B,"&gt;="&amp;G$11,Transactions!$B:$B,"&lt;="&amp;G$12)</f>
        <v>0</v>
      </c>
      <c r="H58" s="151">
        <f>-SUMIFS(Transactions!$J:$J,Transactions!$G:$G,YearlyReport!$A58,Transactions!$B:$B,"&gt;="&amp;H$11,Transactions!$B:$B,"&lt;="&amp;H$12)+SUMIFS(Transactions!$I:$I,Transactions!$G:$G,YearlyReport!$A58,Transactions!$B:$B,"&gt;="&amp;H$11,Transactions!$B:$B,"&lt;="&amp;H$12)</f>
        <v>0</v>
      </c>
      <c r="I58" s="151">
        <f>-SUMIFS(Transactions!$J:$J,Transactions!$G:$G,YearlyReport!$A58,Transactions!$B:$B,"&gt;="&amp;I$11,Transactions!$B:$B,"&lt;="&amp;I$12)+SUMIFS(Transactions!$I:$I,Transactions!$G:$G,YearlyReport!$A58,Transactions!$B:$B,"&gt;="&amp;I$11,Transactions!$B:$B,"&lt;="&amp;I$12)</f>
        <v>0</v>
      </c>
      <c r="J58" s="151">
        <f>-SUMIFS(Transactions!$J:$J,Transactions!$G:$G,YearlyReport!$A58,Transactions!$B:$B,"&gt;="&amp;J$11,Transactions!$B:$B,"&lt;="&amp;J$12)+SUMIFS(Transactions!$I:$I,Transactions!$G:$G,YearlyReport!$A58,Transactions!$B:$B,"&gt;="&amp;J$11,Transactions!$B:$B,"&lt;="&amp;J$12)</f>
        <v>0</v>
      </c>
      <c r="K58" s="151">
        <f>-SUMIFS(Transactions!$J:$J,Transactions!$G:$G,YearlyReport!$A58,Transactions!$B:$B,"&gt;="&amp;K$11,Transactions!$B:$B,"&lt;="&amp;K$12)+SUMIFS(Transactions!$I:$I,Transactions!$G:$G,YearlyReport!$A58,Transactions!$B:$B,"&gt;="&amp;K$11,Transactions!$B:$B,"&lt;="&amp;K$12)</f>
        <v>0</v>
      </c>
      <c r="L58" s="151">
        <f>-SUMIFS(Transactions!$J:$J,Transactions!$G:$G,YearlyReport!$A58,Transactions!$B:$B,"&gt;="&amp;L$11,Transactions!$B:$B,"&lt;="&amp;L$12)+SUMIFS(Transactions!$I:$I,Transactions!$G:$G,YearlyReport!$A58,Transactions!$B:$B,"&gt;="&amp;L$11,Transactions!$B:$B,"&lt;="&amp;L$12)</f>
        <v>0</v>
      </c>
      <c r="M58" s="151">
        <f>-SUMIFS(Transactions!$J:$J,Transactions!$G:$G,YearlyReport!$A58,Transactions!$B:$B,"&gt;="&amp;M$11,Transactions!$B:$B,"&lt;="&amp;M$12)+SUMIFS(Transactions!$I:$I,Transactions!$G:$G,YearlyReport!$A58,Transactions!$B:$B,"&gt;="&amp;M$11,Transactions!$B:$B,"&lt;="&amp;M$12)</f>
        <v>0</v>
      </c>
      <c r="N58" s="151">
        <f>-SUMIFS(Transactions!$J:$J,Transactions!$G:$G,YearlyReport!$A58,Transactions!$B:$B,"&gt;="&amp;N$11,Transactions!$B:$B,"&lt;="&amp;N$12)+SUMIFS(Transactions!$I:$I,Transactions!$G:$G,YearlyReport!$A58,Transactions!$B:$B,"&gt;="&amp;N$11,Transactions!$B:$B,"&lt;="&amp;N$12)</f>
        <v>0</v>
      </c>
      <c r="O58" s="152">
        <f t="shared" si="10"/>
        <v>0</v>
      </c>
      <c r="P58" s="152">
        <f t="shared" si="11"/>
        <v>0</v>
      </c>
    </row>
    <row r="59" spans="1:16" ht="14.45" customHeight="1" x14ac:dyDescent="0.25">
      <c r="A59" s="121" t="s">
        <v>307</v>
      </c>
      <c r="C59" s="151">
        <f>-SUMIFS(Transactions!$J:$J,Transactions!$G:$G,YearlyReport!$A59,Transactions!$B:$B,"&gt;="&amp;C$11,Transactions!$B:$B,"&lt;="&amp;C$12)+SUMIFS(Transactions!$I:$I,Transactions!$G:$G,YearlyReport!$A59,Transactions!$B:$B,"&gt;="&amp;C$11,Transactions!$B:$B,"&lt;="&amp;C$12)</f>
        <v>0</v>
      </c>
      <c r="D59" s="151">
        <f>-SUMIFS(Transactions!$J:$J,Transactions!$G:$G,YearlyReport!$A59,Transactions!$B:$B,"&gt;="&amp;D$11,Transactions!$B:$B,"&lt;="&amp;D$12)+SUMIFS(Transactions!$I:$I,Transactions!$G:$G,YearlyReport!$A59,Transactions!$B:$B,"&gt;="&amp;D$11,Transactions!$B:$B,"&lt;="&amp;D$12)</f>
        <v>0</v>
      </c>
      <c r="E59" s="151">
        <f>-SUMIFS(Transactions!$J:$J,Transactions!$G:$G,YearlyReport!$A59,Transactions!$B:$B,"&gt;="&amp;E$11,Transactions!$B:$B,"&lt;="&amp;E$12)+SUMIFS(Transactions!$I:$I,Transactions!$G:$G,YearlyReport!$A59,Transactions!$B:$B,"&gt;="&amp;E$11,Transactions!$B:$B,"&lt;="&amp;E$12)</f>
        <v>0</v>
      </c>
      <c r="F59" s="151">
        <f>-SUMIFS(Transactions!$J:$J,Transactions!$G:$G,YearlyReport!$A59,Transactions!$B:$B,"&gt;="&amp;F$11,Transactions!$B:$B,"&lt;="&amp;F$12)+SUMIFS(Transactions!$I:$I,Transactions!$G:$G,YearlyReport!$A59,Transactions!$B:$B,"&gt;="&amp;F$11,Transactions!$B:$B,"&lt;="&amp;F$12)</f>
        <v>0</v>
      </c>
      <c r="G59" s="151">
        <f>-SUMIFS(Transactions!$J:$J,Transactions!$G:$G,YearlyReport!$A59,Transactions!$B:$B,"&gt;="&amp;G$11,Transactions!$B:$B,"&lt;="&amp;G$12)+SUMIFS(Transactions!$I:$I,Transactions!$G:$G,YearlyReport!$A59,Transactions!$B:$B,"&gt;="&amp;G$11,Transactions!$B:$B,"&lt;="&amp;G$12)</f>
        <v>0</v>
      </c>
      <c r="H59" s="151">
        <f>-SUMIFS(Transactions!$J:$J,Transactions!$G:$G,YearlyReport!$A59,Transactions!$B:$B,"&gt;="&amp;H$11,Transactions!$B:$B,"&lt;="&amp;H$12)+SUMIFS(Transactions!$I:$I,Transactions!$G:$G,YearlyReport!$A59,Transactions!$B:$B,"&gt;="&amp;H$11,Transactions!$B:$B,"&lt;="&amp;H$12)</f>
        <v>0</v>
      </c>
      <c r="I59" s="151">
        <f>-SUMIFS(Transactions!$J:$J,Transactions!$G:$G,YearlyReport!$A59,Transactions!$B:$B,"&gt;="&amp;I$11,Transactions!$B:$B,"&lt;="&amp;I$12)+SUMIFS(Transactions!$I:$I,Transactions!$G:$G,YearlyReport!$A59,Transactions!$B:$B,"&gt;="&amp;I$11,Transactions!$B:$B,"&lt;="&amp;I$12)</f>
        <v>0</v>
      </c>
      <c r="J59" s="151">
        <f>-SUMIFS(Transactions!$J:$J,Transactions!$G:$G,YearlyReport!$A59,Transactions!$B:$B,"&gt;="&amp;J$11,Transactions!$B:$B,"&lt;="&amp;J$12)+SUMIFS(Transactions!$I:$I,Transactions!$G:$G,YearlyReport!$A59,Transactions!$B:$B,"&gt;="&amp;J$11,Transactions!$B:$B,"&lt;="&amp;J$12)</f>
        <v>0</v>
      </c>
      <c r="K59" s="151">
        <f>-SUMIFS(Transactions!$J:$J,Transactions!$G:$G,YearlyReport!$A59,Transactions!$B:$B,"&gt;="&amp;K$11,Transactions!$B:$B,"&lt;="&amp;K$12)+SUMIFS(Transactions!$I:$I,Transactions!$G:$G,YearlyReport!$A59,Transactions!$B:$B,"&gt;="&amp;K$11,Transactions!$B:$B,"&lt;="&amp;K$12)</f>
        <v>0</v>
      </c>
      <c r="L59" s="151">
        <f>-SUMIFS(Transactions!$J:$J,Transactions!$G:$G,YearlyReport!$A59,Transactions!$B:$B,"&gt;="&amp;L$11,Transactions!$B:$B,"&lt;="&amp;L$12)+SUMIFS(Transactions!$I:$I,Transactions!$G:$G,YearlyReport!$A59,Transactions!$B:$B,"&gt;="&amp;L$11,Transactions!$B:$B,"&lt;="&amp;L$12)</f>
        <v>0</v>
      </c>
      <c r="M59" s="151">
        <f>-SUMIFS(Transactions!$J:$J,Transactions!$G:$G,YearlyReport!$A59,Transactions!$B:$B,"&gt;="&amp;M$11,Transactions!$B:$B,"&lt;="&amp;M$12)+SUMIFS(Transactions!$I:$I,Transactions!$G:$G,YearlyReport!$A59,Transactions!$B:$B,"&gt;="&amp;M$11,Transactions!$B:$B,"&lt;="&amp;M$12)</f>
        <v>0</v>
      </c>
      <c r="N59" s="151">
        <f>-SUMIFS(Transactions!$J:$J,Transactions!$G:$G,YearlyReport!$A59,Transactions!$B:$B,"&gt;="&amp;N$11,Transactions!$B:$B,"&lt;="&amp;N$12)+SUMIFS(Transactions!$I:$I,Transactions!$G:$G,YearlyReport!$A59,Transactions!$B:$B,"&gt;="&amp;N$11,Transactions!$B:$B,"&lt;="&amp;N$12)</f>
        <v>0</v>
      </c>
      <c r="O59" s="152">
        <f t="shared" si="10"/>
        <v>0</v>
      </c>
      <c r="P59" s="152">
        <f t="shared" si="11"/>
        <v>0</v>
      </c>
    </row>
    <row r="60" spans="1:16" ht="14.45" customHeight="1" x14ac:dyDescent="0.25">
      <c r="A60" s="121" t="s">
        <v>308</v>
      </c>
      <c r="C60" s="151">
        <f>-SUMIFS(Transactions!$J:$J,Transactions!$G:$G,YearlyReport!$A60,Transactions!$B:$B,"&gt;="&amp;C$11,Transactions!$B:$B,"&lt;="&amp;C$12)+SUMIFS(Transactions!$I:$I,Transactions!$G:$G,YearlyReport!$A60,Transactions!$B:$B,"&gt;="&amp;C$11,Transactions!$B:$B,"&lt;="&amp;C$12)</f>
        <v>0</v>
      </c>
      <c r="D60" s="151">
        <f>-SUMIFS(Transactions!$J:$J,Transactions!$G:$G,YearlyReport!$A60,Transactions!$B:$B,"&gt;="&amp;D$11,Transactions!$B:$B,"&lt;="&amp;D$12)+SUMIFS(Transactions!$I:$I,Transactions!$G:$G,YearlyReport!$A60,Transactions!$B:$B,"&gt;="&amp;D$11,Transactions!$B:$B,"&lt;="&amp;D$12)</f>
        <v>0</v>
      </c>
      <c r="E60" s="151">
        <f>-SUMIFS(Transactions!$J:$J,Transactions!$G:$G,YearlyReport!$A60,Transactions!$B:$B,"&gt;="&amp;E$11,Transactions!$B:$B,"&lt;="&amp;E$12)+SUMIFS(Transactions!$I:$I,Transactions!$G:$G,YearlyReport!$A60,Transactions!$B:$B,"&gt;="&amp;E$11,Transactions!$B:$B,"&lt;="&amp;E$12)</f>
        <v>0</v>
      </c>
      <c r="F60" s="151">
        <f>-SUMIFS(Transactions!$J:$J,Transactions!$G:$G,YearlyReport!$A60,Transactions!$B:$B,"&gt;="&amp;F$11,Transactions!$B:$B,"&lt;="&amp;F$12)+SUMIFS(Transactions!$I:$I,Transactions!$G:$G,YearlyReport!$A60,Transactions!$B:$B,"&gt;="&amp;F$11,Transactions!$B:$B,"&lt;="&amp;F$12)</f>
        <v>0</v>
      </c>
      <c r="G60" s="151">
        <f>-SUMIFS(Transactions!$J:$J,Transactions!$G:$G,YearlyReport!$A60,Transactions!$B:$B,"&gt;="&amp;G$11,Transactions!$B:$B,"&lt;="&amp;G$12)+SUMIFS(Transactions!$I:$I,Transactions!$G:$G,YearlyReport!$A60,Transactions!$B:$B,"&gt;="&amp;G$11,Transactions!$B:$B,"&lt;="&amp;G$12)</f>
        <v>0</v>
      </c>
      <c r="H60" s="151">
        <f>-SUMIFS(Transactions!$J:$J,Transactions!$G:$G,YearlyReport!$A60,Transactions!$B:$B,"&gt;="&amp;H$11,Transactions!$B:$B,"&lt;="&amp;H$12)+SUMIFS(Transactions!$I:$I,Transactions!$G:$G,YearlyReport!$A60,Transactions!$B:$B,"&gt;="&amp;H$11,Transactions!$B:$B,"&lt;="&amp;H$12)</f>
        <v>0</v>
      </c>
      <c r="I60" s="151">
        <f>-SUMIFS(Transactions!$J:$J,Transactions!$G:$G,YearlyReport!$A60,Transactions!$B:$B,"&gt;="&amp;I$11,Transactions!$B:$B,"&lt;="&amp;I$12)+SUMIFS(Transactions!$I:$I,Transactions!$G:$G,YearlyReport!$A60,Transactions!$B:$B,"&gt;="&amp;I$11,Transactions!$B:$B,"&lt;="&amp;I$12)</f>
        <v>0</v>
      </c>
      <c r="J60" s="151">
        <f>-SUMIFS(Transactions!$J:$J,Transactions!$G:$G,YearlyReport!$A60,Transactions!$B:$B,"&gt;="&amp;J$11,Transactions!$B:$B,"&lt;="&amp;J$12)+SUMIFS(Transactions!$I:$I,Transactions!$G:$G,YearlyReport!$A60,Transactions!$B:$B,"&gt;="&amp;J$11,Transactions!$B:$B,"&lt;="&amp;J$12)</f>
        <v>0</v>
      </c>
      <c r="K60" s="151">
        <f>-SUMIFS(Transactions!$J:$J,Transactions!$G:$G,YearlyReport!$A60,Transactions!$B:$B,"&gt;="&amp;K$11,Transactions!$B:$B,"&lt;="&amp;K$12)+SUMIFS(Transactions!$I:$I,Transactions!$G:$G,YearlyReport!$A60,Transactions!$B:$B,"&gt;="&amp;K$11,Transactions!$B:$B,"&lt;="&amp;K$12)</f>
        <v>0</v>
      </c>
      <c r="L60" s="151">
        <f>-SUMIFS(Transactions!$J:$J,Transactions!$G:$G,YearlyReport!$A60,Transactions!$B:$B,"&gt;="&amp;L$11,Transactions!$B:$B,"&lt;="&amp;L$12)+SUMIFS(Transactions!$I:$I,Transactions!$G:$G,YearlyReport!$A60,Transactions!$B:$B,"&gt;="&amp;L$11,Transactions!$B:$B,"&lt;="&amp;L$12)</f>
        <v>0</v>
      </c>
      <c r="M60" s="151">
        <f>-SUMIFS(Transactions!$J:$J,Transactions!$G:$G,YearlyReport!$A60,Transactions!$B:$B,"&gt;="&amp;M$11,Transactions!$B:$B,"&lt;="&amp;M$12)+SUMIFS(Transactions!$I:$I,Transactions!$G:$G,YearlyReport!$A60,Transactions!$B:$B,"&gt;="&amp;M$11,Transactions!$B:$B,"&lt;="&amp;M$12)</f>
        <v>0</v>
      </c>
      <c r="N60" s="151">
        <f>-SUMIFS(Transactions!$J:$J,Transactions!$G:$G,YearlyReport!$A60,Transactions!$B:$B,"&gt;="&amp;N$11,Transactions!$B:$B,"&lt;="&amp;N$12)+SUMIFS(Transactions!$I:$I,Transactions!$G:$G,YearlyReport!$A60,Transactions!$B:$B,"&gt;="&amp;N$11,Transactions!$B:$B,"&lt;="&amp;N$12)</f>
        <v>0</v>
      </c>
      <c r="O60" s="152">
        <f t="shared" si="10"/>
        <v>0</v>
      </c>
      <c r="P60" s="152">
        <f t="shared" si="11"/>
        <v>0</v>
      </c>
    </row>
    <row r="61" spans="1:16" ht="14.45" customHeight="1" x14ac:dyDescent="0.25">
      <c r="A61" s="121" t="s">
        <v>309</v>
      </c>
      <c r="C61" s="151">
        <f>-SUMIFS(Transactions!$J:$J,Transactions!$G:$G,YearlyReport!$A61,Transactions!$B:$B,"&gt;="&amp;C$11,Transactions!$B:$B,"&lt;="&amp;C$12)+SUMIFS(Transactions!$I:$I,Transactions!$G:$G,YearlyReport!$A61,Transactions!$B:$B,"&gt;="&amp;C$11,Transactions!$B:$B,"&lt;="&amp;C$12)</f>
        <v>0</v>
      </c>
      <c r="D61" s="151">
        <f>-SUMIFS(Transactions!$J:$J,Transactions!$G:$G,YearlyReport!$A61,Transactions!$B:$B,"&gt;="&amp;D$11,Transactions!$B:$B,"&lt;="&amp;D$12)+SUMIFS(Transactions!$I:$I,Transactions!$G:$G,YearlyReport!$A61,Transactions!$B:$B,"&gt;="&amp;D$11,Transactions!$B:$B,"&lt;="&amp;D$12)</f>
        <v>0</v>
      </c>
      <c r="E61" s="151">
        <f>-SUMIFS(Transactions!$J:$J,Transactions!$G:$G,YearlyReport!$A61,Transactions!$B:$B,"&gt;="&amp;E$11,Transactions!$B:$B,"&lt;="&amp;E$12)+SUMIFS(Transactions!$I:$I,Transactions!$G:$G,YearlyReport!$A61,Transactions!$B:$B,"&gt;="&amp;E$11,Transactions!$B:$B,"&lt;="&amp;E$12)</f>
        <v>0</v>
      </c>
      <c r="F61" s="151">
        <f>-SUMIFS(Transactions!$J:$J,Transactions!$G:$G,YearlyReport!$A61,Transactions!$B:$B,"&gt;="&amp;F$11,Transactions!$B:$B,"&lt;="&amp;F$12)+SUMIFS(Transactions!$I:$I,Transactions!$G:$G,YearlyReport!$A61,Transactions!$B:$B,"&gt;="&amp;F$11,Transactions!$B:$B,"&lt;="&amp;F$12)</f>
        <v>0</v>
      </c>
      <c r="G61" s="151">
        <f>-SUMIFS(Transactions!$J:$J,Transactions!$G:$G,YearlyReport!$A61,Transactions!$B:$B,"&gt;="&amp;G$11,Transactions!$B:$B,"&lt;="&amp;G$12)+SUMIFS(Transactions!$I:$I,Transactions!$G:$G,YearlyReport!$A61,Transactions!$B:$B,"&gt;="&amp;G$11,Transactions!$B:$B,"&lt;="&amp;G$12)</f>
        <v>0</v>
      </c>
      <c r="H61" s="151">
        <f>-SUMIFS(Transactions!$J:$J,Transactions!$G:$G,YearlyReport!$A61,Transactions!$B:$B,"&gt;="&amp;H$11,Transactions!$B:$B,"&lt;="&amp;H$12)+SUMIFS(Transactions!$I:$I,Transactions!$G:$G,YearlyReport!$A61,Transactions!$B:$B,"&gt;="&amp;H$11,Transactions!$B:$B,"&lt;="&amp;H$12)</f>
        <v>0</v>
      </c>
      <c r="I61" s="151">
        <f>-SUMIFS(Transactions!$J:$J,Transactions!$G:$G,YearlyReport!$A61,Transactions!$B:$B,"&gt;="&amp;I$11,Transactions!$B:$B,"&lt;="&amp;I$12)+SUMIFS(Transactions!$I:$I,Transactions!$G:$G,YearlyReport!$A61,Transactions!$B:$B,"&gt;="&amp;I$11,Transactions!$B:$B,"&lt;="&amp;I$12)</f>
        <v>0</v>
      </c>
      <c r="J61" s="151">
        <f>-SUMIFS(Transactions!$J:$J,Transactions!$G:$G,YearlyReport!$A61,Transactions!$B:$B,"&gt;="&amp;J$11,Transactions!$B:$B,"&lt;="&amp;J$12)+SUMIFS(Transactions!$I:$I,Transactions!$G:$G,YearlyReport!$A61,Transactions!$B:$B,"&gt;="&amp;J$11,Transactions!$B:$B,"&lt;="&amp;J$12)</f>
        <v>0</v>
      </c>
      <c r="K61" s="151">
        <f>-SUMIFS(Transactions!$J:$J,Transactions!$G:$G,YearlyReport!$A61,Transactions!$B:$B,"&gt;="&amp;K$11,Transactions!$B:$B,"&lt;="&amp;K$12)+SUMIFS(Transactions!$I:$I,Transactions!$G:$G,YearlyReport!$A61,Transactions!$B:$B,"&gt;="&amp;K$11,Transactions!$B:$B,"&lt;="&amp;K$12)</f>
        <v>0</v>
      </c>
      <c r="L61" s="151">
        <f>-SUMIFS(Transactions!$J:$J,Transactions!$G:$G,YearlyReport!$A61,Transactions!$B:$B,"&gt;="&amp;L$11,Transactions!$B:$B,"&lt;="&amp;L$12)+SUMIFS(Transactions!$I:$I,Transactions!$G:$G,YearlyReport!$A61,Transactions!$B:$B,"&gt;="&amp;L$11,Transactions!$B:$B,"&lt;="&amp;L$12)</f>
        <v>0</v>
      </c>
      <c r="M61" s="151">
        <f>-SUMIFS(Transactions!$J:$J,Transactions!$G:$G,YearlyReport!$A61,Transactions!$B:$B,"&gt;="&amp;M$11,Transactions!$B:$B,"&lt;="&amp;M$12)+SUMIFS(Transactions!$I:$I,Transactions!$G:$G,YearlyReport!$A61,Transactions!$B:$B,"&gt;="&amp;M$11,Transactions!$B:$B,"&lt;="&amp;M$12)</f>
        <v>0</v>
      </c>
      <c r="N61" s="151">
        <f>-SUMIFS(Transactions!$J:$J,Transactions!$G:$G,YearlyReport!$A61,Transactions!$B:$B,"&gt;="&amp;N$11,Transactions!$B:$B,"&lt;="&amp;N$12)+SUMIFS(Transactions!$I:$I,Transactions!$G:$G,YearlyReport!$A61,Transactions!$B:$B,"&gt;="&amp;N$11,Transactions!$B:$B,"&lt;="&amp;N$12)</f>
        <v>0</v>
      </c>
      <c r="O61" s="152">
        <f t="shared" si="10"/>
        <v>0</v>
      </c>
      <c r="P61" s="152">
        <f t="shared" si="11"/>
        <v>0</v>
      </c>
    </row>
    <row r="62" spans="1:16" ht="14.45" customHeight="1" x14ac:dyDescent="0.25">
      <c r="A62" s="121" t="s">
        <v>310</v>
      </c>
      <c r="C62" s="151">
        <f>-SUMIFS(Transactions!$J:$J,Transactions!$G:$G,YearlyReport!$A62,Transactions!$B:$B,"&gt;="&amp;C$11,Transactions!$B:$B,"&lt;="&amp;C$12)+SUMIFS(Transactions!$I:$I,Transactions!$G:$G,YearlyReport!$A62,Transactions!$B:$B,"&gt;="&amp;C$11,Transactions!$B:$B,"&lt;="&amp;C$12)</f>
        <v>0</v>
      </c>
      <c r="D62" s="151">
        <f>-SUMIFS(Transactions!$J:$J,Transactions!$G:$G,YearlyReport!$A62,Transactions!$B:$B,"&gt;="&amp;D$11,Transactions!$B:$B,"&lt;="&amp;D$12)+SUMIFS(Transactions!$I:$I,Transactions!$G:$G,YearlyReport!$A62,Transactions!$B:$B,"&gt;="&amp;D$11,Transactions!$B:$B,"&lt;="&amp;D$12)</f>
        <v>100</v>
      </c>
      <c r="E62" s="151">
        <f>-SUMIFS(Transactions!$J:$J,Transactions!$G:$G,YearlyReport!$A62,Transactions!$B:$B,"&gt;="&amp;E$11,Transactions!$B:$B,"&lt;="&amp;E$12)+SUMIFS(Transactions!$I:$I,Transactions!$G:$G,YearlyReport!$A62,Transactions!$B:$B,"&gt;="&amp;E$11,Transactions!$B:$B,"&lt;="&amp;E$12)</f>
        <v>0</v>
      </c>
      <c r="F62" s="151">
        <f>-SUMIFS(Transactions!$J:$J,Transactions!$G:$G,YearlyReport!$A62,Transactions!$B:$B,"&gt;="&amp;F$11,Transactions!$B:$B,"&lt;="&amp;F$12)+SUMIFS(Transactions!$I:$I,Transactions!$G:$G,YearlyReport!$A62,Transactions!$B:$B,"&gt;="&amp;F$11,Transactions!$B:$B,"&lt;="&amp;F$12)</f>
        <v>0</v>
      </c>
      <c r="G62" s="151">
        <f>-SUMIFS(Transactions!$J:$J,Transactions!$G:$G,YearlyReport!$A62,Transactions!$B:$B,"&gt;="&amp;G$11,Transactions!$B:$B,"&lt;="&amp;G$12)+SUMIFS(Transactions!$I:$I,Transactions!$G:$G,YearlyReport!$A62,Transactions!$B:$B,"&gt;="&amp;G$11,Transactions!$B:$B,"&lt;="&amp;G$12)</f>
        <v>0</v>
      </c>
      <c r="H62" s="151">
        <f>-SUMIFS(Transactions!$J:$J,Transactions!$G:$G,YearlyReport!$A62,Transactions!$B:$B,"&gt;="&amp;H$11,Transactions!$B:$B,"&lt;="&amp;H$12)+SUMIFS(Transactions!$I:$I,Transactions!$G:$G,YearlyReport!$A62,Transactions!$B:$B,"&gt;="&amp;H$11,Transactions!$B:$B,"&lt;="&amp;H$12)</f>
        <v>0</v>
      </c>
      <c r="I62" s="151">
        <f>-SUMIFS(Transactions!$J:$J,Transactions!$G:$G,YearlyReport!$A62,Transactions!$B:$B,"&gt;="&amp;I$11,Transactions!$B:$B,"&lt;="&amp;I$12)+SUMIFS(Transactions!$I:$I,Transactions!$G:$G,YearlyReport!$A62,Transactions!$B:$B,"&gt;="&amp;I$11,Transactions!$B:$B,"&lt;="&amp;I$12)</f>
        <v>0</v>
      </c>
      <c r="J62" s="151">
        <f>-SUMIFS(Transactions!$J:$J,Transactions!$G:$G,YearlyReport!$A62,Transactions!$B:$B,"&gt;="&amp;J$11,Transactions!$B:$B,"&lt;="&amp;J$12)+SUMIFS(Transactions!$I:$I,Transactions!$G:$G,YearlyReport!$A62,Transactions!$B:$B,"&gt;="&amp;J$11,Transactions!$B:$B,"&lt;="&amp;J$12)</f>
        <v>0</v>
      </c>
      <c r="K62" s="151">
        <f>-SUMIFS(Transactions!$J:$J,Transactions!$G:$G,YearlyReport!$A62,Transactions!$B:$B,"&gt;="&amp;K$11,Transactions!$B:$B,"&lt;="&amp;K$12)+SUMIFS(Transactions!$I:$I,Transactions!$G:$G,YearlyReport!$A62,Transactions!$B:$B,"&gt;="&amp;K$11,Transactions!$B:$B,"&lt;="&amp;K$12)</f>
        <v>0</v>
      </c>
      <c r="L62" s="151">
        <f>-SUMIFS(Transactions!$J:$J,Transactions!$G:$G,YearlyReport!$A62,Transactions!$B:$B,"&gt;="&amp;L$11,Transactions!$B:$B,"&lt;="&amp;L$12)+SUMIFS(Transactions!$I:$I,Transactions!$G:$G,YearlyReport!$A62,Transactions!$B:$B,"&gt;="&amp;L$11,Transactions!$B:$B,"&lt;="&amp;L$12)</f>
        <v>0</v>
      </c>
      <c r="M62" s="151">
        <f>-SUMIFS(Transactions!$J:$J,Transactions!$G:$G,YearlyReport!$A62,Transactions!$B:$B,"&gt;="&amp;M$11,Transactions!$B:$B,"&lt;="&amp;M$12)+SUMIFS(Transactions!$I:$I,Transactions!$G:$G,YearlyReport!$A62,Transactions!$B:$B,"&gt;="&amp;M$11,Transactions!$B:$B,"&lt;="&amp;M$12)</f>
        <v>0</v>
      </c>
      <c r="N62" s="151">
        <f>-SUMIFS(Transactions!$J:$J,Transactions!$G:$G,YearlyReport!$A62,Transactions!$B:$B,"&gt;="&amp;N$11,Transactions!$B:$B,"&lt;="&amp;N$12)+SUMIFS(Transactions!$I:$I,Transactions!$G:$G,YearlyReport!$A62,Transactions!$B:$B,"&gt;="&amp;N$11,Transactions!$B:$B,"&lt;="&amp;N$12)</f>
        <v>0</v>
      </c>
      <c r="O62" s="152">
        <f t="shared" si="10"/>
        <v>100</v>
      </c>
      <c r="P62" s="152">
        <f t="shared" si="11"/>
        <v>8.3333333333333339</v>
      </c>
    </row>
    <row r="63" spans="1:16" ht="14.45" customHeight="1" x14ac:dyDescent="0.25">
      <c r="A63" s="121" t="s">
        <v>311</v>
      </c>
      <c r="C63" s="151">
        <f>-SUMIFS(Transactions!$J:$J,Transactions!$G:$G,YearlyReport!$A63,Transactions!$B:$B,"&gt;="&amp;C$11,Transactions!$B:$B,"&lt;="&amp;C$12)+SUMIFS(Transactions!$I:$I,Transactions!$G:$G,YearlyReport!$A63,Transactions!$B:$B,"&gt;="&amp;C$11,Transactions!$B:$B,"&lt;="&amp;C$12)</f>
        <v>0</v>
      </c>
      <c r="D63" s="151">
        <f>-SUMIFS(Transactions!$J:$J,Transactions!$G:$G,YearlyReport!$A63,Transactions!$B:$B,"&gt;="&amp;D$11,Transactions!$B:$B,"&lt;="&amp;D$12)+SUMIFS(Transactions!$I:$I,Transactions!$G:$G,YearlyReport!$A63,Transactions!$B:$B,"&gt;="&amp;D$11,Transactions!$B:$B,"&lt;="&amp;D$12)</f>
        <v>0</v>
      </c>
      <c r="E63" s="151">
        <f>-SUMIFS(Transactions!$J:$J,Transactions!$G:$G,YearlyReport!$A63,Transactions!$B:$B,"&gt;="&amp;E$11,Transactions!$B:$B,"&lt;="&amp;E$12)+SUMIFS(Transactions!$I:$I,Transactions!$G:$G,YearlyReport!$A63,Transactions!$B:$B,"&gt;="&amp;E$11,Transactions!$B:$B,"&lt;="&amp;E$12)</f>
        <v>0</v>
      </c>
      <c r="F63" s="151">
        <f>-SUMIFS(Transactions!$J:$J,Transactions!$G:$G,YearlyReport!$A63,Transactions!$B:$B,"&gt;="&amp;F$11,Transactions!$B:$B,"&lt;="&amp;F$12)+SUMIFS(Transactions!$I:$I,Transactions!$G:$G,YearlyReport!$A63,Transactions!$B:$B,"&gt;="&amp;F$11,Transactions!$B:$B,"&lt;="&amp;F$12)</f>
        <v>0</v>
      </c>
      <c r="G63" s="151">
        <f>-SUMIFS(Transactions!$J:$J,Transactions!$G:$G,YearlyReport!$A63,Transactions!$B:$B,"&gt;="&amp;G$11,Transactions!$B:$B,"&lt;="&amp;G$12)+SUMIFS(Transactions!$I:$I,Transactions!$G:$G,YearlyReport!$A63,Transactions!$B:$B,"&gt;="&amp;G$11,Transactions!$B:$B,"&lt;="&amp;G$12)</f>
        <v>0</v>
      </c>
      <c r="H63" s="151">
        <f>-SUMIFS(Transactions!$J:$J,Transactions!$G:$G,YearlyReport!$A63,Transactions!$B:$B,"&gt;="&amp;H$11,Transactions!$B:$B,"&lt;="&amp;H$12)+SUMIFS(Transactions!$I:$I,Transactions!$G:$G,YearlyReport!$A63,Transactions!$B:$B,"&gt;="&amp;H$11,Transactions!$B:$B,"&lt;="&amp;H$12)</f>
        <v>0</v>
      </c>
      <c r="I63" s="151">
        <f>-SUMIFS(Transactions!$J:$J,Transactions!$G:$G,YearlyReport!$A63,Transactions!$B:$B,"&gt;="&amp;I$11,Transactions!$B:$B,"&lt;="&amp;I$12)+SUMIFS(Transactions!$I:$I,Transactions!$G:$G,YearlyReport!$A63,Transactions!$B:$B,"&gt;="&amp;I$11,Transactions!$B:$B,"&lt;="&amp;I$12)</f>
        <v>0</v>
      </c>
      <c r="J63" s="151">
        <f>-SUMIFS(Transactions!$J:$J,Transactions!$G:$G,YearlyReport!$A63,Transactions!$B:$B,"&gt;="&amp;J$11,Transactions!$B:$B,"&lt;="&amp;J$12)+SUMIFS(Transactions!$I:$I,Transactions!$G:$G,YearlyReport!$A63,Transactions!$B:$B,"&gt;="&amp;J$11,Transactions!$B:$B,"&lt;="&amp;J$12)</f>
        <v>0</v>
      </c>
      <c r="K63" s="151">
        <f>-SUMIFS(Transactions!$J:$J,Transactions!$G:$G,YearlyReport!$A63,Transactions!$B:$B,"&gt;="&amp;K$11,Transactions!$B:$B,"&lt;="&amp;K$12)+SUMIFS(Transactions!$I:$I,Transactions!$G:$G,YearlyReport!$A63,Transactions!$B:$B,"&gt;="&amp;K$11,Transactions!$B:$B,"&lt;="&amp;K$12)</f>
        <v>0</v>
      </c>
      <c r="L63" s="151">
        <f>-SUMIFS(Transactions!$J:$J,Transactions!$G:$G,YearlyReport!$A63,Transactions!$B:$B,"&gt;="&amp;L$11,Transactions!$B:$B,"&lt;="&amp;L$12)+SUMIFS(Transactions!$I:$I,Transactions!$G:$G,YearlyReport!$A63,Transactions!$B:$B,"&gt;="&amp;L$11,Transactions!$B:$B,"&lt;="&amp;L$12)</f>
        <v>0</v>
      </c>
      <c r="M63" s="151">
        <f>-SUMIFS(Transactions!$J:$J,Transactions!$G:$G,YearlyReport!$A63,Transactions!$B:$B,"&gt;="&amp;M$11,Transactions!$B:$B,"&lt;="&amp;M$12)+SUMIFS(Transactions!$I:$I,Transactions!$G:$G,YearlyReport!$A63,Transactions!$B:$B,"&gt;="&amp;M$11,Transactions!$B:$B,"&lt;="&amp;M$12)</f>
        <v>0</v>
      </c>
      <c r="N63" s="151">
        <f>-SUMIFS(Transactions!$J:$J,Transactions!$G:$G,YearlyReport!$A63,Transactions!$B:$B,"&gt;="&amp;N$11,Transactions!$B:$B,"&lt;="&amp;N$12)+SUMIFS(Transactions!$I:$I,Transactions!$G:$G,YearlyReport!$A63,Transactions!$B:$B,"&gt;="&amp;N$11,Transactions!$B:$B,"&lt;="&amp;N$12)</f>
        <v>0</v>
      </c>
      <c r="O63" s="152">
        <f t="shared" si="10"/>
        <v>0</v>
      </c>
      <c r="P63" s="152">
        <f t="shared" si="11"/>
        <v>0</v>
      </c>
    </row>
    <row r="64" spans="1:16" ht="14.45" customHeight="1" x14ac:dyDescent="0.25">
      <c r="A64" s="121" t="s">
        <v>312</v>
      </c>
      <c r="C64" s="151">
        <f>-SUMIFS(Transactions!$J:$J,Transactions!$G:$G,YearlyReport!$A64,Transactions!$B:$B,"&gt;="&amp;C$11,Transactions!$B:$B,"&lt;="&amp;C$12)+SUMIFS(Transactions!$I:$I,Transactions!$G:$G,YearlyReport!$A64,Transactions!$B:$B,"&gt;="&amp;C$11,Transactions!$B:$B,"&lt;="&amp;C$12)</f>
        <v>0</v>
      </c>
      <c r="D64" s="151">
        <f>-SUMIFS(Transactions!$J:$J,Transactions!$G:$G,YearlyReport!$A64,Transactions!$B:$B,"&gt;="&amp;D$11,Transactions!$B:$B,"&lt;="&amp;D$12)+SUMIFS(Transactions!$I:$I,Transactions!$G:$G,YearlyReport!$A64,Transactions!$B:$B,"&gt;="&amp;D$11,Transactions!$B:$B,"&lt;="&amp;D$12)</f>
        <v>0</v>
      </c>
      <c r="E64" s="151">
        <f>-SUMIFS(Transactions!$J:$J,Transactions!$G:$G,YearlyReport!$A64,Transactions!$B:$B,"&gt;="&amp;E$11,Transactions!$B:$B,"&lt;="&amp;E$12)+SUMIFS(Transactions!$I:$I,Transactions!$G:$G,YearlyReport!$A64,Transactions!$B:$B,"&gt;="&amp;E$11,Transactions!$B:$B,"&lt;="&amp;E$12)</f>
        <v>0</v>
      </c>
      <c r="F64" s="151">
        <f>-SUMIFS(Transactions!$J:$J,Transactions!$G:$G,YearlyReport!$A64,Transactions!$B:$B,"&gt;="&amp;F$11,Transactions!$B:$B,"&lt;="&amp;F$12)+SUMIFS(Transactions!$I:$I,Transactions!$G:$G,YearlyReport!$A64,Transactions!$B:$B,"&gt;="&amp;F$11,Transactions!$B:$B,"&lt;="&amp;F$12)</f>
        <v>0</v>
      </c>
      <c r="G64" s="151">
        <f>-SUMIFS(Transactions!$J:$J,Transactions!$G:$G,YearlyReport!$A64,Transactions!$B:$B,"&gt;="&amp;G$11,Transactions!$B:$B,"&lt;="&amp;G$12)+SUMIFS(Transactions!$I:$I,Transactions!$G:$G,YearlyReport!$A64,Transactions!$B:$B,"&gt;="&amp;G$11,Transactions!$B:$B,"&lt;="&amp;G$12)</f>
        <v>0</v>
      </c>
      <c r="H64" s="151">
        <f>-SUMIFS(Transactions!$J:$J,Transactions!$G:$G,YearlyReport!$A64,Transactions!$B:$B,"&gt;="&amp;H$11,Transactions!$B:$B,"&lt;="&amp;H$12)+SUMIFS(Transactions!$I:$I,Transactions!$G:$G,YearlyReport!$A64,Transactions!$B:$B,"&gt;="&amp;H$11,Transactions!$B:$B,"&lt;="&amp;H$12)</f>
        <v>0</v>
      </c>
      <c r="I64" s="151">
        <f>-SUMIFS(Transactions!$J:$J,Transactions!$G:$G,YearlyReport!$A64,Transactions!$B:$B,"&gt;="&amp;I$11,Transactions!$B:$B,"&lt;="&amp;I$12)+SUMIFS(Transactions!$I:$I,Transactions!$G:$G,YearlyReport!$A64,Transactions!$B:$B,"&gt;="&amp;I$11,Transactions!$B:$B,"&lt;="&amp;I$12)</f>
        <v>0</v>
      </c>
      <c r="J64" s="151">
        <f>-SUMIFS(Transactions!$J:$J,Transactions!$G:$G,YearlyReport!$A64,Transactions!$B:$B,"&gt;="&amp;J$11,Transactions!$B:$B,"&lt;="&amp;J$12)+SUMIFS(Transactions!$I:$I,Transactions!$G:$G,YearlyReport!$A64,Transactions!$B:$B,"&gt;="&amp;J$11,Transactions!$B:$B,"&lt;="&amp;J$12)</f>
        <v>0</v>
      </c>
      <c r="K64" s="151">
        <f>-SUMIFS(Transactions!$J:$J,Transactions!$G:$G,YearlyReport!$A64,Transactions!$B:$B,"&gt;="&amp;K$11,Transactions!$B:$B,"&lt;="&amp;K$12)+SUMIFS(Transactions!$I:$I,Transactions!$G:$G,YearlyReport!$A64,Transactions!$B:$B,"&gt;="&amp;K$11,Transactions!$B:$B,"&lt;="&amp;K$12)</f>
        <v>0</v>
      </c>
      <c r="L64" s="151">
        <f>-SUMIFS(Transactions!$J:$J,Transactions!$G:$G,YearlyReport!$A64,Transactions!$B:$B,"&gt;="&amp;L$11,Transactions!$B:$B,"&lt;="&amp;L$12)+SUMIFS(Transactions!$I:$I,Transactions!$G:$G,YearlyReport!$A64,Transactions!$B:$B,"&gt;="&amp;L$11,Transactions!$B:$B,"&lt;="&amp;L$12)</f>
        <v>0</v>
      </c>
      <c r="M64" s="151">
        <f>-SUMIFS(Transactions!$J:$J,Transactions!$G:$G,YearlyReport!$A64,Transactions!$B:$B,"&gt;="&amp;M$11,Transactions!$B:$B,"&lt;="&amp;M$12)+SUMIFS(Transactions!$I:$I,Transactions!$G:$G,YearlyReport!$A64,Transactions!$B:$B,"&gt;="&amp;M$11,Transactions!$B:$B,"&lt;="&amp;M$12)</f>
        <v>0</v>
      </c>
      <c r="N64" s="151">
        <f>-SUMIFS(Transactions!$J:$J,Transactions!$G:$G,YearlyReport!$A64,Transactions!$B:$B,"&gt;="&amp;N$11,Transactions!$B:$B,"&lt;="&amp;N$12)+SUMIFS(Transactions!$I:$I,Transactions!$G:$G,YearlyReport!$A64,Transactions!$B:$B,"&gt;="&amp;N$11,Transactions!$B:$B,"&lt;="&amp;N$12)</f>
        <v>0</v>
      </c>
      <c r="O64" s="152">
        <f t="shared" si="10"/>
        <v>0</v>
      </c>
      <c r="P64" s="152">
        <f t="shared" si="11"/>
        <v>0</v>
      </c>
    </row>
    <row r="65" spans="1:16" ht="14.45" customHeight="1" x14ac:dyDescent="0.25">
      <c r="A65" s="121" t="s">
        <v>313</v>
      </c>
      <c r="C65" s="151">
        <f>-SUMIFS(Transactions!$J:$J,Transactions!$G:$G,YearlyReport!$A65,Transactions!$B:$B,"&gt;="&amp;C$11,Transactions!$B:$B,"&lt;="&amp;C$12)+SUMIFS(Transactions!$I:$I,Transactions!$G:$G,YearlyReport!$A65,Transactions!$B:$B,"&gt;="&amp;C$11,Transactions!$B:$B,"&lt;="&amp;C$12)</f>
        <v>0</v>
      </c>
      <c r="D65" s="151">
        <f>-SUMIFS(Transactions!$J:$J,Transactions!$G:$G,YearlyReport!$A65,Transactions!$B:$B,"&gt;="&amp;D$11,Transactions!$B:$B,"&lt;="&amp;D$12)+SUMIFS(Transactions!$I:$I,Transactions!$G:$G,YearlyReport!$A65,Transactions!$B:$B,"&gt;="&amp;D$11,Transactions!$B:$B,"&lt;="&amp;D$12)</f>
        <v>0</v>
      </c>
      <c r="E65" s="151">
        <f>-SUMIFS(Transactions!$J:$J,Transactions!$G:$G,YearlyReport!$A65,Transactions!$B:$B,"&gt;="&amp;E$11,Transactions!$B:$B,"&lt;="&amp;E$12)+SUMIFS(Transactions!$I:$I,Transactions!$G:$G,YearlyReport!$A65,Transactions!$B:$B,"&gt;="&amp;E$11,Transactions!$B:$B,"&lt;="&amp;E$12)</f>
        <v>0</v>
      </c>
      <c r="F65" s="151">
        <f>-SUMIFS(Transactions!$J:$J,Transactions!$G:$G,YearlyReport!$A65,Transactions!$B:$B,"&gt;="&amp;F$11,Transactions!$B:$B,"&lt;="&amp;F$12)+SUMIFS(Transactions!$I:$I,Transactions!$G:$G,YearlyReport!$A65,Transactions!$B:$B,"&gt;="&amp;F$11,Transactions!$B:$B,"&lt;="&amp;F$12)</f>
        <v>0</v>
      </c>
      <c r="G65" s="151">
        <f>-SUMIFS(Transactions!$J:$J,Transactions!$G:$G,YearlyReport!$A65,Transactions!$B:$B,"&gt;="&amp;G$11,Transactions!$B:$B,"&lt;="&amp;G$12)+SUMIFS(Transactions!$I:$I,Transactions!$G:$G,YearlyReport!$A65,Transactions!$B:$B,"&gt;="&amp;G$11,Transactions!$B:$B,"&lt;="&amp;G$12)</f>
        <v>0</v>
      </c>
      <c r="H65" s="151">
        <f>-SUMIFS(Transactions!$J:$J,Transactions!$G:$G,YearlyReport!$A65,Transactions!$B:$B,"&gt;="&amp;H$11,Transactions!$B:$B,"&lt;="&amp;H$12)+SUMIFS(Transactions!$I:$I,Transactions!$G:$G,YearlyReport!$A65,Transactions!$B:$B,"&gt;="&amp;H$11,Transactions!$B:$B,"&lt;="&amp;H$12)</f>
        <v>0</v>
      </c>
      <c r="I65" s="151">
        <f>-SUMIFS(Transactions!$J:$J,Transactions!$G:$G,YearlyReport!$A65,Transactions!$B:$B,"&gt;="&amp;I$11,Transactions!$B:$B,"&lt;="&amp;I$12)+SUMIFS(Transactions!$I:$I,Transactions!$G:$G,YearlyReport!$A65,Transactions!$B:$B,"&gt;="&amp;I$11,Transactions!$B:$B,"&lt;="&amp;I$12)</f>
        <v>0</v>
      </c>
      <c r="J65" s="151">
        <f>-SUMIFS(Transactions!$J:$J,Transactions!$G:$G,YearlyReport!$A65,Transactions!$B:$B,"&gt;="&amp;J$11,Transactions!$B:$B,"&lt;="&amp;J$12)+SUMIFS(Transactions!$I:$I,Transactions!$G:$G,YearlyReport!$A65,Transactions!$B:$B,"&gt;="&amp;J$11,Transactions!$B:$B,"&lt;="&amp;J$12)</f>
        <v>0</v>
      </c>
      <c r="K65" s="151">
        <f>-SUMIFS(Transactions!$J:$J,Transactions!$G:$G,YearlyReport!$A65,Transactions!$B:$B,"&gt;="&amp;K$11,Transactions!$B:$B,"&lt;="&amp;K$12)+SUMIFS(Transactions!$I:$I,Transactions!$G:$G,YearlyReport!$A65,Transactions!$B:$B,"&gt;="&amp;K$11,Transactions!$B:$B,"&lt;="&amp;K$12)</f>
        <v>0</v>
      </c>
      <c r="L65" s="151">
        <f>-SUMIFS(Transactions!$J:$J,Transactions!$G:$G,YearlyReport!$A65,Transactions!$B:$B,"&gt;="&amp;L$11,Transactions!$B:$B,"&lt;="&amp;L$12)+SUMIFS(Transactions!$I:$I,Transactions!$G:$G,YearlyReport!$A65,Transactions!$B:$B,"&gt;="&amp;L$11,Transactions!$B:$B,"&lt;="&amp;L$12)</f>
        <v>0</v>
      </c>
      <c r="M65" s="151">
        <f>-SUMIFS(Transactions!$J:$J,Transactions!$G:$G,YearlyReport!$A65,Transactions!$B:$B,"&gt;="&amp;M$11,Transactions!$B:$B,"&lt;="&amp;M$12)+SUMIFS(Transactions!$I:$I,Transactions!$G:$G,YearlyReport!$A65,Transactions!$B:$B,"&gt;="&amp;M$11,Transactions!$B:$B,"&lt;="&amp;M$12)</f>
        <v>0</v>
      </c>
      <c r="N65" s="151">
        <f>-SUMIFS(Transactions!$J:$J,Transactions!$G:$G,YearlyReport!$A65,Transactions!$B:$B,"&gt;="&amp;N$11,Transactions!$B:$B,"&lt;="&amp;N$12)+SUMIFS(Transactions!$I:$I,Transactions!$G:$G,YearlyReport!$A65,Transactions!$B:$B,"&gt;="&amp;N$11,Transactions!$B:$B,"&lt;="&amp;N$12)</f>
        <v>0</v>
      </c>
      <c r="O65" s="152">
        <f t="shared" si="10"/>
        <v>0</v>
      </c>
      <c r="P65" s="152">
        <f t="shared" si="11"/>
        <v>0</v>
      </c>
    </row>
    <row r="66" spans="1:16" ht="14.45" customHeight="1" x14ac:dyDescent="0.25">
      <c r="A66" s="121" t="s">
        <v>314</v>
      </c>
      <c r="C66" s="151">
        <f>-SUMIFS(Transactions!$J:$J,Transactions!$G:$G,YearlyReport!$A66,Transactions!$B:$B,"&gt;="&amp;C$11,Transactions!$B:$B,"&lt;="&amp;C$12)+SUMIFS(Transactions!$I:$I,Transactions!$G:$G,YearlyReport!$A66,Transactions!$B:$B,"&gt;="&amp;C$11,Transactions!$B:$B,"&lt;="&amp;C$12)</f>
        <v>0</v>
      </c>
      <c r="D66" s="151">
        <f>-SUMIFS(Transactions!$J:$J,Transactions!$G:$G,YearlyReport!$A66,Transactions!$B:$B,"&gt;="&amp;D$11,Transactions!$B:$B,"&lt;="&amp;D$12)+SUMIFS(Transactions!$I:$I,Transactions!$G:$G,YearlyReport!$A66,Transactions!$B:$B,"&gt;="&amp;D$11,Transactions!$B:$B,"&lt;="&amp;D$12)</f>
        <v>0</v>
      </c>
      <c r="E66" s="151">
        <f>-SUMIFS(Transactions!$J:$J,Transactions!$G:$G,YearlyReport!$A66,Transactions!$B:$B,"&gt;="&amp;E$11,Transactions!$B:$B,"&lt;="&amp;E$12)+SUMIFS(Transactions!$I:$I,Transactions!$G:$G,YearlyReport!$A66,Transactions!$B:$B,"&gt;="&amp;E$11,Transactions!$B:$B,"&lt;="&amp;E$12)</f>
        <v>0</v>
      </c>
      <c r="F66" s="151">
        <f>-SUMIFS(Transactions!$J:$J,Transactions!$G:$G,YearlyReport!$A66,Transactions!$B:$B,"&gt;="&amp;F$11,Transactions!$B:$B,"&lt;="&amp;F$12)+SUMIFS(Transactions!$I:$I,Transactions!$G:$G,YearlyReport!$A66,Transactions!$B:$B,"&gt;="&amp;F$11,Transactions!$B:$B,"&lt;="&amp;F$12)</f>
        <v>0</v>
      </c>
      <c r="G66" s="151">
        <f>-SUMIFS(Transactions!$J:$J,Transactions!$G:$G,YearlyReport!$A66,Transactions!$B:$B,"&gt;="&amp;G$11,Transactions!$B:$B,"&lt;="&amp;G$12)+SUMIFS(Transactions!$I:$I,Transactions!$G:$G,YearlyReport!$A66,Transactions!$B:$B,"&gt;="&amp;G$11,Transactions!$B:$B,"&lt;="&amp;G$12)</f>
        <v>0</v>
      </c>
      <c r="H66" s="151">
        <f>-SUMIFS(Transactions!$J:$J,Transactions!$G:$G,YearlyReport!$A66,Transactions!$B:$B,"&gt;="&amp;H$11,Transactions!$B:$B,"&lt;="&amp;H$12)+SUMIFS(Transactions!$I:$I,Transactions!$G:$G,YearlyReport!$A66,Transactions!$B:$B,"&gt;="&amp;H$11,Transactions!$B:$B,"&lt;="&amp;H$12)</f>
        <v>0</v>
      </c>
      <c r="I66" s="151">
        <f>-SUMIFS(Transactions!$J:$J,Transactions!$G:$G,YearlyReport!$A66,Transactions!$B:$B,"&gt;="&amp;I$11,Transactions!$B:$B,"&lt;="&amp;I$12)+SUMIFS(Transactions!$I:$I,Transactions!$G:$G,YearlyReport!$A66,Transactions!$B:$B,"&gt;="&amp;I$11,Transactions!$B:$B,"&lt;="&amp;I$12)</f>
        <v>0</v>
      </c>
      <c r="J66" s="151">
        <f>-SUMIFS(Transactions!$J:$J,Transactions!$G:$G,YearlyReport!$A66,Transactions!$B:$B,"&gt;="&amp;J$11,Transactions!$B:$B,"&lt;="&amp;J$12)+SUMIFS(Transactions!$I:$I,Transactions!$G:$G,YearlyReport!$A66,Transactions!$B:$B,"&gt;="&amp;J$11,Transactions!$B:$B,"&lt;="&amp;J$12)</f>
        <v>0</v>
      </c>
      <c r="K66" s="151">
        <f>-SUMIFS(Transactions!$J:$J,Transactions!$G:$G,YearlyReport!$A66,Transactions!$B:$B,"&gt;="&amp;K$11,Transactions!$B:$B,"&lt;="&amp;K$12)+SUMIFS(Transactions!$I:$I,Transactions!$G:$G,YearlyReport!$A66,Transactions!$B:$B,"&gt;="&amp;K$11,Transactions!$B:$B,"&lt;="&amp;K$12)</f>
        <v>0</v>
      </c>
      <c r="L66" s="151">
        <f>-SUMIFS(Transactions!$J:$J,Transactions!$G:$G,YearlyReport!$A66,Transactions!$B:$B,"&gt;="&amp;L$11,Transactions!$B:$B,"&lt;="&amp;L$12)+SUMIFS(Transactions!$I:$I,Transactions!$G:$G,YearlyReport!$A66,Transactions!$B:$B,"&gt;="&amp;L$11,Transactions!$B:$B,"&lt;="&amp;L$12)</f>
        <v>0</v>
      </c>
      <c r="M66" s="151">
        <f>-SUMIFS(Transactions!$J:$J,Transactions!$G:$G,YearlyReport!$A66,Transactions!$B:$B,"&gt;="&amp;M$11,Transactions!$B:$B,"&lt;="&amp;M$12)+SUMIFS(Transactions!$I:$I,Transactions!$G:$G,YearlyReport!$A66,Transactions!$B:$B,"&gt;="&amp;M$11,Transactions!$B:$B,"&lt;="&amp;M$12)</f>
        <v>0</v>
      </c>
      <c r="N66" s="151">
        <f>-SUMIFS(Transactions!$J:$J,Transactions!$G:$G,YearlyReport!$A66,Transactions!$B:$B,"&gt;="&amp;N$11,Transactions!$B:$B,"&lt;="&amp;N$12)+SUMIFS(Transactions!$I:$I,Transactions!$G:$G,YearlyReport!$A66,Transactions!$B:$B,"&gt;="&amp;N$11,Transactions!$B:$B,"&lt;="&amp;N$12)</f>
        <v>0</v>
      </c>
      <c r="O66" s="152">
        <f t="shared" si="10"/>
        <v>0</v>
      </c>
      <c r="P66" s="152">
        <f t="shared" si="11"/>
        <v>0</v>
      </c>
    </row>
    <row r="67" spans="1:16" ht="14.45" customHeight="1" x14ac:dyDescent="0.25">
      <c r="A67" s="121" t="s">
        <v>315</v>
      </c>
      <c r="C67" s="151">
        <f>-SUMIFS(Transactions!$J:$J,Transactions!$G:$G,YearlyReport!$A67,Transactions!$B:$B,"&gt;="&amp;C$11,Transactions!$B:$B,"&lt;="&amp;C$12)+SUMIFS(Transactions!$I:$I,Transactions!$G:$G,YearlyReport!$A67,Transactions!$B:$B,"&gt;="&amp;C$11,Transactions!$B:$B,"&lt;="&amp;C$12)</f>
        <v>87.34</v>
      </c>
      <c r="D67" s="151">
        <f>-SUMIFS(Transactions!$J:$J,Transactions!$G:$G,YearlyReport!$A67,Transactions!$B:$B,"&gt;="&amp;D$11,Transactions!$B:$B,"&lt;="&amp;D$12)+SUMIFS(Transactions!$I:$I,Transactions!$G:$G,YearlyReport!$A67,Transactions!$B:$B,"&gt;="&amp;D$11,Transactions!$B:$B,"&lt;="&amp;D$12)</f>
        <v>45.15</v>
      </c>
      <c r="E67" s="151">
        <f>-SUMIFS(Transactions!$J:$J,Transactions!$G:$G,YearlyReport!$A67,Transactions!$B:$B,"&gt;="&amp;E$11,Transactions!$B:$B,"&lt;="&amp;E$12)+SUMIFS(Transactions!$I:$I,Transactions!$G:$G,YearlyReport!$A67,Transactions!$B:$B,"&gt;="&amp;E$11,Transactions!$B:$B,"&lt;="&amp;E$12)</f>
        <v>0</v>
      </c>
      <c r="F67" s="151">
        <f>-SUMIFS(Transactions!$J:$J,Transactions!$G:$G,YearlyReport!$A67,Transactions!$B:$B,"&gt;="&amp;F$11,Transactions!$B:$B,"&lt;="&amp;F$12)+SUMIFS(Transactions!$I:$I,Transactions!$G:$G,YearlyReport!$A67,Transactions!$B:$B,"&gt;="&amp;F$11,Transactions!$B:$B,"&lt;="&amp;F$12)</f>
        <v>0</v>
      </c>
      <c r="G67" s="151">
        <f>-SUMIFS(Transactions!$J:$J,Transactions!$G:$G,YearlyReport!$A67,Transactions!$B:$B,"&gt;="&amp;G$11,Transactions!$B:$B,"&lt;="&amp;G$12)+SUMIFS(Transactions!$I:$I,Transactions!$G:$G,YearlyReport!$A67,Transactions!$B:$B,"&gt;="&amp;G$11,Transactions!$B:$B,"&lt;="&amp;G$12)</f>
        <v>0</v>
      </c>
      <c r="H67" s="151">
        <f>-SUMIFS(Transactions!$J:$J,Transactions!$G:$G,YearlyReport!$A67,Transactions!$B:$B,"&gt;="&amp;H$11,Transactions!$B:$B,"&lt;="&amp;H$12)+SUMIFS(Transactions!$I:$I,Transactions!$G:$G,YearlyReport!$A67,Transactions!$B:$B,"&gt;="&amp;H$11,Transactions!$B:$B,"&lt;="&amp;H$12)</f>
        <v>0</v>
      </c>
      <c r="I67" s="151">
        <f>-SUMIFS(Transactions!$J:$J,Transactions!$G:$G,YearlyReport!$A67,Transactions!$B:$B,"&gt;="&amp;I$11,Transactions!$B:$B,"&lt;="&amp;I$12)+SUMIFS(Transactions!$I:$I,Transactions!$G:$G,YearlyReport!$A67,Transactions!$B:$B,"&gt;="&amp;I$11,Transactions!$B:$B,"&lt;="&amp;I$12)</f>
        <v>0</v>
      </c>
      <c r="J67" s="151">
        <f>-SUMIFS(Transactions!$J:$J,Transactions!$G:$G,YearlyReport!$A67,Transactions!$B:$B,"&gt;="&amp;J$11,Transactions!$B:$B,"&lt;="&amp;J$12)+SUMIFS(Transactions!$I:$I,Transactions!$G:$G,YearlyReport!$A67,Transactions!$B:$B,"&gt;="&amp;J$11,Transactions!$B:$B,"&lt;="&amp;J$12)</f>
        <v>0</v>
      </c>
      <c r="K67" s="151">
        <f>-SUMIFS(Transactions!$J:$J,Transactions!$G:$G,YearlyReport!$A67,Transactions!$B:$B,"&gt;="&amp;K$11,Transactions!$B:$B,"&lt;="&amp;K$12)+SUMIFS(Transactions!$I:$I,Transactions!$G:$G,YearlyReport!$A67,Transactions!$B:$B,"&gt;="&amp;K$11,Transactions!$B:$B,"&lt;="&amp;K$12)</f>
        <v>0</v>
      </c>
      <c r="L67" s="151">
        <f>-SUMIFS(Transactions!$J:$J,Transactions!$G:$G,YearlyReport!$A67,Transactions!$B:$B,"&gt;="&amp;L$11,Transactions!$B:$B,"&lt;="&amp;L$12)+SUMIFS(Transactions!$I:$I,Transactions!$G:$G,YearlyReport!$A67,Transactions!$B:$B,"&gt;="&amp;L$11,Transactions!$B:$B,"&lt;="&amp;L$12)</f>
        <v>0</v>
      </c>
      <c r="M67" s="151">
        <f>-SUMIFS(Transactions!$J:$J,Transactions!$G:$G,YearlyReport!$A67,Transactions!$B:$B,"&gt;="&amp;M$11,Transactions!$B:$B,"&lt;="&amp;M$12)+SUMIFS(Transactions!$I:$I,Transactions!$G:$G,YearlyReport!$A67,Transactions!$B:$B,"&gt;="&amp;M$11,Transactions!$B:$B,"&lt;="&amp;M$12)</f>
        <v>0</v>
      </c>
      <c r="N67" s="151">
        <f>-SUMIFS(Transactions!$J:$J,Transactions!$G:$G,YearlyReport!$A67,Transactions!$B:$B,"&gt;="&amp;N$11,Transactions!$B:$B,"&lt;="&amp;N$12)+SUMIFS(Transactions!$I:$I,Transactions!$G:$G,YearlyReport!$A67,Transactions!$B:$B,"&gt;="&amp;N$11,Transactions!$B:$B,"&lt;="&amp;N$12)</f>
        <v>0</v>
      </c>
      <c r="O67" s="152">
        <f t="shared" si="10"/>
        <v>132.49</v>
      </c>
      <c r="P67" s="152">
        <f t="shared" si="11"/>
        <v>11.040833333333333</v>
      </c>
    </row>
    <row r="68" spans="1:16" ht="14.45" customHeight="1" x14ac:dyDescent="0.25">
      <c r="A68" s="121" t="s">
        <v>316</v>
      </c>
      <c r="C68" s="151">
        <f>-SUMIFS(Transactions!$J:$J,Transactions!$G:$G,YearlyReport!$A68,Transactions!$B:$B,"&gt;="&amp;C$11,Transactions!$B:$B,"&lt;="&amp;C$12)+SUMIFS(Transactions!$I:$I,Transactions!$G:$G,YearlyReport!$A68,Transactions!$B:$B,"&gt;="&amp;C$11,Transactions!$B:$B,"&lt;="&amp;C$12)</f>
        <v>200</v>
      </c>
      <c r="D68" s="151">
        <f>-SUMIFS(Transactions!$J:$J,Transactions!$G:$G,YearlyReport!$A68,Transactions!$B:$B,"&gt;="&amp;D$11,Transactions!$B:$B,"&lt;="&amp;D$12)+SUMIFS(Transactions!$I:$I,Transactions!$G:$G,YearlyReport!$A68,Transactions!$B:$B,"&gt;="&amp;D$11,Transactions!$B:$B,"&lt;="&amp;D$12)</f>
        <v>200</v>
      </c>
      <c r="E68" s="151">
        <f>-SUMIFS(Transactions!$J:$J,Transactions!$G:$G,YearlyReport!$A68,Transactions!$B:$B,"&gt;="&amp;E$11,Transactions!$B:$B,"&lt;="&amp;E$12)+SUMIFS(Transactions!$I:$I,Transactions!$G:$G,YearlyReport!$A68,Transactions!$B:$B,"&gt;="&amp;E$11,Transactions!$B:$B,"&lt;="&amp;E$12)</f>
        <v>200</v>
      </c>
      <c r="F68" s="151">
        <f>-SUMIFS(Transactions!$J:$J,Transactions!$G:$G,YearlyReport!$A68,Transactions!$B:$B,"&gt;="&amp;F$11,Transactions!$B:$B,"&lt;="&amp;F$12)+SUMIFS(Transactions!$I:$I,Transactions!$G:$G,YearlyReport!$A68,Transactions!$B:$B,"&gt;="&amp;F$11,Transactions!$B:$B,"&lt;="&amp;F$12)</f>
        <v>0</v>
      </c>
      <c r="G68" s="151">
        <f>-SUMIFS(Transactions!$J:$J,Transactions!$G:$G,YearlyReport!$A68,Transactions!$B:$B,"&gt;="&amp;G$11,Transactions!$B:$B,"&lt;="&amp;G$12)+SUMIFS(Transactions!$I:$I,Transactions!$G:$G,YearlyReport!$A68,Transactions!$B:$B,"&gt;="&amp;G$11,Transactions!$B:$B,"&lt;="&amp;G$12)</f>
        <v>0</v>
      </c>
      <c r="H68" s="151">
        <f>-SUMIFS(Transactions!$J:$J,Transactions!$G:$G,YearlyReport!$A68,Transactions!$B:$B,"&gt;="&amp;H$11,Transactions!$B:$B,"&lt;="&amp;H$12)+SUMIFS(Transactions!$I:$I,Transactions!$G:$G,YearlyReport!$A68,Transactions!$B:$B,"&gt;="&amp;H$11,Transactions!$B:$B,"&lt;="&amp;H$12)</f>
        <v>0</v>
      </c>
      <c r="I68" s="151">
        <f>-SUMIFS(Transactions!$J:$J,Transactions!$G:$G,YearlyReport!$A68,Transactions!$B:$B,"&gt;="&amp;I$11,Transactions!$B:$B,"&lt;="&amp;I$12)+SUMIFS(Transactions!$I:$I,Transactions!$G:$G,YearlyReport!$A68,Transactions!$B:$B,"&gt;="&amp;I$11,Transactions!$B:$B,"&lt;="&amp;I$12)</f>
        <v>0</v>
      </c>
      <c r="J68" s="151">
        <f>-SUMIFS(Transactions!$J:$J,Transactions!$G:$G,YearlyReport!$A68,Transactions!$B:$B,"&gt;="&amp;J$11,Transactions!$B:$B,"&lt;="&amp;J$12)+SUMIFS(Transactions!$I:$I,Transactions!$G:$G,YearlyReport!$A68,Transactions!$B:$B,"&gt;="&amp;J$11,Transactions!$B:$B,"&lt;="&amp;J$12)</f>
        <v>0</v>
      </c>
      <c r="K68" s="151">
        <f>-SUMIFS(Transactions!$J:$J,Transactions!$G:$G,YearlyReport!$A68,Transactions!$B:$B,"&gt;="&amp;K$11,Transactions!$B:$B,"&lt;="&amp;K$12)+SUMIFS(Transactions!$I:$I,Transactions!$G:$G,YearlyReport!$A68,Transactions!$B:$B,"&gt;="&amp;K$11,Transactions!$B:$B,"&lt;="&amp;K$12)</f>
        <v>0</v>
      </c>
      <c r="L68" s="151">
        <f>-SUMIFS(Transactions!$J:$J,Transactions!$G:$G,YearlyReport!$A68,Transactions!$B:$B,"&gt;="&amp;L$11,Transactions!$B:$B,"&lt;="&amp;L$12)+SUMIFS(Transactions!$I:$I,Transactions!$G:$G,YearlyReport!$A68,Transactions!$B:$B,"&gt;="&amp;L$11,Transactions!$B:$B,"&lt;="&amp;L$12)</f>
        <v>0</v>
      </c>
      <c r="M68" s="151">
        <f>-SUMIFS(Transactions!$J:$J,Transactions!$G:$G,YearlyReport!$A68,Transactions!$B:$B,"&gt;="&amp;M$11,Transactions!$B:$B,"&lt;="&amp;M$12)+SUMIFS(Transactions!$I:$I,Transactions!$G:$G,YearlyReport!$A68,Transactions!$B:$B,"&gt;="&amp;M$11,Transactions!$B:$B,"&lt;="&amp;M$12)</f>
        <v>0</v>
      </c>
      <c r="N68" s="151">
        <f>-SUMIFS(Transactions!$J:$J,Transactions!$G:$G,YearlyReport!$A68,Transactions!$B:$B,"&gt;="&amp;N$11,Transactions!$B:$B,"&lt;="&amp;N$12)+SUMIFS(Transactions!$I:$I,Transactions!$G:$G,YearlyReport!$A68,Transactions!$B:$B,"&gt;="&amp;N$11,Transactions!$B:$B,"&lt;="&amp;N$12)</f>
        <v>0</v>
      </c>
      <c r="O68" s="152">
        <f t="shared" si="10"/>
        <v>600</v>
      </c>
      <c r="P68" s="152">
        <f t="shared" si="11"/>
        <v>50</v>
      </c>
    </row>
    <row r="69" spans="1:16" ht="14.45" customHeight="1" x14ac:dyDescent="0.25">
      <c r="A69" s="121" t="s">
        <v>317</v>
      </c>
      <c r="C69" s="151">
        <f>-SUMIFS(Transactions!$J:$J,Transactions!$G:$G,YearlyReport!$A69,Transactions!$B:$B,"&gt;="&amp;C$11,Transactions!$B:$B,"&lt;="&amp;C$12)+SUMIFS(Transactions!$I:$I,Transactions!$G:$G,YearlyReport!$A69,Transactions!$B:$B,"&gt;="&amp;C$11,Transactions!$B:$B,"&lt;="&amp;C$12)</f>
        <v>0</v>
      </c>
      <c r="D69" s="151">
        <f>-SUMIFS(Transactions!$J:$J,Transactions!$G:$G,YearlyReport!$A69,Transactions!$B:$B,"&gt;="&amp;D$11,Transactions!$B:$B,"&lt;="&amp;D$12)+SUMIFS(Transactions!$I:$I,Transactions!$G:$G,YearlyReport!$A69,Transactions!$B:$B,"&gt;="&amp;D$11,Transactions!$B:$B,"&lt;="&amp;D$12)</f>
        <v>0</v>
      </c>
      <c r="E69" s="151">
        <f>-SUMIFS(Transactions!$J:$J,Transactions!$G:$G,YearlyReport!$A69,Transactions!$B:$B,"&gt;="&amp;E$11,Transactions!$B:$B,"&lt;="&amp;E$12)+SUMIFS(Transactions!$I:$I,Transactions!$G:$G,YearlyReport!$A69,Transactions!$B:$B,"&gt;="&amp;E$11,Transactions!$B:$B,"&lt;="&amp;E$12)</f>
        <v>0</v>
      </c>
      <c r="F69" s="151">
        <f>-SUMIFS(Transactions!$J:$J,Transactions!$G:$G,YearlyReport!$A69,Transactions!$B:$B,"&gt;="&amp;F$11,Transactions!$B:$B,"&lt;="&amp;F$12)+SUMIFS(Transactions!$I:$I,Transactions!$G:$G,YearlyReport!$A69,Transactions!$B:$B,"&gt;="&amp;F$11,Transactions!$B:$B,"&lt;="&amp;F$12)</f>
        <v>0</v>
      </c>
      <c r="G69" s="151">
        <f>-SUMIFS(Transactions!$J:$J,Transactions!$G:$G,YearlyReport!$A69,Transactions!$B:$B,"&gt;="&amp;G$11,Transactions!$B:$B,"&lt;="&amp;G$12)+SUMIFS(Transactions!$I:$I,Transactions!$G:$G,YearlyReport!$A69,Transactions!$B:$B,"&gt;="&amp;G$11,Transactions!$B:$B,"&lt;="&amp;G$12)</f>
        <v>0</v>
      </c>
      <c r="H69" s="151">
        <f>-SUMIFS(Transactions!$J:$J,Transactions!$G:$G,YearlyReport!$A69,Transactions!$B:$B,"&gt;="&amp;H$11,Transactions!$B:$B,"&lt;="&amp;H$12)+SUMIFS(Transactions!$I:$I,Transactions!$G:$G,YearlyReport!$A69,Transactions!$B:$B,"&gt;="&amp;H$11,Transactions!$B:$B,"&lt;="&amp;H$12)</f>
        <v>0</v>
      </c>
      <c r="I69" s="151">
        <f>-SUMIFS(Transactions!$J:$J,Transactions!$G:$G,YearlyReport!$A69,Transactions!$B:$B,"&gt;="&amp;I$11,Transactions!$B:$B,"&lt;="&amp;I$12)+SUMIFS(Transactions!$I:$I,Transactions!$G:$G,YearlyReport!$A69,Transactions!$B:$B,"&gt;="&amp;I$11,Transactions!$B:$B,"&lt;="&amp;I$12)</f>
        <v>0</v>
      </c>
      <c r="J69" s="151">
        <f>-SUMIFS(Transactions!$J:$J,Transactions!$G:$G,YearlyReport!$A69,Transactions!$B:$B,"&gt;="&amp;J$11,Transactions!$B:$B,"&lt;="&amp;J$12)+SUMIFS(Transactions!$I:$I,Transactions!$G:$G,YearlyReport!$A69,Transactions!$B:$B,"&gt;="&amp;J$11,Transactions!$B:$B,"&lt;="&amp;J$12)</f>
        <v>0</v>
      </c>
      <c r="K69" s="151">
        <f>-SUMIFS(Transactions!$J:$J,Transactions!$G:$G,YearlyReport!$A69,Transactions!$B:$B,"&gt;="&amp;K$11,Transactions!$B:$B,"&lt;="&amp;K$12)+SUMIFS(Transactions!$I:$I,Transactions!$G:$G,YearlyReport!$A69,Transactions!$B:$B,"&gt;="&amp;K$11,Transactions!$B:$B,"&lt;="&amp;K$12)</f>
        <v>0</v>
      </c>
      <c r="L69" s="151">
        <f>-SUMIFS(Transactions!$J:$J,Transactions!$G:$G,YearlyReport!$A69,Transactions!$B:$B,"&gt;="&amp;L$11,Transactions!$B:$B,"&lt;="&amp;L$12)+SUMIFS(Transactions!$I:$I,Transactions!$G:$G,YearlyReport!$A69,Transactions!$B:$B,"&gt;="&amp;L$11,Transactions!$B:$B,"&lt;="&amp;L$12)</f>
        <v>0</v>
      </c>
      <c r="M69" s="151">
        <f>-SUMIFS(Transactions!$J:$J,Transactions!$G:$G,YearlyReport!$A69,Transactions!$B:$B,"&gt;="&amp;M$11,Transactions!$B:$B,"&lt;="&amp;M$12)+SUMIFS(Transactions!$I:$I,Transactions!$G:$G,YearlyReport!$A69,Transactions!$B:$B,"&gt;="&amp;M$11,Transactions!$B:$B,"&lt;="&amp;M$12)</f>
        <v>0</v>
      </c>
      <c r="N69" s="151">
        <f>-SUMIFS(Transactions!$J:$J,Transactions!$G:$G,YearlyReport!$A69,Transactions!$B:$B,"&gt;="&amp;N$11,Transactions!$B:$B,"&lt;="&amp;N$12)+SUMIFS(Transactions!$I:$I,Transactions!$G:$G,YearlyReport!$A69,Transactions!$B:$B,"&gt;="&amp;N$11,Transactions!$B:$B,"&lt;="&amp;N$12)</f>
        <v>0</v>
      </c>
      <c r="O69" s="152">
        <f t="shared" si="10"/>
        <v>0</v>
      </c>
      <c r="P69" s="152">
        <f t="shared" si="11"/>
        <v>0</v>
      </c>
    </row>
    <row r="70" spans="1:16" ht="14.45" customHeight="1" x14ac:dyDescent="0.25">
      <c r="A70" s="121" t="s">
        <v>318</v>
      </c>
      <c r="C70" s="151">
        <f>-SUMIFS(Transactions!$J:$J,Transactions!$G:$G,YearlyReport!$A70,Transactions!$B:$B,"&gt;="&amp;C$11,Transactions!$B:$B,"&lt;="&amp;C$12)+SUMIFS(Transactions!$I:$I,Transactions!$G:$G,YearlyReport!$A70,Transactions!$B:$B,"&gt;="&amp;C$11,Transactions!$B:$B,"&lt;="&amp;C$12)</f>
        <v>0</v>
      </c>
      <c r="D70" s="151">
        <f>-SUMIFS(Transactions!$J:$J,Transactions!$G:$G,YearlyReport!$A70,Transactions!$B:$B,"&gt;="&amp;D$11,Transactions!$B:$B,"&lt;="&amp;D$12)+SUMIFS(Transactions!$I:$I,Transactions!$G:$G,YearlyReport!$A70,Transactions!$B:$B,"&gt;="&amp;D$11,Transactions!$B:$B,"&lt;="&amp;D$12)</f>
        <v>0</v>
      </c>
      <c r="E70" s="151">
        <f>-SUMIFS(Transactions!$J:$J,Transactions!$G:$G,YearlyReport!$A70,Transactions!$B:$B,"&gt;="&amp;E$11,Transactions!$B:$B,"&lt;="&amp;E$12)+SUMIFS(Transactions!$I:$I,Transactions!$G:$G,YearlyReport!$A70,Transactions!$B:$B,"&gt;="&amp;E$11,Transactions!$B:$B,"&lt;="&amp;E$12)</f>
        <v>0</v>
      </c>
      <c r="F70" s="151">
        <f>-SUMIFS(Transactions!$J:$J,Transactions!$G:$G,YearlyReport!$A70,Transactions!$B:$B,"&gt;="&amp;F$11,Transactions!$B:$B,"&lt;="&amp;F$12)+SUMIFS(Transactions!$I:$I,Transactions!$G:$G,YearlyReport!$A70,Transactions!$B:$B,"&gt;="&amp;F$11,Transactions!$B:$B,"&lt;="&amp;F$12)</f>
        <v>0</v>
      </c>
      <c r="G70" s="151">
        <f>-SUMIFS(Transactions!$J:$J,Transactions!$G:$G,YearlyReport!$A70,Transactions!$B:$B,"&gt;="&amp;G$11,Transactions!$B:$B,"&lt;="&amp;G$12)+SUMIFS(Transactions!$I:$I,Transactions!$G:$G,YearlyReport!$A70,Transactions!$B:$B,"&gt;="&amp;G$11,Transactions!$B:$B,"&lt;="&amp;G$12)</f>
        <v>0</v>
      </c>
      <c r="H70" s="151">
        <f>-SUMIFS(Transactions!$J:$J,Transactions!$G:$G,YearlyReport!$A70,Transactions!$B:$B,"&gt;="&amp;H$11,Transactions!$B:$B,"&lt;="&amp;H$12)+SUMIFS(Transactions!$I:$I,Transactions!$G:$G,YearlyReport!$A70,Transactions!$B:$B,"&gt;="&amp;H$11,Transactions!$B:$B,"&lt;="&amp;H$12)</f>
        <v>0</v>
      </c>
      <c r="I70" s="151">
        <f>-SUMIFS(Transactions!$J:$J,Transactions!$G:$G,YearlyReport!$A70,Transactions!$B:$B,"&gt;="&amp;I$11,Transactions!$B:$B,"&lt;="&amp;I$12)+SUMIFS(Transactions!$I:$I,Transactions!$G:$G,YearlyReport!$A70,Transactions!$B:$B,"&gt;="&amp;I$11,Transactions!$B:$B,"&lt;="&amp;I$12)</f>
        <v>0</v>
      </c>
      <c r="J70" s="151">
        <f>-SUMIFS(Transactions!$J:$J,Transactions!$G:$G,YearlyReport!$A70,Transactions!$B:$B,"&gt;="&amp;J$11,Transactions!$B:$B,"&lt;="&amp;J$12)+SUMIFS(Transactions!$I:$I,Transactions!$G:$G,YearlyReport!$A70,Transactions!$B:$B,"&gt;="&amp;J$11,Transactions!$B:$B,"&lt;="&amp;J$12)</f>
        <v>0</v>
      </c>
      <c r="K70" s="151">
        <f>-SUMIFS(Transactions!$J:$J,Transactions!$G:$G,YearlyReport!$A70,Transactions!$B:$B,"&gt;="&amp;K$11,Transactions!$B:$B,"&lt;="&amp;K$12)+SUMIFS(Transactions!$I:$I,Transactions!$G:$G,YearlyReport!$A70,Transactions!$B:$B,"&gt;="&amp;K$11,Transactions!$B:$B,"&lt;="&amp;K$12)</f>
        <v>0</v>
      </c>
      <c r="L70" s="151">
        <f>-SUMIFS(Transactions!$J:$J,Transactions!$G:$G,YearlyReport!$A70,Transactions!$B:$B,"&gt;="&amp;L$11,Transactions!$B:$B,"&lt;="&amp;L$12)+SUMIFS(Transactions!$I:$I,Transactions!$G:$G,YearlyReport!$A70,Transactions!$B:$B,"&gt;="&amp;L$11,Transactions!$B:$B,"&lt;="&amp;L$12)</f>
        <v>0</v>
      </c>
      <c r="M70" s="151">
        <f>-SUMIFS(Transactions!$J:$J,Transactions!$G:$G,YearlyReport!$A70,Transactions!$B:$B,"&gt;="&amp;M$11,Transactions!$B:$B,"&lt;="&amp;M$12)+SUMIFS(Transactions!$I:$I,Transactions!$G:$G,YearlyReport!$A70,Transactions!$B:$B,"&gt;="&amp;M$11,Transactions!$B:$B,"&lt;="&amp;M$12)</f>
        <v>0</v>
      </c>
      <c r="N70" s="151">
        <f>-SUMIFS(Transactions!$J:$J,Transactions!$G:$G,YearlyReport!$A70,Transactions!$B:$B,"&gt;="&amp;N$11,Transactions!$B:$B,"&lt;="&amp;N$12)+SUMIFS(Transactions!$I:$I,Transactions!$G:$G,YearlyReport!$A70,Transactions!$B:$B,"&gt;="&amp;N$11,Transactions!$B:$B,"&lt;="&amp;N$12)</f>
        <v>0</v>
      </c>
      <c r="O70" s="152">
        <f t="shared" si="10"/>
        <v>0</v>
      </c>
      <c r="P70" s="152">
        <f t="shared" si="11"/>
        <v>0</v>
      </c>
    </row>
    <row r="71" spans="1:16" ht="14.45" customHeight="1" x14ac:dyDescent="0.25">
      <c r="A71" s="121" t="s">
        <v>319</v>
      </c>
      <c r="C71" s="151">
        <f>-SUMIFS(Transactions!$J:$J,Transactions!$G:$G,YearlyReport!$A71,Transactions!$B:$B,"&gt;="&amp;C$11,Transactions!$B:$B,"&lt;="&amp;C$12)+SUMIFS(Transactions!$I:$I,Transactions!$G:$G,YearlyReport!$A71,Transactions!$B:$B,"&gt;="&amp;C$11,Transactions!$B:$B,"&lt;="&amp;C$12)</f>
        <v>0</v>
      </c>
      <c r="D71" s="151">
        <f>-SUMIFS(Transactions!$J:$J,Transactions!$G:$G,YearlyReport!$A71,Transactions!$B:$B,"&gt;="&amp;D$11,Transactions!$B:$B,"&lt;="&amp;D$12)+SUMIFS(Transactions!$I:$I,Transactions!$G:$G,YearlyReport!$A71,Transactions!$B:$B,"&gt;="&amp;D$11,Transactions!$B:$B,"&lt;="&amp;D$12)</f>
        <v>0</v>
      </c>
      <c r="E71" s="151">
        <f>-SUMIFS(Transactions!$J:$J,Transactions!$G:$G,YearlyReport!$A71,Transactions!$B:$B,"&gt;="&amp;E$11,Transactions!$B:$B,"&lt;="&amp;E$12)+SUMIFS(Transactions!$I:$I,Transactions!$G:$G,YearlyReport!$A71,Transactions!$B:$B,"&gt;="&amp;E$11,Transactions!$B:$B,"&lt;="&amp;E$12)</f>
        <v>0</v>
      </c>
      <c r="F71" s="151">
        <f>-SUMIFS(Transactions!$J:$J,Transactions!$G:$G,YearlyReport!$A71,Transactions!$B:$B,"&gt;="&amp;F$11,Transactions!$B:$B,"&lt;="&amp;F$12)+SUMIFS(Transactions!$I:$I,Transactions!$G:$G,YearlyReport!$A71,Transactions!$B:$B,"&gt;="&amp;F$11,Transactions!$B:$B,"&lt;="&amp;F$12)</f>
        <v>0</v>
      </c>
      <c r="G71" s="151">
        <f>-SUMIFS(Transactions!$J:$J,Transactions!$G:$G,YearlyReport!$A71,Transactions!$B:$B,"&gt;="&amp;G$11,Transactions!$B:$B,"&lt;="&amp;G$12)+SUMIFS(Transactions!$I:$I,Transactions!$G:$G,YearlyReport!$A71,Transactions!$B:$B,"&gt;="&amp;G$11,Transactions!$B:$B,"&lt;="&amp;G$12)</f>
        <v>0</v>
      </c>
      <c r="H71" s="151">
        <f>-SUMIFS(Transactions!$J:$J,Transactions!$G:$G,YearlyReport!$A71,Transactions!$B:$B,"&gt;="&amp;H$11,Transactions!$B:$B,"&lt;="&amp;H$12)+SUMIFS(Transactions!$I:$I,Transactions!$G:$G,YearlyReport!$A71,Transactions!$B:$B,"&gt;="&amp;H$11,Transactions!$B:$B,"&lt;="&amp;H$12)</f>
        <v>0</v>
      </c>
      <c r="I71" s="151">
        <f>-SUMIFS(Transactions!$J:$J,Transactions!$G:$G,YearlyReport!$A71,Transactions!$B:$B,"&gt;="&amp;I$11,Transactions!$B:$B,"&lt;="&amp;I$12)+SUMIFS(Transactions!$I:$I,Transactions!$G:$G,YearlyReport!$A71,Transactions!$B:$B,"&gt;="&amp;I$11,Transactions!$B:$B,"&lt;="&amp;I$12)</f>
        <v>0</v>
      </c>
      <c r="J71" s="151">
        <f>-SUMIFS(Transactions!$J:$J,Transactions!$G:$G,YearlyReport!$A71,Transactions!$B:$B,"&gt;="&amp;J$11,Transactions!$B:$B,"&lt;="&amp;J$12)+SUMIFS(Transactions!$I:$I,Transactions!$G:$G,YearlyReport!$A71,Transactions!$B:$B,"&gt;="&amp;J$11,Transactions!$B:$B,"&lt;="&amp;J$12)</f>
        <v>0</v>
      </c>
      <c r="K71" s="151">
        <f>-SUMIFS(Transactions!$J:$J,Transactions!$G:$G,YearlyReport!$A71,Transactions!$B:$B,"&gt;="&amp;K$11,Transactions!$B:$B,"&lt;="&amp;K$12)+SUMIFS(Transactions!$I:$I,Transactions!$G:$G,YearlyReport!$A71,Transactions!$B:$B,"&gt;="&amp;K$11,Transactions!$B:$B,"&lt;="&amp;K$12)</f>
        <v>0</v>
      </c>
      <c r="L71" s="151">
        <f>-SUMIFS(Transactions!$J:$J,Transactions!$G:$G,YearlyReport!$A71,Transactions!$B:$B,"&gt;="&amp;L$11,Transactions!$B:$B,"&lt;="&amp;L$12)+SUMIFS(Transactions!$I:$I,Transactions!$G:$G,YearlyReport!$A71,Transactions!$B:$B,"&gt;="&amp;L$11,Transactions!$B:$B,"&lt;="&amp;L$12)</f>
        <v>0</v>
      </c>
      <c r="M71" s="151">
        <f>-SUMIFS(Transactions!$J:$J,Transactions!$G:$G,YearlyReport!$A71,Transactions!$B:$B,"&gt;="&amp;M$11,Transactions!$B:$B,"&lt;="&amp;M$12)+SUMIFS(Transactions!$I:$I,Transactions!$G:$G,YearlyReport!$A71,Transactions!$B:$B,"&gt;="&amp;M$11,Transactions!$B:$B,"&lt;="&amp;M$12)</f>
        <v>0</v>
      </c>
      <c r="N71" s="151">
        <f>-SUMIFS(Transactions!$J:$J,Transactions!$G:$G,YearlyReport!$A71,Transactions!$B:$B,"&gt;="&amp;N$11,Transactions!$B:$B,"&lt;="&amp;N$12)+SUMIFS(Transactions!$I:$I,Transactions!$G:$G,YearlyReport!$A71,Transactions!$B:$B,"&gt;="&amp;N$11,Transactions!$B:$B,"&lt;="&amp;N$12)</f>
        <v>0</v>
      </c>
      <c r="O71" s="152">
        <f t="shared" si="10"/>
        <v>0</v>
      </c>
      <c r="P71" s="152">
        <f t="shared" si="11"/>
        <v>0</v>
      </c>
    </row>
    <row r="72" spans="1:16" ht="14.45" customHeight="1" x14ac:dyDescent="0.25">
      <c r="A72" s="121" t="s">
        <v>320</v>
      </c>
      <c r="C72" s="151">
        <f>-SUMIFS(Transactions!$J:$J,Transactions!$G:$G,YearlyReport!$A72,Transactions!$B:$B,"&gt;="&amp;C$11,Transactions!$B:$B,"&lt;="&amp;C$12)+SUMIFS(Transactions!$I:$I,Transactions!$G:$G,YearlyReport!$A72,Transactions!$B:$B,"&gt;="&amp;C$11,Transactions!$B:$B,"&lt;="&amp;C$12)</f>
        <v>0</v>
      </c>
      <c r="D72" s="151">
        <f>-SUMIFS(Transactions!$J:$J,Transactions!$G:$G,YearlyReport!$A72,Transactions!$B:$B,"&gt;="&amp;D$11,Transactions!$B:$B,"&lt;="&amp;D$12)+SUMIFS(Transactions!$I:$I,Transactions!$G:$G,YearlyReport!$A72,Transactions!$B:$B,"&gt;="&amp;D$11,Transactions!$B:$B,"&lt;="&amp;D$12)</f>
        <v>0</v>
      </c>
      <c r="E72" s="151">
        <f>-SUMIFS(Transactions!$J:$J,Transactions!$G:$G,YearlyReport!$A72,Transactions!$B:$B,"&gt;="&amp;E$11,Transactions!$B:$B,"&lt;="&amp;E$12)+SUMIFS(Transactions!$I:$I,Transactions!$G:$G,YearlyReport!$A72,Transactions!$B:$B,"&gt;="&amp;E$11,Transactions!$B:$B,"&lt;="&amp;E$12)</f>
        <v>0</v>
      </c>
      <c r="F72" s="151">
        <f>-SUMIFS(Transactions!$J:$J,Transactions!$G:$G,YearlyReport!$A72,Transactions!$B:$B,"&gt;="&amp;F$11,Transactions!$B:$B,"&lt;="&amp;F$12)+SUMIFS(Transactions!$I:$I,Transactions!$G:$G,YearlyReport!$A72,Transactions!$B:$B,"&gt;="&amp;F$11,Transactions!$B:$B,"&lt;="&amp;F$12)</f>
        <v>0</v>
      </c>
      <c r="G72" s="151">
        <f>-SUMIFS(Transactions!$J:$J,Transactions!$G:$G,YearlyReport!$A72,Transactions!$B:$B,"&gt;="&amp;G$11,Transactions!$B:$B,"&lt;="&amp;G$12)+SUMIFS(Transactions!$I:$I,Transactions!$G:$G,YearlyReport!$A72,Transactions!$B:$B,"&gt;="&amp;G$11,Transactions!$B:$B,"&lt;="&amp;G$12)</f>
        <v>0</v>
      </c>
      <c r="H72" s="151">
        <f>-SUMIFS(Transactions!$J:$J,Transactions!$G:$G,YearlyReport!$A72,Transactions!$B:$B,"&gt;="&amp;H$11,Transactions!$B:$B,"&lt;="&amp;H$12)+SUMIFS(Transactions!$I:$I,Transactions!$G:$G,YearlyReport!$A72,Transactions!$B:$B,"&gt;="&amp;H$11,Transactions!$B:$B,"&lt;="&amp;H$12)</f>
        <v>0</v>
      </c>
      <c r="I72" s="151">
        <f>-SUMIFS(Transactions!$J:$J,Transactions!$G:$G,YearlyReport!$A72,Transactions!$B:$B,"&gt;="&amp;I$11,Transactions!$B:$B,"&lt;="&amp;I$12)+SUMIFS(Transactions!$I:$I,Transactions!$G:$G,YearlyReport!$A72,Transactions!$B:$B,"&gt;="&amp;I$11,Transactions!$B:$B,"&lt;="&amp;I$12)</f>
        <v>0</v>
      </c>
      <c r="J72" s="151">
        <f>-SUMIFS(Transactions!$J:$J,Transactions!$G:$G,YearlyReport!$A72,Transactions!$B:$B,"&gt;="&amp;J$11,Transactions!$B:$B,"&lt;="&amp;J$12)+SUMIFS(Transactions!$I:$I,Transactions!$G:$G,YearlyReport!$A72,Transactions!$B:$B,"&gt;="&amp;J$11,Transactions!$B:$B,"&lt;="&amp;J$12)</f>
        <v>0</v>
      </c>
      <c r="K72" s="151">
        <f>-SUMIFS(Transactions!$J:$J,Transactions!$G:$G,YearlyReport!$A72,Transactions!$B:$B,"&gt;="&amp;K$11,Transactions!$B:$B,"&lt;="&amp;K$12)+SUMIFS(Transactions!$I:$I,Transactions!$G:$G,YearlyReport!$A72,Transactions!$B:$B,"&gt;="&amp;K$11,Transactions!$B:$B,"&lt;="&amp;K$12)</f>
        <v>0</v>
      </c>
      <c r="L72" s="151">
        <f>-SUMIFS(Transactions!$J:$J,Transactions!$G:$G,YearlyReport!$A72,Transactions!$B:$B,"&gt;="&amp;L$11,Transactions!$B:$B,"&lt;="&amp;L$12)+SUMIFS(Transactions!$I:$I,Transactions!$G:$G,YearlyReport!$A72,Transactions!$B:$B,"&gt;="&amp;L$11,Transactions!$B:$B,"&lt;="&amp;L$12)</f>
        <v>0</v>
      </c>
      <c r="M72" s="151">
        <f>-SUMIFS(Transactions!$J:$J,Transactions!$G:$G,YearlyReport!$A72,Transactions!$B:$B,"&gt;="&amp;M$11,Transactions!$B:$B,"&lt;="&amp;M$12)+SUMIFS(Transactions!$I:$I,Transactions!$G:$G,YearlyReport!$A72,Transactions!$B:$B,"&gt;="&amp;M$11,Transactions!$B:$B,"&lt;="&amp;M$12)</f>
        <v>0</v>
      </c>
      <c r="N72" s="151">
        <f>-SUMIFS(Transactions!$J:$J,Transactions!$G:$G,YearlyReport!$A72,Transactions!$B:$B,"&gt;="&amp;N$11,Transactions!$B:$B,"&lt;="&amp;N$12)+SUMIFS(Transactions!$I:$I,Transactions!$G:$G,YearlyReport!$A72,Transactions!$B:$B,"&gt;="&amp;N$11,Transactions!$B:$B,"&lt;="&amp;N$12)</f>
        <v>0</v>
      </c>
      <c r="O72" s="152">
        <f t="shared" si="10"/>
        <v>0</v>
      </c>
      <c r="P72" s="152">
        <f t="shared" si="11"/>
        <v>0</v>
      </c>
    </row>
    <row r="73" spans="1:16" ht="14.45" customHeight="1" x14ac:dyDescent="0.25">
      <c r="A73" s="121" t="s">
        <v>321</v>
      </c>
      <c r="C73" s="151">
        <f>-SUMIFS(Transactions!$J:$J,Transactions!$G:$G,YearlyReport!$A73,Transactions!$B:$B,"&gt;="&amp;C$11,Transactions!$B:$B,"&lt;="&amp;C$12)+SUMIFS(Transactions!$I:$I,Transactions!$G:$G,YearlyReport!$A73,Transactions!$B:$B,"&gt;="&amp;C$11,Transactions!$B:$B,"&lt;="&amp;C$12)</f>
        <v>0</v>
      </c>
      <c r="D73" s="151">
        <f>-SUMIFS(Transactions!$J:$J,Transactions!$G:$G,YearlyReport!$A73,Transactions!$B:$B,"&gt;="&amp;D$11,Transactions!$B:$B,"&lt;="&amp;D$12)+SUMIFS(Transactions!$I:$I,Transactions!$G:$G,YearlyReport!$A73,Transactions!$B:$B,"&gt;="&amp;D$11,Transactions!$B:$B,"&lt;="&amp;D$12)</f>
        <v>0</v>
      </c>
      <c r="E73" s="151">
        <f>-SUMIFS(Transactions!$J:$J,Transactions!$G:$G,YearlyReport!$A73,Transactions!$B:$B,"&gt;="&amp;E$11,Transactions!$B:$B,"&lt;="&amp;E$12)+SUMIFS(Transactions!$I:$I,Transactions!$G:$G,YearlyReport!$A73,Transactions!$B:$B,"&gt;="&amp;E$11,Transactions!$B:$B,"&lt;="&amp;E$12)</f>
        <v>0</v>
      </c>
      <c r="F73" s="151">
        <f>-SUMIFS(Transactions!$J:$J,Transactions!$G:$G,YearlyReport!$A73,Transactions!$B:$B,"&gt;="&amp;F$11,Transactions!$B:$B,"&lt;="&amp;F$12)+SUMIFS(Transactions!$I:$I,Transactions!$G:$G,YearlyReport!$A73,Transactions!$B:$B,"&gt;="&amp;F$11,Transactions!$B:$B,"&lt;="&amp;F$12)</f>
        <v>0</v>
      </c>
      <c r="G73" s="151">
        <f>-SUMIFS(Transactions!$J:$J,Transactions!$G:$G,YearlyReport!$A73,Transactions!$B:$B,"&gt;="&amp;G$11,Transactions!$B:$B,"&lt;="&amp;G$12)+SUMIFS(Transactions!$I:$I,Transactions!$G:$G,YearlyReport!$A73,Transactions!$B:$B,"&gt;="&amp;G$11,Transactions!$B:$B,"&lt;="&amp;G$12)</f>
        <v>0</v>
      </c>
      <c r="H73" s="151">
        <f>-SUMIFS(Transactions!$J:$J,Transactions!$G:$G,YearlyReport!$A73,Transactions!$B:$B,"&gt;="&amp;H$11,Transactions!$B:$B,"&lt;="&amp;H$12)+SUMIFS(Transactions!$I:$I,Transactions!$G:$G,YearlyReport!$A73,Transactions!$B:$B,"&gt;="&amp;H$11,Transactions!$B:$B,"&lt;="&amp;H$12)</f>
        <v>0</v>
      </c>
      <c r="I73" s="151">
        <f>-SUMIFS(Transactions!$J:$J,Transactions!$G:$G,YearlyReport!$A73,Transactions!$B:$B,"&gt;="&amp;I$11,Transactions!$B:$B,"&lt;="&amp;I$12)+SUMIFS(Transactions!$I:$I,Transactions!$G:$G,YearlyReport!$A73,Transactions!$B:$B,"&gt;="&amp;I$11,Transactions!$B:$B,"&lt;="&amp;I$12)</f>
        <v>0</v>
      </c>
      <c r="J73" s="151">
        <f>-SUMIFS(Transactions!$J:$J,Transactions!$G:$G,YearlyReport!$A73,Transactions!$B:$B,"&gt;="&amp;J$11,Transactions!$B:$B,"&lt;="&amp;J$12)+SUMIFS(Transactions!$I:$I,Transactions!$G:$G,YearlyReport!$A73,Transactions!$B:$B,"&gt;="&amp;J$11,Transactions!$B:$B,"&lt;="&amp;J$12)</f>
        <v>0</v>
      </c>
      <c r="K73" s="151">
        <f>-SUMIFS(Transactions!$J:$J,Transactions!$G:$G,YearlyReport!$A73,Transactions!$B:$B,"&gt;="&amp;K$11,Transactions!$B:$B,"&lt;="&amp;K$12)+SUMIFS(Transactions!$I:$I,Transactions!$G:$G,YearlyReport!$A73,Transactions!$B:$B,"&gt;="&amp;K$11,Transactions!$B:$B,"&lt;="&amp;K$12)</f>
        <v>0</v>
      </c>
      <c r="L73" s="151">
        <f>-SUMIFS(Transactions!$J:$J,Transactions!$G:$G,YearlyReport!$A73,Transactions!$B:$B,"&gt;="&amp;L$11,Transactions!$B:$B,"&lt;="&amp;L$12)+SUMIFS(Transactions!$I:$I,Transactions!$G:$G,YearlyReport!$A73,Transactions!$B:$B,"&gt;="&amp;L$11,Transactions!$B:$B,"&lt;="&amp;L$12)</f>
        <v>0</v>
      </c>
      <c r="M73" s="151">
        <f>-SUMIFS(Transactions!$J:$J,Transactions!$G:$G,YearlyReport!$A73,Transactions!$B:$B,"&gt;="&amp;M$11,Transactions!$B:$B,"&lt;="&amp;M$12)+SUMIFS(Transactions!$I:$I,Transactions!$G:$G,YearlyReport!$A73,Transactions!$B:$B,"&gt;="&amp;M$11,Transactions!$B:$B,"&lt;="&amp;M$12)</f>
        <v>0</v>
      </c>
      <c r="N73" s="151">
        <f>-SUMIFS(Transactions!$J:$J,Transactions!$G:$G,YearlyReport!$A73,Transactions!$B:$B,"&gt;="&amp;N$11,Transactions!$B:$B,"&lt;="&amp;N$12)+SUMIFS(Transactions!$I:$I,Transactions!$G:$G,YearlyReport!$A73,Transactions!$B:$B,"&gt;="&amp;N$11,Transactions!$B:$B,"&lt;="&amp;N$12)</f>
        <v>0</v>
      </c>
      <c r="O73" s="152">
        <f t="shared" si="10"/>
        <v>0</v>
      </c>
      <c r="P73" s="152">
        <f t="shared" si="11"/>
        <v>0</v>
      </c>
    </row>
    <row r="74" spans="1:16" ht="14.45" customHeight="1" x14ac:dyDescent="0.25">
      <c r="A74" s="121" t="s">
        <v>322</v>
      </c>
      <c r="C74" s="151">
        <f>-SUMIFS(Transactions!$J:$J,Transactions!$G:$G,YearlyReport!$A74,Transactions!$B:$B,"&gt;="&amp;C$11,Transactions!$B:$B,"&lt;="&amp;C$12)+SUMIFS(Transactions!$I:$I,Transactions!$G:$G,YearlyReport!$A74,Transactions!$B:$B,"&gt;="&amp;C$11,Transactions!$B:$B,"&lt;="&amp;C$12)</f>
        <v>0</v>
      </c>
      <c r="D74" s="151">
        <f>-SUMIFS(Transactions!$J:$J,Transactions!$G:$G,YearlyReport!$A74,Transactions!$B:$B,"&gt;="&amp;D$11,Transactions!$B:$B,"&lt;="&amp;D$12)+SUMIFS(Transactions!$I:$I,Transactions!$G:$G,YearlyReport!$A74,Transactions!$B:$B,"&gt;="&amp;D$11,Transactions!$B:$B,"&lt;="&amp;D$12)</f>
        <v>0</v>
      </c>
      <c r="E74" s="151">
        <f>-SUMIFS(Transactions!$J:$J,Transactions!$G:$G,YearlyReport!$A74,Transactions!$B:$B,"&gt;="&amp;E$11,Transactions!$B:$B,"&lt;="&amp;E$12)+SUMIFS(Transactions!$I:$I,Transactions!$G:$G,YearlyReport!$A74,Transactions!$B:$B,"&gt;="&amp;E$11,Transactions!$B:$B,"&lt;="&amp;E$12)</f>
        <v>0</v>
      </c>
      <c r="F74" s="151">
        <f>-SUMIFS(Transactions!$J:$J,Transactions!$G:$G,YearlyReport!$A74,Transactions!$B:$B,"&gt;="&amp;F$11,Transactions!$B:$B,"&lt;="&amp;F$12)+SUMIFS(Transactions!$I:$I,Transactions!$G:$G,YearlyReport!$A74,Transactions!$B:$B,"&gt;="&amp;F$11,Transactions!$B:$B,"&lt;="&amp;F$12)</f>
        <v>0</v>
      </c>
      <c r="G74" s="151">
        <f>-SUMIFS(Transactions!$J:$J,Transactions!$G:$G,YearlyReport!$A74,Transactions!$B:$B,"&gt;="&amp;G$11,Transactions!$B:$B,"&lt;="&amp;G$12)+SUMIFS(Transactions!$I:$I,Transactions!$G:$G,YearlyReport!$A74,Transactions!$B:$B,"&gt;="&amp;G$11,Transactions!$B:$B,"&lt;="&amp;G$12)</f>
        <v>0</v>
      </c>
      <c r="H74" s="151">
        <f>-SUMIFS(Transactions!$J:$J,Transactions!$G:$G,YearlyReport!$A74,Transactions!$B:$B,"&gt;="&amp;H$11,Transactions!$B:$B,"&lt;="&amp;H$12)+SUMIFS(Transactions!$I:$I,Transactions!$G:$G,YearlyReport!$A74,Transactions!$B:$B,"&gt;="&amp;H$11,Transactions!$B:$B,"&lt;="&amp;H$12)</f>
        <v>0</v>
      </c>
      <c r="I74" s="151">
        <f>-SUMIFS(Transactions!$J:$J,Transactions!$G:$G,YearlyReport!$A74,Transactions!$B:$B,"&gt;="&amp;I$11,Transactions!$B:$B,"&lt;="&amp;I$12)+SUMIFS(Transactions!$I:$I,Transactions!$G:$G,YearlyReport!$A74,Transactions!$B:$B,"&gt;="&amp;I$11,Transactions!$B:$B,"&lt;="&amp;I$12)</f>
        <v>0</v>
      </c>
      <c r="J74" s="151">
        <f>-SUMIFS(Transactions!$J:$J,Transactions!$G:$G,YearlyReport!$A74,Transactions!$B:$B,"&gt;="&amp;J$11,Transactions!$B:$B,"&lt;="&amp;J$12)+SUMIFS(Transactions!$I:$I,Transactions!$G:$G,YearlyReport!$A74,Transactions!$B:$B,"&gt;="&amp;J$11,Transactions!$B:$B,"&lt;="&amp;J$12)</f>
        <v>0</v>
      </c>
      <c r="K74" s="151">
        <f>-SUMIFS(Transactions!$J:$J,Transactions!$G:$G,YearlyReport!$A74,Transactions!$B:$B,"&gt;="&amp;K$11,Transactions!$B:$B,"&lt;="&amp;K$12)+SUMIFS(Transactions!$I:$I,Transactions!$G:$G,YearlyReport!$A74,Transactions!$B:$B,"&gt;="&amp;K$11,Transactions!$B:$B,"&lt;="&amp;K$12)</f>
        <v>0</v>
      </c>
      <c r="L74" s="151">
        <f>-SUMIFS(Transactions!$J:$J,Transactions!$G:$G,YearlyReport!$A74,Transactions!$B:$B,"&gt;="&amp;L$11,Transactions!$B:$B,"&lt;="&amp;L$12)+SUMIFS(Transactions!$I:$I,Transactions!$G:$G,YearlyReport!$A74,Transactions!$B:$B,"&gt;="&amp;L$11,Transactions!$B:$B,"&lt;="&amp;L$12)</f>
        <v>0</v>
      </c>
      <c r="M74" s="151">
        <f>-SUMIFS(Transactions!$J:$J,Transactions!$G:$G,YearlyReport!$A74,Transactions!$B:$B,"&gt;="&amp;M$11,Transactions!$B:$B,"&lt;="&amp;M$12)+SUMIFS(Transactions!$I:$I,Transactions!$G:$G,YearlyReport!$A74,Transactions!$B:$B,"&gt;="&amp;M$11,Transactions!$B:$B,"&lt;="&amp;M$12)</f>
        <v>0</v>
      </c>
      <c r="N74" s="151">
        <f>-SUMIFS(Transactions!$J:$J,Transactions!$G:$G,YearlyReport!$A74,Transactions!$B:$B,"&gt;="&amp;N$11,Transactions!$B:$B,"&lt;="&amp;N$12)+SUMIFS(Transactions!$I:$I,Transactions!$G:$G,YearlyReport!$A74,Transactions!$B:$B,"&gt;="&amp;N$11,Transactions!$B:$B,"&lt;="&amp;N$12)</f>
        <v>0</v>
      </c>
      <c r="O74" s="152">
        <f t="shared" si="10"/>
        <v>0</v>
      </c>
      <c r="P74" s="152">
        <f t="shared" si="11"/>
        <v>0</v>
      </c>
    </row>
    <row r="75" spans="1:16" ht="14.45" customHeight="1" x14ac:dyDescent="0.25">
      <c r="A75" s="121" t="s">
        <v>323</v>
      </c>
      <c r="C75" s="151">
        <f>-SUMIFS(Transactions!$J:$J,Transactions!$G:$G,YearlyReport!$A75,Transactions!$B:$B,"&gt;="&amp;C$11,Transactions!$B:$B,"&lt;="&amp;C$12)+SUMIFS(Transactions!$I:$I,Transactions!$G:$G,YearlyReport!$A75,Transactions!$B:$B,"&gt;="&amp;C$11,Transactions!$B:$B,"&lt;="&amp;C$12)</f>
        <v>0</v>
      </c>
      <c r="D75" s="151">
        <f>-SUMIFS(Transactions!$J:$J,Transactions!$G:$G,YearlyReport!$A75,Transactions!$B:$B,"&gt;="&amp;D$11,Transactions!$B:$B,"&lt;="&amp;D$12)+SUMIFS(Transactions!$I:$I,Transactions!$G:$G,YearlyReport!$A75,Transactions!$B:$B,"&gt;="&amp;D$11,Transactions!$B:$B,"&lt;="&amp;D$12)</f>
        <v>0</v>
      </c>
      <c r="E75" s="151">
        <f>-SUMIFS(Transactions!$J:$J,Transactions!$G:$G,YearlyReport!$A75,Transactions!$B:$B,"&gt;="&amp;E$11,Transactions!$B:$B,"&lt;="&amp;E$12)+SUMIFS(Transactions!$I:$I,Transactions!$G:$G,YearlyReport!$A75,Transactions!$B:$B,"&gt;="&amp;E$11,Transactions!$B:$B,"&lt;="&amp;E$12)</f>
        <v>0</v>
      </c>
      <c r="F75" s="151">
        <f>-SUMIFS(Transactions!$J:$J,Transactions!$G:$G,YearlyReport!$A75,Transactions!$B:$B,"&gt;="&amp;F$11,Transactions!$B:$B,"&lt;="&amp;F$12)+SUMIFS(Transactions!$I:$I,Transactions!$G:$G,YearlyReport!$A75,Transactions!$B:$B,"&gt;="&amp;F$11,Transactions!$B:$B,"&lt;="&amp;F$12)</f>
        <v>0</v>
      </c>
      <c r="G75" s="151">
        <f>-SUMIFS(Transactions!$J:$J,Transactions!$G:$G,YearlyReport!$A75,Transactions!$B:$B,"&gt;="&amp;G$11,Transactions!$B:$B,"&lt;="&amp;G$12)+SUMIFS(Transactions!$I:$I,Transactions!$G:$G,YearlyReport!$A75,Transactions!$B:$B,"&gt;="&amp;G$11,Transactions!$B:$B,"&lt;="&amp;G$12)</f>
        <v>0</v>
      </c>
      <c r="H75" s="151">
        <f>-SUMIFS(Transactions!$J:$J,Transactions!$G:$G,YearlyReport!$A75,Transactions!$B:$B,"&gt;="&amp;H$11,Transactions!$B:$B,"&lt;="&amp;H$12)+SUMIFS(Transactions!$I:$I,Transactions!$G:$G,YearlyReport!$A75,Transactions!$B:$B,"&gt;="&amp;H$11,Transactions!$B:$B,"&lt;="&amp;H$12)</f>
        <v>0</v>
      </c>
      <c r="I75" s="151">
        <f>-SUMIFS(Transactions!$J:$J,Transactions!$G:$G,YearlyReport!$A75,Transactions!$B:$B,"&gt;="&amp;I$11,Transactions!$B:$B,"&lt;="&amp;I$12)+SUMIFS(Transactions!$I:$I,Transactions!$G:$G,YearlyReport!$A75,Transactions!$B:$B,"&gt;="&amp;I$11,Transactions!$B:$B,"&lt;="&amp;I$12)</f>
        <v>0</v>
      </c>
      <c r="J75" s="151">
        <f>-SUMIFS(Transactions!$J:$J,Transactions!$G:$G,YearlyReport!$A75,Transactions!$B:$B,"&gt;="&amp;J$11,Transactions!$B:$B,"&lt;="&amp;J$12)+SUMIFS(Transactions!$I:$I,Transactions!$G:$G,YearlyReport!$A75,Transactions!$B:$B,"&gt;="&amp;J$11,Transactions!$B:$B,"&lt;="&amp;J$12)</f>
        <v>0</v>
      </c>
      <c r="K75" s="151">
        <f>-SUMIFS(Transactions!$J:$J,Transactions!$G:$G,YearlyReport!$A75,Transactions!$B:$B,"&gt;="&amp;K$11,Transactions!$B:$B,"&lt;="&amp;K$12)+SUMIFS(Transactions!$I:$I,Transactions!$G:$G,YearlyReport!$A75,Transactions!$B:$B,"&gt;="&amp;K$11,Transactions!$B:$B,"&lt;="&amp;K$12)</f>
        <v>0</v>
      </c>
      <c r="L75" s="151">
        <f>-SUMIFS(Transactions!$J:$J,Transactions!$G:$G,YearlyReport!$A75,Transactions!$B:$B,"&gt;="&amp;L$11,Transactions!$B:$B,"&lt;="&amp;L$12)+SUMIFS(Transactions!$I:$I,Transactions!$G:$G,YearlyReport!$A75,Transactions!$B:$B,"&gt;="&amp;L$11,Transactions!$B:$B,"&lt;="&amp;L$12)</f>
        <v>0</v>
      </c>
      <c r="M75" s="151">
        <f>-SUMIFS(Transactions!$J:$J,Transactions!$G:$G,YearlyReport!$A75,Transactions!$B:$B,"&gt;="&amp;M$11,Transactions!$B:$B,"&lt;="&amp;M$12)+SUMIFS(Transactions!$I:$I,Transactions!$G:$G,YearlyReport!$A75,Transactions!$B:$B,"&gt;="&amp;M$11,Transactions!$B:$B,"&lt;="&amp;M$12)</f>
        <v>0</v>
      </c>
      <c r="N75" s="151">
        <f>-SUMIFS(Transactions!$J:$J,Transactions!$G:$G,YearlyReport!$A75,Transactions!$B:$B,"&gt;="&amp;N$11,Transactions!$B:$B,"&lt;="&amp;N$12)+SUMIFS(Transactions!$I:$I,Transactions!$G:$G,YearlyReport!$A75,Transactions!$B:$B,"&gt;="&amp;N$11,Transactions!$B:$B,"&lt;="&amp;N$12)</f>
        <v>0</v>
      </c>
      <c r="O75" s="152">
        <f t="shared" si="10"/>
        <v>0</v>
      </c>
      <c r="P75" s="152">
        <f t="shared" si="11"/>
        <v>0</v>
      </c>
    </row>
    <row r="76" spans="1:16" ht="14.45" customHeight="1" x14ac:dyDescent="0.25">
      <c r="A76" s="121" t="s">
        <v>324</v>
      </c>
      <c r="C76" s="151">
        <f>-SUMIFS(Transactions!$J:$J,Transactions!$G:$G,YearlyReport!$A76,Transactions!$B:$B,"&gt;="&amp;C$11,Transactions!$B:$B,"&lt;="&amp;C$12)+SUMIFS(Transactions!$I:$I,Transactions!$G:$G,YearlyReport!$A76,Transactions!$B:$B,"&gt;="&amp;C$11,Transactions!$B:$B,"&lt;="&amp;C$12)</f>
        <v>0</v>
      </c>
      <c r="D76" s="151">
        <f>-SUMIFS(Transactions!$J:$J,Transactions!$G:$G,YearlyReport!$A76,Transactions!$B:$B,"&gt;="&amp;D$11,Transactions!$B:$B,"&lt;="&amp;D$12)+SUMIFS(Transactions!$I:$I,Transactions!$G:$G,YearlyReport!$A76,Transactions!$B:$B,"&gt;="&amp;D$11,Transactions!$B:$B,"&lt;="&amp;D$12)</f>
        <v>0</v>
      </c>
      <c r="E76" s="151">
        <f>-SUMIFS(Transactions!$J:$J,Transactions!$G:$G,YearlyReport!$A76,Transactions!$B:$B,"&gt;="&amp;E$11,Transactions!$B:$B,"&lt;="&amp;E$12)+SUMIFS(Transactions!$I:$I,Transactions!$G:$G,YearlyReport!$A76,Transactions!$B:$B,"&gt;="&amp;E$11,Transactions!$B:$B,"&lt;="&amp;E$12)</f>
        <v>0</v>
      </c>
      <c r="F76" s="151">
        <f>-SUMIFS(Transactions!$J:$J,Transactions!$G:$G,YearlyReport!$A76,Transactions!$B:$B,"&gt;="&amp;F$11,Transactions!$B:$B,"&lt;="&amp;F$12)+SUMIFS(Transactions!$I:$I,Transactions!$G:$G,YearlyReport!$A76,Transactions!$B:$B,"&gt;="&amp;F$11,Transactions!$B:$B,"&lt;="&amp;F$12)</f>
        <v>0</v>
      </c>
      <c r="G76" s="151">
        <f>-SUMIFS(Transactions!$J:$J,Transactions!$G:$G,YearlyReport!$A76,Transactions!$B:$B,"&gt;="&amp;G$11,Transactions!$B:$B,"&lt;="&amp;G$12)+SUMIFS(Transactions!$I:$I,Transactions!$G:$G,YearlyReport!$A76,Transactions!$B:$B,"&gt;="&amp;G$11,Transactions!$B:$B,"&lt;="&amp;G$12)</f>
        <v>0</v>
      </c>
      <c r="H76" s="151">
        <f>-SUMIFS(Transactions!$J:$J,Transactions!$G:$G,YearlyReport!$A76,Transactions!$B:$B,"&gt;="&amp;H$11,Transactions!$B:$B,"&lt;="&amp;H$12)+SUMIFS(Transactions!$I:$I,Transactions!$G:$G,YearlyReport!$A76,Transactions!$B:$B,"&gt;="&amp;H$11,Transactions!$B:$B,"&lt;="&amp;H$12)</f>
        <v>0</v>
      </c>
      <c r="I76" s="151">
        <f>-SUMIFS(Transactions!$J:$J,Transactions!$G:$G,YearlyReport!$A76,Transactions!$B:$B,"&gt;="&amp;I$11,Transactions!$B:$B,"&lt;="&amp;I$12)+SUMIFS(Transactions!$I:$I,Transactions!$G:$G,YearlyReport!$A76,Transactions!$B:$B,"&gt;="&amp;I$11,Transactions!$B:$B,"&lt;="&amp;I$12)</f>
        <v>0</v>
      </c>
      <c r="J76" s="151">
        <f>-SUMIFS(Transactions!$J:$J,Transactions!$G:$G,YearlyReport!$A76,Transactions!$B:$B,"&gt;="&amp;J$11,Transactions!$B:$B,"&lt;="&amp;J$12)+SUMIFS(Transactions!$I:$I,Transactions!$G:$G,YearlyReport!$A76,Transactions!$B:$B,"&gt;="&amp;J$11,Transactions!$B:$B,"&lt;="&amp;J$12)</f>
        <v>0</v>
      </c>
      <c r="K76" s="151">
        <f>-SUMIFS(Transactions!$J:$J,Transactions!$G:$G,YearlyReport!$A76,Transactions!$B:$B,"&gt;="&amp;K$11,Transactions!$B:$B,"&lt;="&amp;K$12)+SUMIFS(Transactions!$I:$I,Transactions!$G:$G,YearlyReport!$A76,Transactions!$B:$B,"&gt;="&amp;K$11,Transactions!$B:$B,"&lt;="&amp;K$12)</f>
        <v>0</v>
      </c>
      <c r="L76" s="151">
        <f>-SUMIFS(Transactions!$J:$J,Transactions!$G:$G,YearlyReport!$A76,Transactions!$B:$B,"&gt;="&amp;L$11,Transactions!$B:$B,"&lt;="&amp;L$12)+SUMIFS(Transactions!$I:$I,Transactions!$G:$G,YearlyReport!$A76,Transactions!$B:$B,"&gt;="&amp;L$11,Transactions!$B:$B,"&lt;="&amp;L$12)</f>
        <v>0</v>
      </c>
      <c r="M76" s="151">
        <f>-SUMIFS(Transactions!$J:$J,Transactions!$G:$G,YearlyReport!$A76,Transactions!$B:$B,"&gt;="&amp;M$11,Transactions!$B:$B,"&lt;="&amp;M$12)+SUMIFS(Transactions!$I:$I,Transactions!$G:$G,YearlyReport!$A76,Transactions!$B:$B,"&gt;="&amp;M$11,Transactions!$B:$B,"&lt;="&amp;M$12)</f>
        <v>0</v>
      </c>
      <c r="N76" s="151">
        <f>-SUMIFS(Transactions!$J:$J,Transactions!$G:$G,YearlyReport!$A76,Transactions!$B:$B,"&gt;="&amp;N$11,Transactions!$B:$B,"&lt;="&amp;N$12)+SUMIFS(Transactions!$I:$I,Transactions!$G:$G,YearlyReport!$A76,Transactions!$B:$B,"&gt;="&amp;N$11,Transactions!$B:$B,"&lt;="&amp;N$12)</f>
        <v>0</v>
      </c>
      <c r="O76" s="152">
        <f t="shared" si="10"/>
        <v>0</v>
      </c>
      <c r="P76" s="152">
        <f t="shared" si="11"/>
        <v>0</v>
      </c>
    </row>
    <row r="77" spans="1:16" ht="14.45" customHeight="1" x14ac:dyDescent="0.25">
      <c r="A77" s="121" t="s">
        <v>325</v>
      </c>
      <c r="C77" s="151">
        <f>-SUMIFS(Transactions!$J:$J,Transactions!$G:$G,YearlyReport!$A77,Transactions!$B:$B,"&gt;="&amp;C$11,Transactions!$B:$B,"&lt;="&amp;C$12)+SUMIFS(Transactions!$I:$I,Transactions!$G:$G,YearlyReport!$A77,Transactions!$B:$B,"&gt;="&amp;C$11,Transactions!$B:$B,"&lt;="&amp;C$12)</f>
        <v>0</v>
      </c>
      <c r="D77" s="151">
        <f>-SUMIFS(Transactions!$J:$J,Transactions!$G:$G,YearlyReport!$A77,Transactions!$B:$B,"&gt;="&amp;D$11,Transactions!$B:$B,"&lt;="&amp;D$12)+SUMIFS(Transactions!$I:$I,Transactions!$G:$G,YearlyReport!$A77,Transactions!$B:$B,"&gt;="&amp;D$11,Transactions!$B:$B,"&lt;="&amp;D$12)</f>
        <v>0</v>
      </c>
      <c r="E77" s="151">
        <f>-SUMIFS(Transactions!$J:$J,Transactions!$G:$G,YearlyReport!$A77,Transactions!$B:$B,"&gt;="&amp;E$11,Transactions!$B:$B,"&lt;="&amp;E$12)+SUMIFS(Transactions!$I:$I,Transactions!$G:$G,YearlyReport!$A77,Transactions!$B:$B,"&gt;="&amp;E$11,Transactions!$B:$B,"&lt;="&amp;E$12)</f>
        <v>0</v>
      </c>
      <c r="F77" s="151">
        <f>-SUMIFS(Transactions!$J:$J,Transactions!$G:$G,YearlyReport!$A77,Transactions!$B:$B,"&gt;="&amp;F$11,Transactions!$B:$B,"&lt;="&amp;F$12)+SUMIFS(Transactions!$I:$I,Transactions!$G:$G,YearlyReport!$A77,Transactions!$B:$B,"&gt;="&amp;F$11,Transactions!$B:$B,"&lt;="&amp;F$12)</f>
        <v>0</v>
      </c>
      <c r="G77" s="151">
        <f>-SUMIFS(Transactions!$J:$J,Transactions!$G:$G,YearlyReport!$A77,Transactions!$B:$B,"&gt;="&amp;G$11,Transactions!$B:$B,"&lt;="&amp;G$12)+SUMIFS(Transactions!$I:$I,Transactions!$G:$G,YearlyReport!$A77,Transactions!$B:$B,"&gt;="&amp;G$11,Transactions!$B:$B,"&lt;="&amp;G$12)</f>
        <v>0</v>
      </c>
      <c r="H77" s="151">
        <f>-SUMIFS(Transactions!$J:$J,Transactions!$G:$G,YearlyReport!$A77,Transactions!$B:$B,"&gt;="&amp;H$11,Transactions!$B:$B,"&lt;="&amp;H$12)+SUMIFS(Transactions!$I:$I,Transactions!$G:$G,YearlyReport!$A77,Transactions!$B:$B,"&gt;="&amp;H$11,Transactions!$B:$B,"&lt;="&amp;H$12)</f>
        <v>0</v>
      </c>
      <c r="I77" s="151">
        <f>-SUMIFS(Transactions!$J:$J,Transactions!$G:$G,YearlyReport!$A77,Transactions!$B:$B,"&gt;="&amp;I$11,Transactions!$B:$B,"&lt;="&amp;I$12)+SUMIFS(Transactions!$I:$I,Transactions!$G:$G,YearlyReport!$A77,Transactions!$B:$B,"&gt;="&amp;I$11,Transactions!$B:$B,"&lt;="&amp;I$12)</f>
        <v>0</v>
      </c>
      <c r="J77" s="151">
        <f>-SUMIFS(Transactions!$J:$J,Transactions!$G:$G,YearlyReport!$A77,Transactions!$B:$B,"&gt;="&amp;J$11,Transactions!$B:$B,"&lt;="&amp;J$12)+SUMIFS(Transactions!$I:$I,Transactions!$G:$G,YearlyReport!$A77,Transactions!$B:$B,"&gt;="&amp;J$11,Transactions!$B:$B,"&lt;="&amp;J$12)</f>
        <v>0</v>
      </c>
      <c r="K77" s="151">
        <f>-SUMIFS(Transactions!$J:$J,Transactions!$G:$G,YearlyReport!$A77,Transactions!$B:$B,"&gt;="&amp;K$11,Transactions!$B:$B,"&lt;="&amp;K$12)+SUMIFS(Transactions!$I:$I,Transactions!$G:$G,YearlyReport!$A77,Transactions!$B:$B,"&gt;="&amp;K$11,Transactions!$B:$B,"&lt;="&amp;K$12)</f>
        <v>0</v>
      </c>
      <c r="L77" s="151">
        <f>-SUMIFS(Transactions!$J:$J,Transactions!$G:$G,YearlyReport!$A77,Transactions!$B:$B,"&gt;="&amp;L$11,Transactions!$B:$B,"&lt;="&amp;L$12)+SUMIFS(Transactions!$I:$I,Transactions!$G:$G,YearlyReport!$A77,Transactions!$B:$B,"&gt;="&amp;L$11,Transactions!$B:$B,"&lt;="&amp;L$12)</f>
        <v>0</v>
      </c>
      <c r="M77" s="151">
        <f>-SUMIFS(Transactions!$J:$J,Transactions!$G:$G,YearlyReport!$A77,Transactions!$B:$B,"&gt;="&amp;M$11,Transactions!$B:$B,"&lt;="&amp;M$12)+SUMIFS(Transactions!$I:$I,Transactions!$G:$G,YearlyReport!$A77,Transactions!$B:$B,"&gt;="&amp;M$11,Transactions!$B:$B,"&lt;="&amp;M$12)</f>
        <v>0</v>
      </c>
      <c r="N77" s="151">
        <f>-SUMIFS(Transactions!$J:$J,Transactions!$G:$G,YearlyReport!$A77,Transactions!$B:$B,"&gt;="&amp;N$11,Transactions!$B:$B,"&lt;="&amp;N$12)+SUMIFS(Transactions!$I:$I,Transactions!$G:$G,YearlyReport!$A77,Transactions!$B:$B,"&gt;="&amp;N$11,Transactions!$B:$B,"&lt;="&amp;N$12)</f>
        <v>0</v>
      </c>
      <c r="O77" s="152">
        <f t="shared" si="10"/>
        <v>0</v>
      </c>
      <c r="P77" s="152">
        <f t="shared" si="11"/>
        <v>0</v>
      </c>
    </row>
    <row r="78" spans="1:16" ht="14.45" customHeight="1" x14ac:dyDescent="0.25">
      <c r="A78" s="121" t="s">
        <v>326</v>
      </c>
      <c r="C78" s="151">
        <f>-SUMIFS(Transactions!$J:$J,Transactions!$G:$G,YearlyReport!$A78,Transactions!$B:$B,"&gt;="&amp;C$11,Transactions!$B:$B,"&lt;="&amp;C$12)+SUMIFS(Transactions!$I:$I,Transactions!$G:$G,YearlyReport!$A78,Transactions!$B:$B,"&gt;="&amp;C$11,Transactions!$B:$B,"&lt;="&amp;C$12)</f>
        <v>0</v>
      </c>
      <c r="D78" s="151">
        <f>-SUMIFS(Transactions!$J:$J,Transactions!$G:$G,YearlyReport!$A78,Transactions!$B:$B,"&gt;="&amp;D$11,Transactions!$B:$B,"&lt;="&amp;D$12)+SUMIFS(Transactions!$I:$I,Transactions!$G:$G,YearlyReport!$A78,Transactions!$B:$B,"&gt;="&amp;D$11,Transactions!$B:$B,"&lt;="&amp;D$12)</f>
        <v>0</v>
      </c>
      <c r="E78" s="151">
        <f>-SUMIFS(Transactions!$J:$J,Transactions!$G:$G,YearlyReport!$A78,Transactions!$B:$B,"&gt;="&amp;E$11,Transactions!$B:$B,"&lt;="&amp;E$12)+SUMIFS(Transactions!$I:$I,Transactions!$G:$G,YearlyReport!$A78,Transactions!$B:$B,"&gt;="&amp;E$11,Transactions!$B:$B,"&lt;="&amp;E$12)</f>
        <v>0</v>
      </c>
      <c r="F78" s="151">
        <f>-SUMIFS(Transactions!$J:$J,Transactions!$G:$G,YearlyReport!$A78,Transactions!$B:$B,"&gt;="&amp;F$11,Transactions!$B:$B,"&lt;="&amp;F$12)+SUMIFS(Transactions!$I:$I,Transactions!$G:$G,YearlyReport!$A78,Transactions!$B:$B,"&gt;="&amp;F$11,Transactions!$B:$B,"&lt;="&amp;F$12)</f>
        <v>0</v>
      </c>
      <c r="G78" s="151">
        <f>-SUMIFS(Transactions!$J:$J,Transactions!$G:$G,YearlyReport!$A78,Transactions!$B:$B,"&gt;="&amp;G$11,Transactions!$B:$B,"&lt;="&amp;G$12)+SUMIFS(Transactions!$I:$I,Transactions!$G:$G,YearlyReport!$A78,Transactions!$B:$B,"&gt;="&amp;G$11,Transactions!$B:$B,"&lt;="&amp;G$12)</f>
        <v>0</v>
      </c>
      <c r="H78" s="151">
        <f>-SUMIFS(Transactions!$J:$J,Transactions!$G:$G,YearlyReport!$A78,Transactions!$B:$B,"&gt;="&amp;H$11,Transactions!$B:$B,"&lt;="&amp;H$12)+SUMIFS(Transactions!$I:$I,Transactions!$G:$G,YearlyReport!$A78,Transactions!$B:$B,"&gt;="&amp;H$11,Transactions!$B:$B,"&lt;="&amp;H$12)</f>
        <v>0</v>
      </c>
      <c r="I78" s="151">
        <f>-SUMIFS(Transactions!$J:$J,Transactions!$G:$G,YearlyReport!$A78,Transactions!$B:$B,"&gt;="&amp;I$11,Transactions!$B:$B,"&lt;="&amp;I$12)+SUMIFS(Transactions!$I:$I,Transactions!$G:$G,YearlyReport!$A78,Transactions!$B:$B,"&gt;="&amp;I$11,Transactions!$B:$B,"&lt;="&amp;I$12)</f>
        <v>0</v>
      </c>
      <c r="J78" s="151">
        <f>-SUMIFS(Transactions!$J:$J,Transactions!$G:$G,YearlyReport!$A78,Transactions!$B:$B,"&gt;="&amp;J$11,Transactions!$B:$B,"&lt;="&amp;J$12)+SUMIFS(Transactions!$I:$I,Transactions!$G:$G,YearlyReport!$A78,Transactions!$B:$B,"&gt;="&amp;J$11,Transactions!$B:$B,"&lt;="&amp;J$12)</f>
        <v>0</v>
      </c>
      <c r="K78" s="151">
        <f>-SUMIFS(Transactions!$J:$J,Transactions!$G:$G,YearlyReport!$A78,Transactions!$B:$B,"&gt;="&amp;K$11,Transactions!$B:$B,"&lt;="&amp;K$12)+SUMIFS(Transactions!$I:$I,Transactions!$G:$G,YearlyReport!$A78,Transactions!$B:$B,"&gt;="&amp;K$11,Transactions!$B:$B,"&lt;="&amp;K$12)</f>
        <v>0</v>
      </c>
      <c r="L78" s="151">
        <f>-SUMIFS(Transactions!$J:$J,Transactions!$G:$G,YearlyReport!$A78,Transactions!$B:$B,"&gt;="&amp;L$11,Transactions!$B:$B,"&lt;="&amp;L$12)+SUMIFS(Transactions!$I:$I,Transactions!$G:$G,YearlyReport!$A78,Transactions!$B:$B,"&gt;="&amp;L$11,Transactions!$B:$B,"&lt;="&amp;L$12)</f>
        <v>0</v>
      </c>
      <c r="M78" s="151">
        <f>-SUMIFS(Transactions!$J:$J,Transactions!$G:$G,YearlyReport!$A78,Transactions!$B:$B,"&gt;="&amp;M$11,Transactions!$B:$B,"&lt;="&amp;M$12)+SUMIFS(Transactions!$I:$I,Transactions!$G:$G,YearlyReport!$A78,Transactions!$B:$B,"&gt;="&amp;M$11,Transactions!$B:$B,"&lt;="&amp;M$12)</f>
        <v>0</v>
      </c>
      <c r="N78" s="151">
        <f>-SUMIFS(Transactions!$J:$J,Transactions!$G:$G,YearlyReport!$A78,Transactions!$B:$B,"&gt;="&amp;N$11,Transactions!$B:$B,"&lt;="&amp;N$12)+SUMIFS(Transactions!$I:$I,Transactions!$G:$G,YearlyReport!$A78,Transactions!$B:$B,"&gt;="&amp;N$11,Transactions!$B:$B,"&lt;="&amp;N$12)</f>
        <v>0</v>
      </c>
      <c r="O78" s="152">
        <f t="shared" si="10"/>
        <v>0</v>
      </c>
      <c r="P78" s="152">
        <f t="shared" si="11"/>
        <v>0</v>
      </c>
    </row>
    <row r="79" spans="1:16" ht="14.45" customHeight="1" x14ac:dyDescent="0.25">
      <c r="A79" s="121" t="s">
        <v>327</v>
      </c>
      <c r="C79" s="151">
        <f>-SUMIFS(Transactions!$J:$J,Transactions!$G:$G,YearlyReport!$A79,Transactions!$B:$B,"&gt;="&amp;C$11,Transactions!$B:$B,"&lt;="&amp;C$12)+SUMIFS(Transactions!$I:$I,Transactions!$G:$G,YearlyReport!$A79,Transactions!$B:$B,"&gt;="&amp;C$11,Transactions!$B:$B,"&lt;="&amp;C$12)</f>
        <v>0</v>
      </c>
      <c r="D79" s="151">
        <f>-SUMIFS(Transactions!$J:$J,Transactions!$G:$G,YearlyReport!$A79,Transactions!$B:$B,"&gt;="&amp;D$11,Transactions!$B:$B,"&lt;="&amp;D$12)+SUMIFS(Transactions!$I:$I,Transactions!$G:$G,YearlyReport!$A79,Transactions!$B:$B,"&gt;="&amp;D$11,Transactions!$B:$B,"&lt;="&amp;D$12)</f>
        <v>0</v>
      </c>
      <c r="E79" s="151">
        <f>-SUMIFS(Transactions!$J:$J,Transactions!$G:$G,YearlyReport!$A79,Transactions!$B:$B,"&gt;="&amp;E$11,Transactions!$B:$B,"&lt;="&amp;E$12)+SUMIFS(Transactions!$I:$I,Transactions!$G:$G,YearlyReport!$A79,Transactions!$B:$B,"&gt;="&amp;E$11,Transactions!$B:$B,"&lt;="&amp;E$12)</f>
        <v>0</v>
      </c>
      <c r="F79" s="151">
        <f>-SUMIFS(Transactions!$J:$J,Transactions!$G:$G,YearlyReport!$A79,Transactions!$B:$B,"&gt;="&amp;F$11,Transactions!$B:$B,"&lt;="&amp;F$12)+SUMIFS(Transactions!$I:$I,Transactions!$G:$G,YearlyReport!$A79,Transactions!$B:$B,"&gt;="&amp;F$11,Transactions!$B:$B,"&lt;="&amp;F$12)</f>
        <v>0</v>
      </c>
      <c r="G79" s="151">
        <f>-SUMIFS(Transactions!$J:$J,Transactions!$G:$G,YearlyReport!$A79,Transactions!$B:$B,"&gt;="&amp;G$11,Transactions!$B:$B,"&lt;="&amp;G$12)+SUMIFS(Transactions!$I:$I,Transactions!$G:$G,YearlyReport!$A79,Transactions!$B:$B,"&gt;="&amp;G$11,Transactions!$B:$B,"&lt;="&amp;G$12)</f>
        <v>0</v>
      </c>
      <c r="H79" s="151">
        <f>-SUMIFS(Transactions!$J:$J,Transactions!$G:$G,YearlyReport!$A79,Transactions!$B:$B,"&gt;="&amp;H$11,Transactions!$B:$B,"&lt;="&amp;H$12)+SUMIFS(Transactions!$I:$I,Transactions!$G:$G,YearlyReport!$A79,Transactions!$B:$B,"&gt;="&amp;H$11,Transactions!$B:$B,"&lt;="&amp;H$12)</f>
        <v>0</v>
      </c>
      <c r="I79" s="151">
        <f>-SUMIFS(Transactions!$J:$J,Transactions!$G:$G,YearlyReport!$A79,Transactions!$B:$B,"&gt;="&amp;I$11,Transactions!$B:$B,"&lt;="&amp;I$12)+SUMIFS(Transactions!$I:$I,Transactions!$G:$G,YearlyReport!$A79,Transactions!$B:$B,"&gt;="&amp;I$11,Transactions!$B:$B,"&lt;="&amp;I$12)</f>
        <v>0</v>
      </c>
      <c r="J79" s="151">
        <f>-SUMIFS(Transactions!$J:$J,Transactions!$G:$G,YearlyReport!$A79,Transactions!$B:$B,"&gt;="&amp;J$11,Transactions!$B:$B,"&lt;="&amp;J$12)+SUMIFS(Transactions!$I:$I,Transactions!$G:$G,YearlyReport!$A79,Transactions!$B:$B,"&gt;="&amp;J$11,Transactions!$B:$B,"&lt;="&amp;J$12)</f>
        <v>0</v>
      </c>
      <c r="K79" s="151">
        <f>-SUMIFS(Transactions!$J:$J,Transactions!$G:$G,YearlyReport!$A79,Transactions!$B:$B,"&gt;="&amp;K$11,Transactions!$B:$B,"&lt;="&amp;K$12)+SUMIFS(Transactions!$I:$I,Transactions!$G:$G,YearlyReport!$A79,Transactions!$B:$B,"&gt;="&amp;K$11,Transactions!$B:$B,"&lt;="&amp;K$12)</f>
        <v>0</v>
      </c>
      <c r="L79" s="151">
        <f>-SUMIFS(Transactions!$J:$J,Transactions!$G:$G,YearlyReport!$A79,Transactions!$B:$B,"&gt;="&amp;L$11,Transactions!$B:$B,"&lt;="&amp;L$12)+SUMIFS(Transactions!$I:$I,Transactions!$G:$G,YearlyReport!$A79,Transactions!$B:$B,"&gt;="&amp;L$11,Transactions!$B:$B,"&lt;="&amp;L$12)</f>
        <v>0</v>
      </c>
      <c r="M79" s="151">
        <f>-SUMIFS(Transactions!$J:$J,Transactions!$G:$G,YearlyReport!$A79,Transactions!$B:$B,"&gt;="&amp;M$11,Transactions!$B:$B,"&lt;="&amp;M$12)+SUMIFS(Transactions!$I:$I,Transactions!$G:$G,YearlyReport!$A79,Transactions!$B:$B,"&gt;="&amp;M$11,Transactions!$B:$B,"&lt;="&amp;M$12)</f>
        <v>0</v>
      </c>
      <c r="N79" s="151">
        <f>-SUMIFS(Transactions!$J:$J,Transactions!$G:$G,YearlyReport!$A79,Transactions!$B:$B,"&gt;="&amp;N$11,Transactions!$B:$B,"&lt;="&amp;N$12)+SUMIFS(Transactions!$I:$I,Transactions!$G:$G,YearlyReport!$A79,Transactions!$B:$B,"&gt;="&amp;N$11,Transactions!$B:$B,"&lt;="&amp;N$12)</f>
        <v>0</v>
      </c>
      <c r="O79" s="152">
        <f t="shared" si="10"/>
        <v>0</v>
      </c>
      <c r="P79" s="152">
        <f t="shared" si="11"/>
        <v>0</v>
      </c>
    </row>
    <row r="80" spans="1:16" ht="14.45" customHeight="1" x14ac:dyDescent="0.25">
      <c r="A80" s="121" t="s">
        <v>328</v>
      </c>
      <c r="C80" s="151">
        <f>-SUMIFS(Transactions!$J:$J,Transactions!$G:$G,YearlyReport!$A80,Transactions!$B:$B,"&gt;="&amp;C$11,Transactions!$B:$B,"&lt;="&amp;C$12)+SUMIFS(Transactions!$I:$I,Transactions!$G:$G,YearlyReport!$A80,Transactions!$B:$B,"&gt;="&amp;C$11,Transactions!$B:$B,"&lt;="&amp;C$12)</f>
        <v>0</v>
      </c>
      <c r="D80" s="151">
        <f>-SUMIFS(Transactions!$J:$J,Transactions!$G:$G,YearlyReport!$A80,Transactions!$B:$B,"&gt;="&amp;D$11,Transactions!$B:$B,"&lt;="&amp;D$12)+SUMIFS(Transactions!$I:$I,Transactions!$G:$G,YearlyReport!$A80,Transactions!$B:$B,"&gt;="&amp;D$11,Transactions!$B:$B,"&lt;="&amp;D$12)</f>
        <v>0</v>
      </c>
      <c r="E80" s="151">
        <f>-SUMIFS(Transactions!$J:$J,Transactions!$G:$G,YearlyReport!$A80,Transactions!$B:$B,"&gt;="&amp;E$11,Transactions!$B:$B,"&lt;="&amp;E$12)+SUMIFS(Transactions!$I:$I,Transactions!$G:$G,YearlyReport!$A80,Transactions!$B:$B,"&gt;="&amp;E$11,Transactions!$B:$B,"&lt;="&amp;E$12)</f>
        <v>0</v>
      </c>
      <c r="F80" s="151">
        <f>-SUMIFS(Transactions!$J:$J,Transactions!$G:$G,YearlyReport!$A80,Transactions!$B:$B,"&gt;="&amp;F$11,Transactions!$B:$B,"&lt;="&amp;F$12)+SUMIFS(Transactions!$I:$I,Transactions!$G:$G,YearlyReport!$A80,Transactions!$B:$B,"&gt;="&amp;F$11,Transactions!$B:$B,"&lt;="&amp;F$12)</f>
        <v>0</v>
      </c>
      <c r="G80" s="151">
        <f>-SUMIFS(Transactions!$J:$J,Transactions!$G:$G,YearlyReport!$A80,Transactions!$B:$B,"&gt;="&amp;G$11,Transactions!$B:$B,"&lt;="&amp;G$12)+SUMIFS(Transactions!$I:$I,Transactions!$G:$G,YearlyReport!$A80,Transactions!$B:$B,"&gt;="&amp;G$11,Transactions!$B:$B,"&lt;="&amp;G$12)</f>
        <v>0</v>
      </c>
      <c r="H80" s="151">
        <f>-SUMIFS(Transactions!$J:$J,Transactions!$G:$G,YearlyReport!$A80,Transactions!$B:$B,"&gt;="&amp;H$11,Transactions!$B:$B,"&lt;="&amp;H$12)+SUMIFS(Transactions!$I:$I,Transactions!$G:$G,YearlyReport!$A80,Transactions!$B:$B,"&gt;="&amp;H$11,Transactions!$B:$B,"&lt;="&amp;H$12)</f>
        <v>0</v>
      </c>
      <c r="I80" s="151">
        <f>-SUMIFS(Transactions!$J:$J,Transactions!$G:$G,YearlyReport!$A80,Transactions!$B:$B,"&gt;="&amp;I$11,Transactions!$B:$B,"&lt;="&amp;I$12)+SUMIFS(Transactions!$I:$I,Transactions!$G:$G,YearlyReport!$A80,Transactions!$B:$B,"&gt;="&amp;I$11,Transactions!$B:$B,"&lt;="&amp;I$12)</f>
        <v>0</v>
      </c>
      <c r="J80" s="151">
        <f>-SUMIFS(Transactions!$J:$J,Transactions!$G:$G,YearlyReport!$A80,Transactions!$B:$B,"&gt;="&amp;J$11,Transactions!$B:$B,"&lt;="&amp;J$12)+SUMIFS(Transactions!$I:$I,Transactions!$G:$G,YearlyReport!$A80,Transactions!$B:$B,"&gt;="&amp;J$11,Transactions!$B:$B,"&lt;="&amp;J$12)</f>
        <v>0</v>
      </c>
      <c r="K80" s="151">
        <f>-SUMIFS(Transactions!$J:$J,Transactions!$G:$G,YearlyReport!$A80,Transactions!$B:$B,"&gt;="&amp;K$11,Transactions!$B:$B,"&lt;="&amp;K$12)+SUMIFS(Transactions!$I:$I,Transactions!$G:$G,YearlyReport!$A80,Transactions!$B:$B,"&gt;="&amp;K$11,Transactions!$B:$B,"&lt;="&amp;K$12)</f>
        <v>0</v>
      </c>
      <c r="L80" s="151">
        <f>-SUMIFS(Transactions!$J:$J,Transactions!$G:$G,YearlyReport!$A80,Transactions!$B:$B,"&gt;="&amp;L$11,Transactions!$B:$B,"&lt;="&amp;L$12)+SUMIFS(Transactions!$I:$I,Transactions!$G:$G,YearlyReport!$A80,Transactions!$B:$B,"&gt;="&amp;L$11,Transactions!$B:$B,"&lt;="&amp;L$12)</f>
        <v>0</v>
      </c>
      <c r="M80" s="151">
        <f>-SUMIFS(Transactions!$J:$J,Transactions!$G:$G,YearlyReport!$A80,Transactions!$B:$B,"&gt;="&amp;M$11,Transactions!$B:$B,"&lt;="&amp;M$12)+SUMIFS(Transactions!$I:$I,Transactions!$G:$G,YearlyReport!$A80,Transactions!$B:$B,"&gt;="&amp;M$11,Transactions!$B:$B,"&lt;="&amp;M$12)</f>
        <v>0</v>
      </c>
      <c r="N80" s="151">
        <f>-SUMIFS(Transactions!$J:$J,Transactions!$G:$G,YearlyReport!$A80,Transactions!$B:$B,"&gt;="&amp;N$11,Transactions!$B:$B,"&lt;="&amp;N$12)+SUMIFS(Transactions!$I:$I,Transactions!$G:$G,YearlyReport!$A80,Transactions!$B:$B,"&gt;="&amp;N$11,Transactions!$B:$B,"&lt;="&amp;N$12)</f>
        <v>0</v>
      </c>
      <c r="O80" s="152">
        <f t="shared" ref="O80:O111" si="12">SUM(C80:N80)</f>
        <v>0</v>
      </c>
      <c r="P80" s="152">
        <f t="shared" ref="P80:P111" si="13">O80/COLUMNS(C80:N80)</f>
        <v>0</v>
      </c>
    </row>
    <row r="81" spans="1:16" ht="14.45" customHeight="1" x14ac:dyDescent="0.25">
      <c r="A81" s="121" t="s">
        <v>329</v>
      </c>
      <c r="C81" s="151">
        <f>-SUMIFS(Transactions!$J:$J,Transactions!$G:$G,YearlyReport!$A81,Transactions!$B:$B,"&gt;="&amp;C$11,Transactions!$B:$B,"&lt;="&amp;C$12)+SUMIFS(Transactions!$I:$I,Transactions!$G:$G,YearlyReport!$A81,Transactions!$B:$B,"&gt;="&amp;C$11,Transactions!$B:$B,"&lt;="&amp;C$12)</f>
        <v>0</v>
      </c>
      <c r="D81" s="151">
        <f>-SUMIFS(Transactions!$J:$J,Transactions!$G:$G,YearlyReport!$A81,Transactions!$B:$B,"&gt;="&amp;D$11,Transactions!$B:$B,"&lt;="&amp;D$12)+SUMIFS(Transactions!$I:$I,Transactions!$G:$G,YearlyReport!$A81,Transactions!$B:$B,"&gt;="&amp;D$11,Transactions!$B:$B,"&lt;="&amp;D$12)</f>
        <v>0</v>
      </c>
      <c r="E81" s="151">
        <f>-SUMIFS(Transactions!$J:$J,Transactions!$G:$G,YearlyReport!$A81,Transactions!$B:$B,"&gt;="&amp;E$11,Transactions!$B:$B,"&lt;="&amp;E$12)+SUMIFS(Transactions!$I:$I,Transactions!$G:$G,YearlyReport!$A81,Transactions!$B:$B,"&gt;="&amp;E$11,Transactions!$B:$B,"&lt;="&amp;E$12)</f>
        <v>0</v>
      </c>
      <c r="F81" s="151">
        <f>-SUMIFS(Transactions!$J:$J,Transactions!$G:$G,YearlyReport!$A81,Transactions!$B:$B,"&gt;="&amp;F$11,Transactions!$B:$B,"&lt;="&amp;F$12)+SUMIFS(Transactions!$I:$I,Transactions!$G:$G,YearlyReport!$A81,Transactions!$B:$B,"&gt;="&amp;F$11,Transactions!$B:$B,"&lt;="&amp;F$12)</f>
        <v>0</v>
      </c>
      <c r="G81" s="151">
        <f>-SUMIFS(Transactions!$J:$J,Transactions!$G:$G,YearlyReport!$A81,Transactions!$B:$B,"&gt;="&amp;G$11,Transactions!$B:$B,"&lt;="&amp;G$12)+SUMIFS(Transactions!$I:$I,Transactions!$G:$G,YearlyReport!$A81,Transactions!$B:$B,"&gt;="&amp;G$11,Transactions!$B:$B,"&lt;="&amp;G$12)</f>
        <v>0</v>
      </c>
      <c r="H81" s="151">
        <f>-SUMIFS(Transactions!$J:$J,Transactions!$G:$G,YearlyReport!$A81,Transactions!$B:$B,"&gt;="&amp;H$11,Transactions!$B:$B,"&lt;="&amp;H$12)+SUMIFS(Transactions!$I:$I,Transactions!$G:$G,YearlyReport!$A81,Transactions!$B:$B,"&gt;="&amp;H$11,Transactions!$B:$B,"&lt;="&amp;H$12)</f>
        <v>0</v>
      </c>
      <c r="I81" s="151">
        <f>-SUMIFS(Transactions!$J:$J,Transactions!$G:$G,YearlyReport!$A81,Transactions!$B:$B,"&gt;="&amp;I$11,Transactions!$B:$B,"&lt;="&amp;I$12)+SUMIFS(Transactions!$I:$I,Transactions!$G:$G,YearlyReport!$A81,Transactions!$B:$B,"&gt;="&amp;I$11,Transactions!$B:$B,"&lt;="&amp;I$12)</f>
        <v>0</v>
      </c>
      <c r="J81" s="151">
        <f>-SUMIFS(Transactions!$J:$J,Transactions!$G:$G,YearlyReport!$A81,Transactions!$B:$B,"&gt;="&amp;J$11,Transactions!$B:$B,"&lt;="&amp;J$12)+SUMIFS(Transactions!$I:$I,Transactions!$G:$G,YearlyReport!$A81,Transactions!$B:$B,"&gt;="&amp;J$11,Transactions!$B:$B,"&lt;="&amp;J$12)</f>
        <v>0</v>
      </c>
      <c r="K81" s="151">
        <f>-SUMIFS(Transactions!$J:$J,Transactions!$G:$G,YearlyReport!$A81,Transactions!$B:$B,"&gt;="&amp;K$11,Transactions!$B:$B,"&lt;="&amp;K$12)+SUMIFS(Transactions!$I:$I,Transactions!$G:$G,YearlyReport!$A81,Transactions!$B:$B,"&gt;="&amp;K$11,Transactions!$B:$B,"&lt;="&amp;K$12)</f>
        <v>0</v>
      </c>
      <c r="L81" s="151">
        <f>-SUMIFS(Transactions!$J:$J,Transactions!$G:$G,YearlyReport!$A81,Transactions!$B:$B,"&gt;="&amp;L$11,Transactions!$B:$B,"&lt;="&amp;L$12)+SUMIFS(Transactions!$I:$I,Transactions!$G:$G,YearlyReport!$A81,Transactions!$B:$B,"&gt;="&amp;L$11,Transactions!$B:$B,"&lt;="&amp;L$12)</f>
        <v>0</v>
      </c>
      <c r="M81" s="151">
        <f>-SUMIFS(Transactions!$J:$J,Transactions!$G:$G,YearlyReport!$A81,Transactions!$B:$B,"&gt;="&amp;M$11,Transactions!$B:$B,"&lt;="&amp;M$12)+SUMIFS(Transactions!$I:$I,Transactions!$G:$G,YearlyReport!$A81,Transactions!$B:$B,"&gt;="&amp;M$11,Transactions!$B:$B,"&lt;="&amp;M$12)</f>
        <v>0</v>
      </c>
      <c r="N81" s="151">
        <f>-SUMIFS(Transactions!$J:$J,Transactions!$G:$G,YearlyReport!$A81,Transactions!$B:$B,"&gt;="&amp;N$11,Transactions!$B:$B,"&lt;="&amp;N$12)+SUMIFS(Transactions!$I:$I,Transactions!$G:$G,YearlyReport!$A81,Transactions!$B:$B,"&gt;="&amp;N$11,Transactions!$B:$B,"&lt;="&amp;N$12)</f>
        <v>0</v>
      </c>
      <c r="O81" s="152">
        <f t="shared" si="12"/>
        <v>0</v>
      </c>
      <c r="P81" s="152">
        <f t="shared" si="13"/>
        <v>0</v>
      </c>
    </row>
    <row r="82" spans="1:16" ht="14.45" customHeight="1" x14ac:dyDescent="0.25">
      <c r="A82" s="121" t="s">
        <v>330</v>
      </c>
      <c r="C82" s="151">
        <f>-SUMIFS(Transactions!$J:$J,Transactions!$G:$G,YearlyReport!$A82,Transactions!$B:$B,"&gt;="&amp;C$11,Transactions!$B:$B,"&lt;="&amp;C$12)+SUMIFS(Transactions!$I:$I,Transactions!$G:$G,YearlyReport!$A82,Transactions!$B:$B,"&gt;="&amp;C$11,Transactions!$B:$B,"&lt;="&amp;C$12)</f>
        <v>0</v>
      </c>
      <c r="D82" s="151">
        <f>-SUMIFS(Transactions!$J:$J,Transactions!$G:$G,YearlyReport!$A82,Transactions!$B:$B,"&gt;="&amp;D$11,Transactions!$B:$B,"&lt;="&amp;D$12)+SUMIFS(Transactions!$I:$I,Transactions!$G:$G,YearlyReport!$A82,Transactions!$B:$B,"&gt;="&amp;D$11,Transactions!$B:$B,"&lt;="&amp;D$12)</f>
        <v>25.04</v>
      </c>
      <c r="E82" s="151">
        <f>-SUMIFS(Transactions!$J:$J,Transactions!$G:$G,YearlyReport!$A82,Transactions!$B:$B,"&gt;="&amp;E$11,Transactions!$B:$B,"&lt;="&amp;E$12)+SUMIFS(Transactions!$I:$I,Transactions!$G:$G,YearlyReport!$A82,Transactions!$B:$B,"&gt;="&amp;E$11,Transactions!$B:$B,"&lt;="&amp;E$12)</f>
        <v>0</v>
      </c>
      <c r="F82" s="151">
        <f>-SUMIFS(Transactions!$J:$J,Transactions!$G:$G,YearlyReport!$A82,Transactions!$B:$B,"&gt;="&amp;F$11,Transactions!$B:$B,"&lt;="&amp;F$12)+SUMIFS(Transactions!$I:$I,Transactions!$G:$G,YearlyReport!$A82,Transactions!$B:$B,"&gt;="&amp;F$11,Transactions!$B:$B,"&lt;="&amp;F$12)</f>
        <v>0</v>
      </c>
      <c r="G82" s="151">
        <f>-SUMIFS(Transactions!$J:$J,Transactions!$G:$G,YearlyReport!$A82,Transactions!$B:$B,"&gt;="&amp;G$11,Transactions!$B:$B,"&lt;="&amp;G$12)+SUMIFS(Transactions!$I:$I,Transactions!$G:$G,YearlyReport!$A82,Transactions!$B:$B,"&gt;="&amp;G$11,Transactions!$B:$B,"&lt;="&amp;G$12)</f>
        <v>0</v>
      </c>
      <c r="H82" s="151">
        <f>-SUMIFS(Transactions!$J:$J,Transactions!$G:$G,YearlyReport!$A82,Transactions!$B:$B,"&gt;="&amp;H$11,Transactions!$B:$B,"&lt;="&amp;H$12)+SUMIFS(Transactions!$I:$I,Transactions!$G:$G,YearlyReport!$A82,Transactions!$B:$B,"&gt;="&amp;H$11,Transactions!$B:$B,"&lt;="&amp;H$12)</f>
        <v>0</v>
      </c>
      <c r="I82" s="151">
        <f>-SUMIFS(Transactions!$J:$J,Transactions!$G:$G,YearlyReport!$A82,Transactions!$B:$B,"&gt;="&amp;I$11,Transactions!$B:$B,"&lt;="&amp;I$12)+SUMIFS(Transactions!$I:$I,Transactions!$G:$G,YearlyReport!$A82,Transactions!$B:$B,"&gt;="&amp;I$11,Transactions!$B:$B,"&lt;="&amp;I$12)</f>
        <v>0</v>
      </c>
      <c r="J82" s="151">
        <f>-SUMIFS(Transactions!$J:$J,Transactions!$G:$G,YearlyReport!$A82,Transactions!$B:$B,"&gt;="&amp;J$11,Transactions!$B:$B,"&lt;="&amp;J$12)+SUMIFS(Transactions!$I:$I,Transactions!$G:$G,YearlyReport!$A82,Transactions!$B:$B,"&gt;="&amp;J$11,Transactions!$B:$B,"&lt;="&amp;J$12)</f>
        <v>0</v>
      </c>
      <c r="K82" s="151">
        <f>-SUMIFS(Transactions!$J:$J,Transactions!$G:$G,YearlyReport!$A82,Transactions!$B:$B,"&gt;="&amp;K$11,Transactions!$B:$B,"&lt;="&amp;K$12)+SUMIFS(Transactions!$I:$I,Transactions!$G:$G,YearlyReport!$A82,Transactions!$B:$B,"&gt;="&amp;K$11,Transactions!$B:$B,"&lt;="&amp;K$12)</f>
        <v>0</v>
      </c>
      <c r="L82" s="151">
        <f>-SUMIFS(Transactions!$J:$J,Transactions!$G:$G,YearlyReport!$A82,Transactions!$B:$B,"&gt;="&amp;L$11,Transactions!$B:$B,"&lt;="&amp;L$12)+SUMIFS(Transactions!$I:$I,Transactions!$G:$G,YearlyReport!$A82,Transactions!$B:$B,"&gt;="&amp;L$11,Transactions!$B:$B,"&lt;="&amp;L$12)</f>
        <v>0</v>
      </c>
      <c r="M82" s="151">
        <f>-SUMIFS(Transactions!$J:$J,Transactions!$G:$G,YearlyReport!$A82,Transactions!$B:$B,"&gt;="&amp;M$11,Transactions!$B:$B,"&lt;="&amp;M$12)+SUMIFS(Transactions!$I:$I,Transactions!$G:$G,YearlyReport!$A82,Transactions!$B:$B,"&gt;="&amp;M$11,Transactions!$B:$B,"&lt;="&amp;M$12)</f>
        <v>0</v>
      </c>
      <c r="N82" s="151">
        <f>-SUMIFS(Transactions!$J:$J,Transactions!$G:$G,YearlyReport!$A82,Transactions!$B:$B,"&gt;="&amp;N$11,Transactions!$B:$B,"&lt;="&amp;N$12)+SUMIFS(Transactions!$I:$I,Transactions!$G:$G,YearlyReport!$A82,Transactions!$B:$B,"&gt;="&amp;N$11,Transactions!$B:$B,"&lt;="&amp;N$12)</f>
        <v>0</v>
      </c>
      <c r="O82" s="152">
        <f t="shared" si="12"/>
        <v>25.04</v>
      </c>
      <c r="P82" s="152">
        <f t="shared" si="13"/>
        <v>2.0866666666666664</v>
      </c>
    </row>
    <row r="83" spans="1:16" ht="14.45" customHeight="1" x14ac:dyDescent="0.25">
      <c r="A83" s="121" t="s">
        <v>331</v>
      </c>
      <c r="C83" s="151">
        <f>-SUMIFS(Transactions!$J:$J,Transactions!$G:$G,YearlyReport!$A83,Transactions!$B:$B,"&gt;="&amp;C$11,Transactions!$B:$B,"&lt;="&amp;C$12)+SUMIFS(Transactions!$I:$I,Transactions!$G:$G,YearlyReport!$A83,Transactions!$B:$B,"&gt;="&amp;C$11,Transactions!$B:$B,"&lt;="&amp;C$12)</f>
        <v>0</v>
      </c>
      <c r="D83" s="151">
        <f>-SUMIFS(Transactions!$J:$J,Transactions!$G:$G,YearlyReport!$A83,Transactions!$B:$B,"&gt;="&amp;D$11,Transactions!$B:$B,"&lt;="&amp;D$12)+SUMIFS(Transactions!$I:$I,Transactions!$G:$G,YearlyReport!$A83,Transactions!$B:$B,"&gt;="&amp;D$11,Transactions!$B:$B,"&lt;="&amp;D$12)</f>
        <v>50</v>
      </c>
      <c r="E83" s="151">
        <f>-SUMIFS(Transactions!$J:$J,Transactions!$G:$G,YearlyReport!$A83,Transactions!$B:$B,"&gt;="&amp;E$11,Transactions!$B:$B,"&lt;="&amp;E$12)+SUMIFS(Transactions!$I:$I,Transactions!$G:$G,YearlyReport!$A83,Transactions!$B:$B,"&gt;="&amp;E$11,Transactions!$B:$B,"&lt;="&amp;E$12)</f>
        <v>0</v>
      </c>
      <c r="F83" s="151">
        <f>-SUMIFS(Transactions!$J:$J,Transactions!$G:$G,YearlyReport!$A83,Transactions!$B:$B,"&gt;="&amp;F$11,Transactions!$B:$B,"&lt;="&amp;F$12)+SUMIFS(Transactions!$I:$I,Transactions!$G:$G,YearlyReport!$A83,Transactions!$B:$B,"&gt;="&amp;F$11,Transactions!$B:$B,"&lt;="&amp;F$12)</f>
        <v>0</v>
      </c>
      <c r="G83" s="151">
        <f>-SUMIFS(Transactions!$J:$J,Transactions!$G:$G,YearlyReport!$A83,Transactions!$B:$B,"&gt;="&amp;G$11,Transactions!$B:$B,"&lt;="&amp;G$12)+SUMIFS(Transactions!$I:$I,Transactions!$G:$G,YearlyReport!$A83,Transactions!$B:$B,"&gt;="&amp;G$11,Transactions!$B:$B,"&lt;="&amp;G$12)</f>
        <v>0</v>
      </c>
      <c r="H83" s="151">
        <f>-SUMIFS(Transactions!$J:$J,Transactions!$G:$G,YearlyReport!$A83,Transactions!$B:$B,"&gt;="&amp;H$11,Transactions!$B:$B,"&lt;="&amp;H$12)+SUMIFS(Transactions!$I:$I,Transactions!$G:$G,YearlyReport!$A83,Transactions!$B:$B,"&gt;="&amp;H$11,Transactions!$B:$B,"&lt;="&amp;H$12)</f>
        <v>0</v>
      </c>
      <c r="I83" s="151">
        <f>-SUMIFS(Transactions!$J:$J,Transactions!$G:$G,YearlyReport!$A83,Transactions!$B:$B,"&gt;="&amp;I$11,Transactions!$B:$B,"&lt;="&amp;I$12)+SUMIFS(Transactions!$I:$I,Transactions!$G:$G,YearlyReport!$A83,Transactions!$B:$B,"&gt;="&amp;I$11,Transactions!$B:$B,"&lt;="&amp;I$12)</f>
        <v>0</v>
      </c>
      <c r="J83" s="151">
        <f>-SUMIFS(Transactions!$J:$J,Transactions!$G:$G,YearlyReport!$A83,Transactions!$B:$B,"&gt;="&amp;J$11,Transactions!$B:$B,"&lt;="&amp;J$12)+SUMIFS(Transactions!$I:$I,Transactions!$G:$G,YearlyReport!$A83,Transactions!$B:$B,"&gt;="&amp;J$11,Transactions!$B:$B,"&lt;="&amp;J$12)</f>
        <v>0</v>
      </c>
      <c r="K83" s="151">
        <f>-SUMIFS(Transactions!$J:$J,Transactions!$G:$G,YearlyReport!$A83,Transactions!$B:$B,"&gt;="&amp;K$11,Transactions!$B:$B,"&lt;="&amp;K$12)+SUMIFS(Transactions!$I:$I,Transactions!$G:$G,YearlyReport!$A83,Transactions!$B:$B,"&gt;="&amp;K$11,Transactions!$B:$B,"&lt;="&amp;K$12)</f>
        <v>0</v>
      </c>
      <c r="L83" s="151">
        <f>-SUMIFS(Transactions!$J:$J,Transactions!$G:$G,YearlyReport!$A83,Transactions!$B:$B,"&gt;="&amp;L$11,Transactions!$B:$B,"&lt;="&amp;L$12)+SUMIFS(Transactions!$I:$I,Transactions!$G:$G,YearlyReport!$A83,Transactions!$B:$B,"&gt;="&amp;L$11,Transactions!$B:$B,"&lt;="&amp;L$12)</f>
        <v>0</v>
      </c>
      <c r="M83" s="151">
        <f>-SUMIFS(Transactions!$J:$J,Transactions!$G:$G,YearlyReport!$A83,Transactions!$B:$B,"&gt;="&amp;M$11,Transactions!$B:$B,"&lt;="&amp;M$12)+SUMIFS(Transactions!$I:$I,Transactions!$G:$G,YearlyReport!$A83,Transactions!$B:$B,"&gt;="&amp;M$11,Transactions!$B:$B,"&lt;="&amp;M$12)</f>
        <v>0</v>
      </c>
      <c r="N83" s="151">
        <f>-SUMIFS(Transactions!$J:$J,Transactions!$G:$G,YearlyReport!$A83,Transactions!$B:$B,"&gt;="&amp;N$11,Transactions!$B:$B,"&lt;="&amp;N$12)+SUMIFS(Transactions!$I:$I,Transactions!$G:$G,YearlyReport!$A83,Transactions!$B:$B,"&gt;="&amp;N$11,Transactions!$B:$B,"&lt;="&amp;N$12)</f>
        <v>0</v>
      </c>
      <c r="O83" s="152">
        <f t="shared" si="12"/>
        <v>50</v>
      </c>
      <c r="P83" s="152">
        <f t="shared" si="13"/>
        <v>4.166666666666667</v>
      </c>
    </row>
    <row r="84" spans="1:16" ht="14.45" customHeight="1" x14ac:dyDescent="0.25">
      <c r="A84" s="121" t="s">
        <v>332</v>
      </c>
      <c r="C84" s="151">
        <f>-SUMIFS(Transactions!$J:$J,Transactions!$G:$G,YearlyReport!$A84,Transactions!$B:$B,"&gt;="&amp;C$11,Transactions!$B:$B,"&lt;="&amp;C$12)+SUMIFS(Transactions!$I:$I,Transactions!$G:$G,YearlyReport!$A84,Transactions!$B:$B,"&gt;="&amp;C$11,Transactions!$B:$B,"&lt;="&amp;C$12)</f>
        <v>0</v>
      </c>
      <c r="D84" s="151">
        <f>-SUMIFS(Transactions!$J:$J,Transactions!$G:$G,YearlyReport!$A84,Transactions!$B:$B,"&gt;="&amp;D$11,Transactions!$B:$B,"&lt;="&amp;D$12)+SUMIFS(Transactions!$I:$I,Transactions!$G:$G,YearlyReport!$A84,Transactions!$B:$B,"&gt;="&amp;D$11,Transactions!$B:$B,"&lt;="&amp;D$12)</f>
        <v>0</v>
      </c>
      <c r="E84" s="151">
        <f>-SUMIFS(Transactions!$J:$J,Transactions!$G:$G,YearlyReport!$A84,Transactions!$B:$B,"&gt;="&amp;E$11,Transactions!$B:$B,"&lt;="&amp;E$12)+SUMIFS(Transactions!$I:$I,Transactions!$G:$G,YearlyReport!$A84,Transactions!$B:$B,"&gt;="&amp;E$11,Transactions!$B:$B,"&lt;="&amp;E$12)</f>
        <v>0</v>
      </c>
      <c r="F84" s="151">
        <f>-SUMIFS(Transactions!$J:$J,Transactions!$G:$G,YearlyReport!$A84,Transactions!$B:$B,"&gt;="&amp;F$11,Transactions!$B:$B,"&lt;="&amp;F$12)+SUMIFS(Transactions!$I:$I,Transactions!$G:$G,YearlyReport!$A84,Transactions!$B:$B,"&gt;="&amp;F$11,Transactions!$B:$B,"&lt;="&amp;F$12)</f>
        <v>0</v>
      </c>
      <c r="G84" s="151">
        <f>-SUMIFS(Transactions!$J:$J,Transactions!$G:$G,YearlyReport!$A84,Transactions!$B:$B,"&gt;="&amp;G$11,Transactions!$B:$B,"&lt;="&amp;G$12)+SUMIFS(Transactions!$I:$I,Transactions!$G:$G,YearlyReport!$A84,Transactions!$B:$B,"&gt;="&amp;G$11,Transactions!$B:$B,"&lt;="&amp;G$12)</f>
        <v>0</v>
      </c>
      <c r="H84" s="151">
        <f>-SUMIFS(Transactions!$J:$J,Transactions!$G:$G,YearlyReport!$A84,Transactions!$B:$B,"&gt;="&amp;H$11,Transactions!$B:$B,"&lt;="&amp;H$12)+SUMIFS(Transactions!$I:$I,Transactions!$G:$G,YearlyReport!$A84,Transactions!$B:$B,"&gt;="&amp;H$11,Transactions!$B:$B,"&lt;="&amp;H$12)</f>
        <v>0</v>
      </c>
      <c r="I84" s="151">
        <f>-SUMIFS(Transactions!$J:$J,Transactions!$G:$G,YearlyReport!$A84,Transactions!$B:$B,"&gt;="&amp;I$11,Transactions!$B:$B,"&lt;="&amp;I$12)+SUMIFS(Transactions!$I:$I,Transactions!$G:$G,YearlyReport!$A84,Transactions!$B:$B,"&gt;="&amp;I$11,Transactions!$B:$B,"&lt;="&amp;I$12)</f>
        <v>0</v>
      </c>
      <c r="J84" s="151">
        <f>-SUMIFS(Transactions!$J:$J,Transactions!$G:$G,YearlyReport!$A84,Transactions!$B:$B,"&gt;="&amp;J$11,Transactions!$B:$B,"&lt;="&amp;J$12)+SUMIFS(Transactions!$I:$I,Transactions!$G:$G,YearlyReport!$A84,Transactions!$B:$B,"&gt;="&amp;J$11,Transactions!$B:$B,"&lt;="&amp;J$12)</f>
        <v>0</v>
      </c>
      <c r="K84" s="151">
        <f>-SUMIFS(Transactions!$J:$J,Transactions!$G:$G,YearlyReport!$A84,Transactions!$B:$B,"&gt;="&amp;K$11,Transactions!$B:$B,"&lt;="&amp;K$12)+SUMIFS(Transactions!$I:$I,Transactions!$G:$G,YearlyReport!$A84,Transactions!$B:$B,"&gt;="&amp;K$11,Transactions!$B:$B,"&lt;="&amp;K$12)</f>
        <v>0</v>
      </c>
      <c r="L84" s="151">
        <f>-SUMIFS(Transactions!$J:$J,Transactions!$G:$G,YearlyReport!$A84,Transactions!$B:$B,"&gt;="&amp;L$11,Transactions!$B:$B,"&lt;="&amp;L$12)+SUMIFS(Transactions!$I:$I,Transactions!$G:$G,YearlyReport!$A84,Transactions!$B:$B,"&gt;="&amp;L$11,Transactions!$B:$B,"&lt;="&amp;L$12)</f>
        <v>0</v>
      </c>
      <c r="M84" s="151">
        <f>-SUMIFS(Transactions!$J:$J,Transactions!$G:$G,YearlyReport!$A84,Transactions!$B:$B,"&gt;="&amp;M$11,Transactions!$B:$B,"&lt;="&amp;M$12)+SUMIFS(Transactions!$I:$I,Transactions!$G:$G,YearlyReport!$A84,Transactions!$B:$B,"&gt;="&amp;M$11,Transactions!$B:$B,"&lt;="&amp;M$12)</f>
        <v>0</v>
      </c>
      <c r="N84" s="151">
        <f>-SUMIFS(Transactions!$J:$J,Transactions!$G:$G,YearlyReport!$A84,Transactions!$B:$B,"&gt;="&amp;N$11,Transactions!$B:$B,"&lt;="&amp;N$12)+SUMIFS(Transactions!$I:$I,Transactions!$G:$G,YearlyReport!$A84,Transactions!$B:$B,"&gt;="&amp;N$11,Transactions!$B:$B,"&lt;="&amp;N$12)</f>
        <v>0</v>
      </c>
      <c r="O84" s="152">
        <f t="shared" si="12"/>
        <v>0</v>
      </c>
      <c r="P84" s="152">
        <f t="shared" si="13"/>
        <v>0</v>
      </c>
    </row>
    <row r="85" spans="1:16" ht="14.45" customHeight="1" x14ac:dyDescent="0.25">
      <c r="A85" s="121" t="s">
        <v>333</v>
      </c>
      <c r="C85" s="151">
        <f>-SUMIFS(Transactions!$J:$J,Transactions!$G:$G,YearlyReport!$A85,Transactions!$B:$B,"&gt;="&amp;C$11,Transactions!$B:$B,"&lt;="&amp;C$12)+SUMIFS(Transactions!$I:$I,Transactions!$G:$G,YearlyReport!$A85,Transactions!$B:$B,"&gt;="&amp;C$11,Transactions!$B:$B,"&lt;="&amp;C$12)</f>
        <v>0</v>
      </c>
      <c r="D85" s="151">
        <f>-SUMIFS(Transactions!$J:$J,Transactions!$G:$G,YearlyReport!$A85,Transactions!$B:$B,"&gt;="&amp;D$11,Transactions!$B:$B,"&lt;="&amp;D$12)+SUMIFS(Transactions!$I:$I,Transactions!$G:$G,YearlyReport!$A85,Transactions!$B:$B,"&gt;="&amp;D$11,Transactions!$B:$B,"&lt;="&amp;D$12)</f>
        <v>0</v>
      </c>
      <c r="E85" s="151">
        <f>-SUMIFS(Transactions!$J:$J,Transactions!$G:$G,YearlyReport!$A85,Transactions!$B:$B,"&gt;="&amp;E$11,Transactions!$B:$B,"&lt;="&amp;E$12)+SUMIFS(Transactions!$I:$I,Transactions!$G:$G,YearlyReport!$A85,Transactions!$B:$B,"&gt;="&amp;E$11,Transactions!$B:$B,"&lt;="&amp;E$12)</f>
        <v>0</v>
      </c>
      <c r="F85" s="151">
        <f>-SUMIFS(Transactions!$J:$J,Transactions!$G:$G,YearlyReport!$A85,Transactions!$B:$B,"&gt;="&amp;F$11,Transactions!$B:$B,"&lt;="&amp;F$12)+SUMIFS(Transactions!$I:$I,Transactions!$G:$G,YearlyReport!$A85,Transactions!$B:$B,"&gt;="&amp;F$11,Transactions!$B:$B,"&lt;="&amp;F$12)</f>
        <v>0</v>
      </c>
      <c r="G85" s="151">
        <f>-SUMIFS(Transactions!$J:$J,Transactions!$G:$G,YearlyReport!$A85,Transactions!$B:$B,"&gt;="&amp;G$11,Transactions!$B:$B,"&lt;="&amp;G$12)+SUMIFS(Transactions!$I:$I,Transactions!$G:$G,YearlyReport!$A85,Transactions!$B:$B,"&gt;="&amp;G$11,Transactions!$B:$B,"&lt;="&amp;G$12)</f>
        <v>0</v>
      </c>
      <c r="H85" s="151">
        <f>-SUMIFS(Transactions!$J:$J,Transactions!$G:$G,YearlyReport!$A85,Transactions!$B:$B,"&gt;="&amp;H$11,Transactions!$B:$B,"&lt;="&amp;H$12)+SUMIFS(Transactions!$I:$I,Transactions!$G:$G,YearlyReport!$A85,Transactions!$B:$B,"&gt;="&amp;H$11,Transactions!$B:$B,"&lt;="&amp;H$12)</f>
        <v>0</v>
      </c>
      <c r="I85" s="151">
        <f>-SUMIFS(Transactions!$J:$J,Transactions!$G:$G,YearlyReport!$A85,Transactions!$B:$B,"&gt;="&amp;I$11,Transactions!$B:$B,"&lt;="&amp;I$12)+SUMIFS(Transactions!$I:$I,Transactions!$G:$G,YearlyReport!$A85,Transactions!$B:$B,"&gt;="&amp;I$11,Transactions!$B:$B,"&lt;="&amp;I$12)</f>
        <v>0</v>
      </c>
      <c r="J85" s="151">
        <f>-SUMIFS(Transactions!$J:$J,Transactions!$G:$G,YearlyReport!$A85,Transactions!$B:$B,"&gt;="&amp;J$11,Transactions!$B:$B,"&lt;="&amp;J$12)+SUMIFS(Transactions!$I:$I,Transactions!$G:$G,YearlyReport!$A85,Transactions!$B:$B,"&gt;="&amp;J$11,Transactions!$B:$B,"&lt;="&amp;J$12)</f>
        <v>0</v>
      </c>
      <c r="K85" s="151">
        <f>-SUMIFS(Transactions!$J:$J,Transactions!$G:$G,YearlyReport!$A85,Transactions!$B:$B,"&gt;="&amp;K$11,Transactions!$B:$B,"&lt;="&amp;K$12)+SUMIFS(Transactions!$I:$I,Transactions!$G:$G,YearlyReport!$A85,Transactions!$B:$B,"&gt;="&amp;K$11,Transactions!$B:$B,"&lt;="&amp;K$12)</f>
        <v>0</v>
      </c>
      <c r="L85" s="151">
        <f>-SUMIFS(Transactions!$J:$J,Transactions!$G:$G,YearlyReport!$A85,Transactions!$B:$B,"&gt;="&amp;L$11,Transactions!$B:$B,"&lt;="&amp;L$12)+SUMIFS(Transactions!$I:$I,Transactions!$G:$G,YearlyReport!$A85,Transactions!$B:$B,"&gt;="&amp;L$11,Transactions!$B:$B,"&lt;="&amp;L$12)</f>
        <v>0</v>
      </c>
      <c r="M85" s="151">
        <f>-SUMIFS(Transactions!$J:$J,Transactions!$G:$G,YearlyReport!$A85,Transactions!$B:$B,"&gt;="&amp;M$11,Transactions!$B:$B,"&lt;="&amp;M$12)+SUMIFS(Transactions!$I:$I,Transactions!$G:$G,YearlyReport!$A85,Transactions!$B:$B,"&gt;="&amp;M$11,Transactions!$B:$B,"&lt;="&amp;M$12)</f>
        <v>0</v>
      </c>
      <c r="N85" s="151">
        <f>-SUMIFS(Transactions!$J:$J,Transactions!$G:$G,YearlyReport!$A85,Transactions!$B:$B,"&gt;="&amp;N$11,Transactions!$B:$B,"&lt;="&amp;N$12)+SUMIFS(Transactions!$I:$I,Transactions!$G:$G,YearlyReport!$A85,Transactions!$B:$B,"&gt;="&amp;N$11,Transactions!$B:$B,"&lt;="&amp;N$12)</f>
        <v>0</v>
      </c>
      <c r="O85" s="152">
        <f t="shared" si="12"/>
        <v>0</v>
      </c>
      <c r="P85" s="152">
        <f t="shared" si="13"/>
        <v>0</v>
      </c>
    </row>
    <row r="86" spans="1:16" ht="14.45" customHeight="1" x14ac:dyDescent="0.25">
      <c r="A86" s="8" t="s">
        <v>334</v>
      </c>
      <c r="C86" s="151">
        <f>-SUMIFS(Transactions!$J:$J,Transactions!$G:$G,YearlyReport!$A86,Transactions!$B:$B,"&gt;="&amp;C$11,Transactions!$B:$B,"&lt;="&amp;C$12)+SUMIFS(Transactions!$I:$I,Transactions!$G:$G,YearlyReport!$A86,Transactions!$B:$B,"&gt;="&amp;C$11,Transactions!$B:$B,"&lt;="&amp;C$12)</f>
        <v>0</v>
      </c>
      <c r="D86" s="151">
        <f>-SUMIFS(Transactions!$J:$J,Transactions!$G:$G,YearlyReport!$A86,Transactions!$B:$B,"&gt;="&amp;D$11,Transactions!$B:$B,"&lt;="&amp;D$12)+SUMIFS(Transactions!$I:$I,Transactions!$G:$G,YearlyReport!$A86,Transactions!$B:$B,"&gt;="&amp;D$11,Transactions!$B:$B,"&lt;="&amp;D$12)</f>
        <v>0</v>
      </c>
      <c r="E86" s="151">
        <f>-SUMIFS(Transactions!$J:$J,Transactions!$G:$G,YearlyReport!$A86,Transactions!$B:$B,"&gt;="&amp;E$11,Transactions!$B:$B,"&lt;="&amp;E$12)+SUMIFS(Transactions!$I:$I,Transactions!$G:$G,YearlyReport!$A86,Transactions!$B:$B,"&gt;="&amp;E$11,Transactions!$B:$B,"&lt;="&amp;E$12)</f>
        <v>0</v>
      </c>
      <c r="F86" s="151">
        <f>-SUMIFS(Transactions!$J:$J,Transactions!$G:$G,YearlyReport!$A86,Transactions!$B:$B,"&gt;="&amp;F$11,Transactions!$B:$B,"&lt;="&amp;F$12)+SUMIFS(Transactions!$I:$I,Transactions!$G:$G,YearlyReport!$A86,Transactions!$B:$B,"&gt;="&amp;F$11,Transactions!$B:$B,"&lt;="&amp;F$12)</f>
        <v>0</v>
      </c>
      <c r="G86" s="151">
        <f>-SUMIFS(Transactions!$J:$J,Transactions!$G:$G,YearlyReport!$A86,Transactions!$B:$B,"&gt;="&amp;G$11,Transactions!$B:$B,"&lt;="&amp;G$12)+SUMIFS(Transactions!$I:$I,Transactions!$G:$G,YearlyReport!$A86,Transactions!$B:$B,"&gt;="&amp;G$11,Transactions!$B:$B,"&lt;="&amp;G$12)</f>
        <v>0</v>
      </c>
      <c r="H86" s="151">
        <f>-SUMIFS(Transactions!$J:$J,Transactions!$G:$G,YearlyReport!$A86,Transactions!$B:$B,"&gt;="&amp;H$11,Transactions!$B:$B,"&lt;="&amp;H$12)+SUMIFS(Transactions!$I:$I,Transactions!$G:$G,YearlyReport!$A86,Transactions!$B:$B,"&gt;="&amp;H$11,Transactions!$B:$B,"&lt;="&amp;H$12)</f>
        <v>0</v>
      </c>
      <c r="I86" s="151">
        <f>-SUMIFS(Transactions!$J:$J,Transactions!$G:$G,YearlyReport!$A86,Transactions!$B:$B,"&gt;="&amp;I$11,Transactions!$B:$B,"&lt;="&amp;I$12)+SUMIFS(Transactions!$I:$I,Transactions!$G:$G,YearlyReport!$A86,Transactions!$B:$B,"&gt;="&amp;I$11,Transactions!$B:$B,"&lt;="&amp;I$12)</f>
        <v>0</v>
      </c>
      <c r="J86" s="151">
        <f>-SUMIFS(Transactions!$J:$J,Transactions!$G:$G,YearlyReport!$A86,Transactions!$B:$B,"&gt;="&amp;J$11,Transactions!$B:$B,"&lt;="&amp;J$12)+SUMIFS(Transactions!$I:$I,Transactions!$G:$G,YearlyReport!$A86,Transactions!$B:$B,"&gt;="&amp;J$11,Transactions!$B:$B,"&lt;="&amp;J$12)</f>
        <v>0</v>
      </c>
      <c r="K86" s="151">
        <f>-SUMIFS(Transactions!$J:$J,Transactions!$G:$G,YearlyReport!$A86,Transactions!$B:$B,"&gt;="&amp;K$11,Transactions!$B:$B,"&lt;="&amp;K$12)+SUMIFS(Transactions!$I:$I,Transactions!$G:$G,YearlyReport!$A86,Transactions!$B:$B,"&gt;="&amp;K$11,Transactions!$B:$B,"&lt;="&amp;K$12)</f>
        <v>0</v>
      </c>
      <c r="L86" s="151">
        <f>-SUMIFS(Transactions!$J:$J,Transactions!$G:$G,YearlyReport!$A86,Transactions!$B:$B,"&gt;="&amp;L$11,Transactions!$B:$B,"&lt;="&amp;L$12)+SUMIFS(Transactions!$I:$I,Transactions!$G:$G,YearlyReport!$A86,Transactions!$B:$B,"&gt;="&amp;L$11,Transactions!$B:$B,"&lt;="&amp;L$12)</f>
        <v>0</v>
      </c>
      <c r="M86" s="151">
        <f>-SUMIFS(Transactions!$J:$J,Transactions!$G:$G,YearlyReport!$A86,Transactions!$B:$B,"&gt;="&amp;M$11,Transactions!$B:$B,"&lt;="&amp;M$12)+SUMIFS(Transactions!$I:$I,Transactions!$G:$G,YearlyReport!$A86,Transactions!$B:$B,"&gt;="&amp;M$11,Transactions!$B:$B,"&lt;="&amp;M$12)</f>
        <v>0</v>
      </c>
      <c r="N86" s="151">
        <f>-SUMIFS(Transactions!$J:$J,Transactions!$G:$G,YearlyReport!$A86,Transactions!$B:$B,"&gt;="&amp;N$11,Transactions!$B:$B,"&lt;="&amp;N$12)+SUMIFS(Transactions!$I:$I,Transactions!$G:$G,YearlyReport!$A86,Transactions!$B:$B,"&gt;="&amp;N$11,Transactions!$B:$B,"&lt;="&amp;N$12)</f>
        <v>0</v>
      </c>
      <c r="O86" s="152">
        <f t="shared" si="12"/>
        <v>0</v>
      </c>
      <c r="P86" s="152">
        <f t="shared" si="13"/>
        <v>0</v>
      </c>
    </row>
    <row r="87" spans="1:16" ht="14.45" customHeight="1" x14ac:dyDescent="0.25">
      <c r="A87" s="8" t="s">
        <v>335</v>
      </c>
      <c r="C87" s="151">
        <f>-SUMIFS(Transactions!$J:$J,Transactions!$G:$G,YearlyReport!$A87,Transactions!$B:$B,"&gt;="&amp;C$11,Transactions!$B:$B,"&lt;="&amp;C$12)+SUMIFS(Transactions!$I:$I,Transactions!$G:$G,YearlyReport!$A87,Transactions!$B:$B,"&gt;="&amp;C$11,Transactions!$B:$B,"&lt;="&amp;C$12)</f>
        <v>100</v>
      </c>
      <c r="D87" s="151">
        <f>-SUMIFS(Transactions!$J:$J,Transactions!$G:$G,YearlyReport!$A87,Transactions!$B:$B,"&gt;="&amp;D$11,Transactions!$B:$B,"&lt;="&amp;D$12)+SUMIFS(Transactions!$I:$I,Transactions!$G:$G,YearlyReport!$A87,Transactions!$B:$B,"&gt;="&amp;D$11,Transactions!$B:$B,"&lt;="&amp;D$12)</f>
        <v>0</v>
      </c>
      <c r="E87" s="151">
        <f>-SUMIFS(Transactions!$J:$J,Transactions!$G:$G,YearlyReport!$A87,Transactions!$B:$B,"&gt;="&amp;E$11,Transactions!$B:$B,"&lt;="&amp;E$12)+SUMIFS(Transactions!$I:$I,Transactions!$G:$G,YearlyReport!$A87,Transactions!$B:$B,"&gt;="&amp;E$11,Transactions!$B:$B,"&lt;="&amp;E$12)</f>
        <v>0</v>
      </c>
      <c r="F87" s="151">
        <f>-SUMIFS(Transactions!$J:$J,Transactions!$G:$G,YearlyReport!$A87,Transactions!$B:$B,"&gt;="&amp;F$11,Transactions!$B:$B,"&lt;="&amp;F$12)+SUMIFS(Transactions!$I:$I,Transactions!$G:$G,YearlyReport!$A87,Transactions!$B:$B,"&gt;="&amp;F$11,Transactions!$B:$B,"&lt;="&amp;F$12)</f>
        <v>0</v>
      </c>
      <c r="G87" s="151">
        <f>-SUMIFS(Transactions!$J:$J,Transactions!$G:$G,YearlyReport!$A87,Transactions!$B:$B,"&gt;="&amp;G$11,Transactions!$B:$B,"&lt;="&amp;G$12)+SUMIFS(Transactions!$I:$I,Transactions!$G:$G,YearlyReport!$A87,Transactions!$B:$B,"&gt;="&amp;G$11,Transactions!$B:$B,"&lt;="&amp;G$12)</f>
        <v>0</v>
      </c>
      <c r="H87" s="151">
        <f>-SUMIFS(Transactions!$J:$J,Transactions!$G:$G,YearlyReport!$A87,Transactions!$B:$B,"&gt;="&amp;H$11,Transactions!$B:$B,"&lt;="&amp;H$12)+SUMIFS(Transactions!$I:$I,Transactions!$G:$G,YearlyReport!$A87,Transactions!$B:$B,"&gt;="&amp;H$11,Transactions!$B:$B,"&lt;="&amp;H$12)</f>
        <v>0</v>
      </c>
      <c r="I87" s="151">
        <f>-SUMIFS(Transactions!$J:$J,Transactions!$G:$G,YearlyReport!$A87,Transactions!$B:$B,"&gt;="&amp;I$11,Transactions!$B:$B,"&lt;="&amp;I$12)+SUMIFS(Transactions!$I:$I,Transactions!$G:$G,YearlyReport!$A87,Transactions!$B:$B,"&gt;="&amp;I$11,Transactions!$B:$B,"&lt;="&amp;I$12)</f>
        <v>0</v>
      </c>
      <c r="J87" s="151">
        <f>-SUMIFS(Transactions!$J:$J,Transactions!$G:$G,YearlyReport!$A87,Transactions!$B:$B,"&gt;="&amp;J$11,Transactions!$B:$B,"&lt;="&amp;J$12)+SUMIFS(Transactions!$I:$I,Transactions!$G:$G,YearlyReport!$A87,Transactions!$B:$B,"&gt;="&amp;J$11,Transactions!$B:$B,"&lt;="&amp;J$12)</f>
        <v>0</v>
      </c>
      <c r="K87" s="151">
        <f>-SUMIFS(Transactions!$J:$J,Transactions!$G:$G,YearlyReport!$A87,Transactions!$B:$B,"&gt;="&amp;K$11,Transactions!$B:$B,"&lt;="&amp;K$12)+SUMIFS(Transactions!$I:$I,Transactions!$G:$G,YearlyReport!$A87,Transactions!$B:$B,"&gt;="&amp;K$11,Transactions!$B:$B,"&lt;="&amp;K$12)</f>
        <v>0</v>
      </c>
      <c r="L87" s="151">
        <f>-SUMIFS(Transactions!$J:$J,Transactions!$G:$G,YearlyReport!$A87,Transactions!$B:$B,"&gt;="&amp;L$11,Transactions!$B:$B,"&lt;="&amp;L$12)+SUMIFS(Transactions!$I:$I,Transactions!$G:$G,YearlyReport!$A87,Transactions!$B:$B,"&gt;="&amp;L$11,Transactions!$B:$B,"&lt;="&amp;L$12)</f>
        <v>0</v>
      </c>
      <c r="M87" s="151">
        <f>-SUMIFS(Transactions!$J:$J,Transactions!$G:$G,YearlyReport!$A87,Transactions!$B:$B,"&gt;="&amp;M$11,Transactions!$B:$B,"&lt;="&amp;M$12)+SUMIFS(Transactions!$I:$I,Transactions!$G:$G,YearlyReport!$A87,Transactions!$B:$B,"&gt;="&amp;M$11,Transactions!$B:$B,"&lt;="&amp;M$12)</f>
        <v>0</v>
      </c>
      <c r="N87" s="151">
        <f>-SUMIFS(Transactions!$J:$J,Transactions!$G:$G,YearlyReport!$A87,Transactions!$B:$B,"&gt;="&amp;N$11,Transactions!$B:$B,"&lt;="&amp;N$12)+SUMIFS(Transactions!$I:$I,Transactions!$G:$G,YearlyReport!$A87,Transactions!$B:$B,"&gt;="&amp;N$11,Transactions!$B:$B,"&lt;="&amp;N$12)</f>
        <v>0</v>
      </c>
      <c r="O87" s="152">
        <f t="shared" si="12"/>
        <v>100</v>
      </c>
      <c r="P87" s="152">
        <f t="shared" si="13"/>
        <v>8.3333333333333339</v>
      </c>
    </row>
    <row r="88" spans="1:16" ht="14.45" customHeight="1" x14ac:dyDescent="0.25">
      <c r="A88" s="8" t="s">
        <v>336</v>
      </c>
      <c r="C88" s="151">
        <f>-SUMIFS(Transactions!$J:$J,Transactions!$G:$G,YearlyReport!$A88,Transactions!$B:$B,"&gt;="&amp;C$11,Transactions!$B:$B,"&lt;="&amp;C$12)+SUMIFS(Transactions!$I:$I,Transactions!$G:$G,YearlyReport!$A88,Transactions!$B:$B,"&gt;="&amp;C$11,Transactions!$B:$B,"&lt;="&amp;C$12)</f>
        <v>0</v>
      </c>
      <c r="D88" s="151">
        <f>-SUMIFS(Transactions!$J:$J,Transactions!$G:$G,YearlyReport!$A88,Transactions!$B:$B,"&gt;="&amp;D$11,Transactions!$B:$B,"&lt;="&amp;D$12)+SUMIFS(Transactions!$I:$I,Transactions!$G:$G,YearlyReport!$A88,Transactions!$B:$B,"&gt;="&amp;D$11,Transactions!$B:$B,"&lt;="&amp;D$12)</f>
        <v>0</v>
      </c>
      <c r="E88" s="151">
        <f>-SUMIFS(Transactions!$J:$J,Transactions!$G:$G,YearlyReport!$A88,Transactions!$B:$B,"&gt;="&amp;E$11,Transactions!$B:$B,"&lt;="&amp;E$12)+SUMIFS(Transactions!$I:$I,Transactions!$G:$G,YearlyReport!$A88,Transactions!$B:$B,"&gt;="&amp;E$11,Transactions!$B:$B,"&lt;="&amp;E$12)</f>
        <v>0</v>
      </c>
      <c r="F88" s="151">
        <f>-SUMIFS(Transactions!$J:$J,Transactions!$G:$G,YearlyReport!$A88,Transactions!$B:$B,"&gt;="&amp;F$11,Transactions!$B:$B,"&lt;="&amp;F$12)+SUMIFS(Transactions!$I:$I,Transactions!$G:$G,YearlyReport!$A88,Transactions!$B:$B,"&gt;="&amp;F$11,Transactions!$B:$B,"&lt;="&amp;F$12)</f>
        <v>0</v>
      </c>
      <c r="G88" s="151">
        <f>-SUMIFS(Transactions!$J:$J,Transactions!$G:$G,YearlyReport!$A88,Transactions!$B:$B,"&gt;="&amp;G$11,Transactions!$B:$B,"&lt;="&amp;G$12)+SUMIFS(Transactions!$I:$I,Transactions!$G:$G,YearlyReport!$A88,Transactions!$B:$B,"&gt;="&amp;G$11,Transactions!$B:$B,"&lt;="&amp;G$12)</f>
        <v>0</v>
      </c>
      <c r="H88" s="151">
        <f>-SUMIFS(Transactions!$J:$J,Transactions!$G:$G,YearlyReport!$A88,Transactions!$B:$B,"&gt;="&amp;H$11,Transactions!$B:$B,"&lt;="&amp;H$12)+SUMIFS(Transactions!$I:$I,Transactions!$G:$G,YearlyReport!$A88,Transactions!$B:$B,"&gt;="&amp;H$11,Transactions!$B:$B,"&lt;="&amp;H$12)</f>
        <v>0</v>
      </c>
      <c r="I88" s="151">
        <f>-SUMIFS(Transactions!$J:$J,Transactions!$G:$G,YearlyReport!$A88,Transactions!$B:$B,"&gt;="&amp;I$11,Transactions!$B:$B,"&lt;="&amp;I$12)+SUMIFS(Transactions!$I:$I,Transactions!$G:$G,YearlyReport!$A88,Transactions!$B:$B,"&gt;="&amp;I$11,Transactions!$B:$B,"&lt;="&amp;I$12)</f>
        <v>0</v>
      </c>
      <c r="J88" s="151">
        <f>-SUMIFS(Transactions!$J:$J,Transactions!$G:$G,YearlyReport!$A88,Transactions!$B:$B,"&gt;="&amp;J$11,Transactions!$B:$B,"&lt;="&amp;J$12)+SUMIFS(Transactions!$I:$I,Transactions!$G:$G,YearlyReport!$A88,Transactions!$B:$B,"&gt;="&amp;J$11,Transactions!$B:$B,"&lt;="&amp;J$12)</f>
        <v>0</v>
      </c>
      <c r="K88" s="151">
        <f>-SUMIFS(Transactions!$J:$J,Transactions!$G:$G,YearlyReport!$A88,Transactions!$B:$B,"&gt;="&amp;K$11,Transactions!$B:$B,"&lt;="&amp;K$12)+SUMIFS(Transactions!$I:$I,Transactions!$G:$G,YearlyReport!$A88,Transactions!$B:$B,"&gt;="&amp;K$11,Transactions!$B:$B,"&lt;="&amp;K$12)</f>
        <v>0</v>
      </c>
      <c r="L88" s="151">
        <f>-SUMIFS(Transactions!$J:$J,Transactions!$G:$G,YearlyReport!$A88,Transactions!$B:$B,"&gt;="&amp;L$11,Transactions!$B:$B,"&lt;="&amp;L$12)+SUMIFS(Transactions!$I:$I,Transactions!$G:$G,YearlyReport!$A88,Transactions!$B:$B,"&gt;="&amp;L$11,Transactions!$B:$B,"&lt;="&amp;L$12)</f>
        <v>0</v>
      </c>
      <c r="M88" s="151">
        <f>-SUMIFS(Transactions!$J:$J,Transactions!$G:$G,YearlyReport!$A88,Transactions!$B:$B,"&gt;="&amp;M$11,Transactions!$B:$B,"&lt;="&amp;M$12)+SUMIFS(Transactions!$I:$I,Transactions!$G:$G,YearlyReport!$A88,Transactions!$B:$B,"&gt;="&amp;M$11,Transactions!$B:$B,"&lt;="&amp;M$12)</f>
        <v>0</v>
      </c>
      <c r="N88" s="151">
        <f>-SUMIFS(Transactions!$J:$J,Transactions!$G:$G,YearlyReport!$A88,Transactions!$B:$B,"&gt;="&amp;N$11,Transactions!$B:$B,"&lt;="&amp;N$12)+SUMIFS(Transactions!$I:$I,Transactions!$G:$G,YearlyReport!$A88,Transactions!$B:$B,"&gt;="&amp;N$11,Transactions!$B:$B,"&lt;="&amp;N$12)</f>
        <v>0</v>
      </c>
      <c r="O88" s="152">
        <f t="shared" si="12"/>
        <v>0</v>
      </c>
      <c r="P88" s="152">
        <f t="shared" si="13"/>
        <v>0</v>
      </c>
    </row>
    <row r="89" spans="1:16" ht="14.45" customHeight="1" x14ac:dyDescent="0.25">
      <c r="A89" s="8" t="s">
        <v>337</v>
      </c>
      <c r="C89" s="151">
        <f>-SUMIFS(Transactions!$J:$J,Transactions!$G:$G,YearlyReport!$A89,Transactions!$B:$B,"&gt;="&amp;C$11,Transactions!$B:$B,"&lt;="&amp;C$12)+SUMIFS(Transactions!$I:$I,Transactions!$G:$G,YearlyReport!$A89,Transactions!$B:$B,"&gt;="&amp;C$11,Transactions!$B:$B,"&lt;="&amp;C$12)</f>
        <v>0</v>
      </c>
      <c r="D89" s="151">
        <f>-SUMIFS(Transactions!$J:$J,Transactions!$G:$G,YearlyReport!$A89,Transactions!$B:$B,"&gt;="&amp;D$11,Transactions!$B:$B,"&lt;="&amp;D$12)+SUMIFS(Transactions!$I:$I,Transactions!$G:$G,YearlyReport!$A89,Transactions!$B:$B,"&gt;="&amp;D$11,Transactions!$B:$B,"&lt;="&amp;D$12)</f>
        <v>0</v>
      </c>
      <c r="E89" s="151">
        <f>-SUMIFS(Transactions!$J:$J,Transactions!$G:$G,YearlyReport!$A89,Transactions!$B:$B,"&gt;="&amp;E$11,Transactions!$B:$B,"&lt;="&amp;E$12)+SUMIFS(Transactions!$I:$I,Transactions!$G:$G,YearlyReport!$A89,Transactions!$B:$B,"&gt;="&amp;E$11,Transactions!$B:$B,"&lt;="&amp;E$12)</f>
        <v>0</v>
      </c>
      <c r="F89" s="151">
        <f>-SUMIFS(Transactions!$J:$J,Transactions!$G:$G,YearlyReport!$A89,Transactions!$B:$B,"&gt;="&amp;F$11,Transactions!$B:$B,"&lt;="&amp;F$12)+SUMIFS(Transactions!$I:$I,Transactions!$G:$G,YearlyReport!$A89,Transactions!$B:$B,"&gt;="&amp;F$11,Transactions!$B:$B,"&lt;="&amp;F$12)</f>
        <v>0</v>
      </c>
      <c r="G89" s="151">
        <f>-SUMIFS(Transactions!$J:$J,Transactions!$G:$G,YearlyReport!$A89,Transactions!$B:$B,"&gt;="&amp;G$11,Transactions!$B:$B,"&lt;="&amp;G$12)+SUMIFS(Transactions!$I:$I,Transactions!$G:$G,YearlyReport!$A89,Transactions!$B:$B,"&gt;="&amp;G$11,Transactions!$B:$B,"&lt;="&amp;G$12)</f>
        <v>0</v>
      </c>
      <c r="H89" s="151">
        <f>-SUMIFS(Transactions!$J:$J,Transactions!$G:$G,YearlyReport!$A89,Transactions!$B:$B,"&gt;="&amp;H$11,Transactions!$B:$B,"&lt;="&amp;H$12)+SUMIFS(Transactions!$I:$I,Transactions!$G:$G,YearlyReport!$A89,Transactions!$B:$B,"&gt;="&amp;H$11,Transactions!$B:$B,"&lt;="&amp;H$12)</f>
        <v>0</v>
      </c>
      <c r="I89" s="151">
        <f>-SUMIFS(Transactions!$J:$J,Transactions!$G:$G,YearlyReport!$A89,Transactions!$B:$B,"&gt;="&amp;I$11,Transactions!$B:$B,"&lt;="&amp;I$12)+SUMIFS(Transactions!$I:$I,Transactions!$G:$G,YearlyReport!$A89,Transactions!$B:$B,"&gt;="&amp;I$11,Transactions!$B:$B,"&lt;="&amp;I$12)</f>
        <v>0</v>
      </c>
      <c r="J89" s="151">
        <f>-SUMIFS(Transactions!$J:$J,Transactions!$G:$G,YearlyReport!$A89,Transactions!$B:$B,"&gt;="&amp;J$11,Transactions!$B:$B,"&lt;="&amp;J$12)+SUMIFS(Transactions!$I:$I,Transactions!$G:$G,YearlyReport!$A89,Transactions!$B:$B,"&gt;="&amp;J$11,Transactions!$B:$B,"&lt;="&amp;J$12)</f>
        <v>0</v>
      </c>
      <c r="K89" s="151">
        <f>-SUMIFS(Transactions!$J:$J,Transactions!$G:$G,YearlyReport!$A89,Transactions!$B:$B,"&gt;="&amp;K$11,Transactions!$B:$B,"&lt;="&amp;K$12)+SUMIFS(Transactions!$I:$I,Transactions!$G:$G,YearlyReport!$A89,Transactions!$B:$B,"&gt;="&amp;K$11,Transactions!$B:$B,"&lt;="&amp;K$12)</f>
        <v>0</v>
      </c>
      <c r="L89" s="151">
        <f>-SUMIFS(Transactions!$J:$J,Transactions!$G:$G,YearlyReport!$A89,Transactions!$B:$B,"&gt;="&amp;L$11,Transactions!$B:$B,"&lt;="&amp;L$12)+SUMIFS(Transactions!$I:$I,Transactions!$G:$G,YearlyReport!$A89,Transactions!$B:$B,"&gt;="&amp;L$11,Transactions!$B:$B,"&lt;="&amp;L$12)</f>
        <v>0</v>
      </c>
      <c r="M89" s="151">
        <f>-SUMIFS(Transactions!$J:$J,Transactions!$G:$G,YearlyReport!$A89,Transactions!$B:$B,"&gt;="&amp;M$11,Transactions!$B:$B,"&lt;="&amp;M$12)+SUMIFS(Transactions!$I:$I,Transactions!$G:$G,YearlyReport!$A89,Transactions!$B:$B,"&gt;="&amp;M$11,Transactions!$B:$B,"&lt;="&amp;M$12)</f>
        <v>0</v>
      </c>
      <c r="N89" s="151">
        <f>-SUMIFS(Transactions!$J:$J,Transactions!$G:$G,YearlyReport!$A89,Transactions!$B:$B,"&gt;="&amp;N$11,Transactions!$B:$B,"&lt;="&amp;N$12)+SUMIFS(Transactions!$I:$I,Transactions!$G:$G,YearlyReport!$A89,Transactions!$B:$B,"&gt;="&amp;N$11,Transactions!$B:$B,"&lt;="&amp;N$12)</f>
        <v>0</v>
      </c>
      <c r="O89" s="152">
        <f t="shared" si="12"/>
        <v>0</v>
      </c>
      <c r="P89" s="152">
        <f t="shared" si="13"/>
        <v>0</v>
      </c>
    </row>
    <row r="90" spans="1:16" ht="14.45" customHeight="1" x14ac:dyDescent="0.25">
      <c r="A90" s="8" t="s">
        <v>338</v>
      </c>
      <c r="C90" s="151">
        <f>-SUMIFS(Transactions!$J:$J,Transactions!$G:$G,YearlyReport!$A90,Transactions!$B:$B,"&gt;="&amp;C$11,Transactions!$B:$B,"&lt;="&amp;C$12)+SUMIFS(Transactions!$I:$I,Transactions!$G:$G,YearlyReport!$A90,Transactions!$B:$B,"&gt;="&amp;C$11,Transactions!$B:$B,"&lt;="&amp;C$12)</f>
        <v>0</v>
      </c>
      <c r="D90" s="151">
        <f>-SUMIFS(Transactions!$J:$J,Transactions!$G:$G,YearlyReport!$A90,Transactions!$B:$B,"&gt;="&amp;D$11,Transactions!$B:$B,"&lt;="&amp;D$12)+SUMIFS(Transactions!$I:$I,Transactions!$G:$G,YearlyReport!$A90,Transactions!$B:$B,"&gt;="&amp;D$11,Transactions!$B:$B,"&lt;="&amp;D$12)</f>
        <v>0</v>
      </c>
      <c r="E90" s="151">
        <f>-SUMIFS(Transactions!$J:$J,Transactions!$G:$G,YearlyReport!$A90,Transactions!$B:$B,"&gt;="&amp;E$11,Transactions!$B:$B,"&lt;="&amp;E$12)+SUMIFS(Transactions!$I:$I,Transactions!$G:$G,YearlyReport!$A90,Transactions!$B:$B,"&gt;="&amp;E$11,Transactions!$B:$B,"&lt;="&amp;E$12)</f>
        <v>0</v>
      </c>
      <c r="F90" s="151">
        <f>-SUMIFS(Transactions!$J:$J,Transactions!$G:$G,YearlyReport!$A90,Transactions!$B:$B,"&gt;="&amp;F$11,Transactions!$B:$B,"&lt;="&amp;F$12)+SUMIFS(Transactions!$I:$I,Transactions!$G:$G,YearlyReport!$A90,Transactions!$B:$B,"&gt;="&amp;F$11,Transactions!$B:$B,"&lt;="&amp;F$12)</f>
        <v>0</v>
      </c>
      <c r="G90" s="151">
        <f>-SUMIFS(Transactions!$J:$J,Transactions!$G:$G,YearlyReport!$A90,Transactions!$B:$B,"&gt;="&amp;G$11,Transactions!$B:$B,"&lt;="&amp;G$12)+SUMIFS(Transactions!$I:$I,Transactions!$G:$G,YearlyReport!$A90,Transactions!$B:$B,"&gt;="&amp;G$11,Transactions!$B:$B,"&lt;="&amp;G$12)</f>
        <v>0</v>
      </c>
      <c r="H90" s="151">
        <f>-SUMIFS(Transactions!$J:$J,Transactions!$G:$G,YearlyReport!$A90,Transactions!$B:$B,"&gt;="&amp;H$11,Transactions!$B:$B,"&lt;="&amp;H$12)+SUMIFS(Transactions!$I:$I,Transactions!$G:$G,YearlyReport!$A90,Transactions!$B:$B,"&gt;="&amp;H$11,Transactions!$B:$B,"&lt;="&amp;H$12)</f>
        <v>0</v>
      </c>
      <c r="I90" s="151">
        <f>-SUMIFS(Transactions!$J:$J,Transactions!$G:$G,YearlyReport!$A90,Transactions!$B:$B,"&gt;="&amp;I$11,Transactions!$B:$B,"&lt;="&amp;I$12)+SUMIFS(Transactions!$I:$I,Transactions!$G:$G,YearlyReport!$A90,Transactions!$B:$B,"&gt;="&amp;I$11,Transactions!$B:$B,"&lt;="&amp;I$12)</f>
        <v>0</v>
      </c>
      <c r="J90" s="151">
        <f>-SUMIFS(Transactions!$J:$J,Transactions!$G:$G,YearlyReport!$A90,Transactions!$B:$B,"&gt;="&amp;J$11,Transactions!$B:$B,"&lt;="&amp;J$12)+SUMIFS(Transactions!$I:$I,Transactions!$G:$G,YearlyReport!$A90,Transactions!$B:$B,"&gt;="&amp;J$11,Transactions!$B:$B,"&lt;="&amp;J$12)</f>
        <v>0</v>
      </c>
      <c r="K90" s="151">
        <f>-SUMIFS(Transactions!$J:$J,Transactions!$G:$G,YearlyReport!$A90,Transactions!$B:$B,"&gt;="&amp;K$11,Transactions!$B:$B,"&lt;="&amp;K$12)+SUMIFS(Transactions!$I:$I,Transactions!$G:$G,YearlyReport!$A90,Transactions!$B:$B,"&gt;="&amp;K$11,Transactions!$B:$B,"&lt;="&amp;K$12)</f>
        <v>0</v>
      </c>
      <c r="L90" s="151">
        <f>-SUMIFS(Transactions!$J:$J,Transactions!$G:$G,YearlyReport!$A90,Transactions!$B:$B,"&gt;="&amp;L$11,Transactions!$B:$B,"&lt;="&amp;L$12)+SUMIFS(Transactions!$I:$I,Transactions!$G:$G,YearlyReport!$A90,Transactions!$B:$B,"&gt;="&amp;L$11,Transactions!$B:$B,"&lt;="&amp;L$12)</f>
        <v>0</v>
      </c>
      <c r="M90" s="151">
        <f>-SUMIFS(Transactions!$J:$J,Transactions!$G:$G,YearlyReport!$A90,Transactions!$B:$B,"&gt;="&amp;M$11,Transactions!$B:$B,"&lt;="&amp;M$12)+SUMIFS(Transactions!$I:$I,Transactions!$G:$G,YearlyReport!$A90,Transactions!$B:$B,"&gt;="&amp;M$11,Transactions!$B:$B,"&lt;="&amp;M$12)</f>
        <v>0</v>
      </c>
      <c r="N90" s="151">
        <f>-SUMIFS(Transactions!$J:$J,Transactions!$G:$G,YearlyReport!$A90,Transactions!$B:$B,"&gt;="&amp;N$11,Transactions!$B:$B,"&lt;="&amp;N$12)+SUMIFS(Transactions!$I:$I,Transactions!$G:$G,YearlyReport!$A90,Transactions!$B:$B,"&gt;="&amp;N$11,Transactions!$B:$B,"&lt;="&amp;N$12)</f>
        <v>0</v>
      </c>
      <c r="O90" s="152">
        <f t="shared" si="12"/>
        <v>0</v>
      </c>
      <c r="P90" s="152">
        <f t="shared" si="13"/>
        <v>0</v>
      </c>
    </row>
    <row r="91" spans="1:16" ht="14.45" customHeight="1" x14ac:dyDescent="0.25">
      <c r="A91" s="121" t="s">
        <v>413</v>
      </c>
      <c r="C91" s="151">
        <f>-SUMIFS(Transactions!$J:$J,Transactions!$G:$G,YearlyReport!$A91,Transactions!$B:$B,"&gt;="&amp;C$11,Transactions!$B:$B,"&lt;="&amp;C$12)+SUMIFS(Transactions!$I:$I,Transactions!$G:$G,YearlyReport!$A91,Transactions!$B:$B,"&gt;="&amp;C$11,Transactions!$B:$B,"&lt;="&amp;C$12)</f>
        <v>0</v>
      </c>
      <c r="D91" s="151">
        <f>-SUMIFS(Transactions!$J:$J,Transactions!$G:$G,YearlyReport!$A91,Transactions!$B:$B,"&gt;="&amp;D$11,Transactions!$B:$B,"&lt;="&amp;D$12)+SUMIFS(Transactions!$I:$I,Transactions!$G:$G,YearlyReport!$A91,Transactions!$B:$B,"&gt;="&amp;D$11,Transactions!$B:$B,"&lt;="&amp;D$12)</f>
        <v>0</v>
      </c>
      <c r="E91" s="151">
        <f>-SUMIFS(Transactions!$J:$J,Transactions!$G:$G,YearlyReport!$A91,Transactions!$B:$B,"&gt;="&amp;E$11,Transactions!$B:$B,"&lt;="&amp;E$12)+SUMIFS(Transactions!$I:$I,Transactions!$G:$G,YearlyReport!$A91,Transactions!$B:$B,"&gt;="&amp;E$11,Transactions!$B:$B,"&lt;="&amp;E$12)</f>
        <v>0</v>
      </c>
      <c r="F91" s="151">
        <f>-SUMIFS(Transactions!$J:$J,Transactions!$G:$G,YearlyReport!$A91,Transactions!$B:$B,"&gt;="&amp;F$11,Transactions!$B:$B,"&lt;="&amp;F$12)+SUMIFS(Transactions!$I:$I,Transactions!$G:$G,YearlyReport!$A91,Transactions!$B:$B,"&gt;="&amp;F$11,Transactions!$B:$B,"&lt;="&amp;F$12)</f>
        <v>0</v>
      </c>
      <c r="G91" s="151">
        <f>-SUMIFS(Transactions!$J:$J,Transactions!$G:$G,YearlyReport!$A91,Transactions!$B:$B,"&gt;="&amp;G$11,Transactions!$B:$B,"&lt;="&amp;G$12)+SUMIFS(Transactions!$I:$I,Transactions!$G:$G,YearlyReport!$A91,Transactions!$B:$B,"&gt;="&amp;G$11,Transactions!$B:$B,"&lt;="&amp;G$12)</f>
        <v>0</v>
      </c>
      <c r="H91" s="151">
        <f>-SUMIFS(Transactions!$J:$J,Transactions!$G:$G,YearlyReport!$A91,Transactions!$B:$B,"&gt;="&amp;H$11,Transactions!$B:$B,"&lt;="&amp;H$12)+SUMIFS(Transactions!$I:$I,Transactions!$G:$G,YearlyReport!$A91,Transactions!$B:$B,"&gt;="&amp;H$11,Transactions!$B:$B,"&lt;="&amp;H$12)</f>
        <v>0</v>
      </c>
      <c r="I91" s="151">
        <f>-SUMIFS(Transactions!$J:$J,Transactions!$G:$G,YearlyReport!$A91,Transactions!$B:$B,"&gt;="&amp;I$11,Transactions!$B:$B,"&lt;="&amp;I$12)+SUMIFS(Transactions!$I:$I,Transactions!$G:$G,YearlyReport!$A91,Transactions!$B:$B,"&gt;="&amp;I$11,Transactions!$B:$B,"&lt;="&amp;I$12)</f>
        <v>0</v>
      </c>
      <c r="J91" s="151">
        <f>-SUMIFS(Transactions!$J:$J,Transactions!$G:$G,YearlyReport!$A91,Transactions!$B:$B,"&gt;="&amp;J$11,Transactions!$B:$B,"&lt;="&amp;J$12)+SUMIFS(Transactions!$I:$I,Transactions!$G:$G,YearlyReport!$A91,Transactions!$B:$B,"&gt;="&amp;J$11,Transactions!$B:$B,"&lt;="&amp;J$12)</f>
        <v>0</v>
      </c>
      <c r="K91" s="151">
        <f>-SUMIFS(Transactions!$J:$J,Transactions!$G:$G,YearlyReport!$A91,Transactions!$B:$B,"&gt;="&amp;K$11,Transactions!$B:$B,"&lt;="&amp;K$12)+SUMIFS(Transactions!$I:$I,Transactions!$G:$G,YearlyReport!$A91,Transactions!$B:$B,"&gt;="&amp;K$11,Transactions!$B:$B,"&lt;="&amp;K$12)</f>
        <v>0</v>
      </c>
      <c r="L91" s="151">
        <f>-SUMIFS(Transactions!$J:$J,Transactions!$G:$G,YearlyReport!$A91,Transactions!$B:$B,"&gt;="&amp;L$11,Transactions!$B:$B,"&lt;="&amp;L$12)+SUMIFS(Transactions!$I:$I,Transactions!$G:$G,YearlyReport!$A91,Transactions!$B:$B,"&gt;="&amp;L$11,Transactions!$B:$B,"&lt;="&amp;L$12)</f>
        <v>0</v>
      </c>
      <c r="M91" s="151">
        <f>-SUMIFS(Transactions!$J:$J,Transactions!$G:$G,YearlyReport!$A91,Transactions!$B:$B,"&gt;="&amp;M$11,Transactions!$B:$B,"&lt;="&amp;M$12)+SUMIFS(Transactions!$I:$I,Transactions!$G:$G,YearlyReport!$A91,Transactions!$B:$B,"&gt;="&amp;M$11,Transactions!$B:$B,"&lt;="&amp;M$12)</f>
        <v>0</v>
      </c>
      <c r="N91" s="151">
        <f>-SUMIFS(Transactions!$J:$J,Transactions!$G:$G,YearlyReport!$A91,Transactions!$B:$B,"&gt;="&amp;N$11,Transactions!$B:$B,"&lt;="&amp;N$12)+SUMIFS(Transactions!$I:$I,Transactions!$G:$G,YearlyReport!$A91,Transactions!$B:$B,"&gt;="&amp;N$11,Transactions!$B:$B,"&lt;="&amp;N$12)</f>
        <v>0</v>
      </c>
      <c r="O91" s="152">
        <f t="shared" si="12"/>
        <v>0</v>
      </c>
      <c r="P91" s="152">
        <f t="shared" si="13"/>
        <v>0</v>
      </c>
    </row>
    <row r="92" spans="1:16" ht="14.45" customHeight="1" x14ac:dyDescent="0.25">
      <c r="A92" s="121" t="s">
        <v>413</v>
      </c>
      <c r="C92" s="151">
        <f>-SUMIFS(Transactions!$J:$J,Transactions!$G:$G,YearlyReport!$A92,Transactions!$B:$B,"&gt;="&amp;C$11,Transactions!$B:$B,"&lt;="&amp;C$12)+SUMIFS(Transactions!$I:$I,Transactions!$G:$G,YearlyReport!$A92,Transactions!$B:$B,"&gt;="&amp;C$11,Transactions!$B:$B,"&lt;="&amp;C$12)</f>
        <v>0</v>
      </c>
      <c r="D92" s="151">
        <f>-SUMIFS(Transactions!$J:$J,Transactions!$G:$G,YearlyReport!$A92,Transactions!$B:$B,"&gt;="&amp;D$11,Transactions!$B:$B,"&lt;="&amp;D$12)+SUMIFS(Transactions!$I:$I,Transactions!$G:$G,YearlyReport!$A92,Transactions!$B:$B,"&gt;="&amp;D$11,Transactions!$B:$B,"&lt;="&amp;D$12)</f>
        <v>0</v>
      </c>
      <c r="E92" s="151">
        <f>-SUMIFS(Transactions!$J:$J,Transactions!$G:$G,YearlyReport!$A92,Transactions!$B:$B,"&gt;="&amp;E$11,Transactions!$B:$B,"&lt;="&amp;E$12)+SUMIFS(Transactions!$I:$I,Transactions!$G:$G,YearlyReport!$A92,Transactions!$B:$B,"&gt;="&amp;E$11,Transactions!$B:$B,"&lt;="&amp;E$12)</f>
        <v>0</v>
      </c>
      <c r="F92" s="151">
        <f>-SUMIFS(Transactions!$J:$J,Transactions!$G:$G,YearlyReport!$A92,Transactions!$B:$B,"&gt;="&amp;F$11,Transactions!$B:$B,"&lt;="&amp;F$12)+SUMIFS(Transactions!$I:$I,Transactions!$G:$G,YearlyReport!$A92,Transactions!$B:$B,"&gt;="&amp;F$11,Transactions!$B:$B,"&lt;="&amp;F$12)</f>
        <v>0</v>
      </c>
      <c r="G92" s="151">
        <f>-SUMIFS(Transactions!$J:$J,Transactions!$G:$G,YearlyReport!$A92,Transactions!$B:$B,"&gt;="&amp;G$11,Transactions!$B:$B,"&lt;="&amp;G$12)+SUMIFS(Transactions!$I:$I,Transactions!$G:$G,YearlyReport!$A92,Transactions!$B:$B,"&gt;="&amp;G$11,Transactions!$B:$B,"&lt;="&amp;G$12)</f>
        <v>0</v>
      </c>
      <c r="H92" s="151">
        <f>-SUMIFS(Transactions!$J:$J,Transactions!$G:$G,YearlyReport!$A92,Transactions!$B:$B,"&gt;="&amp;H$11,Transactions!$B:$B,"&lt;="&amp;H$12)+SUMIFS(Transactions!$I:$I,Transactions!$G:$G,YearlyReport!$A92,Transactions!$B:$B,"&gt;="&amp;H$11,Transactions!$B:$B,"&lt;="&amp;H$12)</f>
        <v>0</v>
      </c>
      <c r="I92" s="151">
        <f>-SUMIFS(Transactions!$J:$J,Transactions!$G:$G,YearlyReport!$A92,Transactions!$B:$B,"&gt;="&amp;I$11,Transactions!$B:$B,"&lt;="&amp;I$12)+SUMIFS(Transactions!$I:$I,Transactions!$G:$G,YearlyReport!$A92,Transactions!$B:$B,"&gt;="&amp;I$11,Transactions!$B:$B,"&lt;="&amp;I$12)</f>
        <v>0</v>
      </c>
      <c r="J92" s="151">
        <f>-SUMIFS(Transactions!$J:$J,Transactions!$G:$G,YearlyReport!$A92,Transactions!$B:$B,"&gt;="&amp;J$11,Transactions!$B:$B,"&lt;="&amp;J$12)+SUMIFS(Transactions!$I:$I,Transactions!$G:$G,YearlyReport!$A92,Transactions!$B:$B,"&gt;="&amp;J$11,Transactions!$B:$B,"&lt;="&amp;J$12)</f>
        <v>0</v>
      </c>
      <c r="K92" s="151">
        <f>-SUMIFS(Transactions!$J:$J,Transactions!$G:$G,YearlyReport!$A92,Transactions!$B:$B,"&gt;="&amp;K$11,Transactions!$B:$B,"&lt;="&amp;K$12)+SUMIFS(Transactions!$I:$I,Transactions!$G:$G,YearlyReport!$A92,Transactions!$B:$B,"&gt;="&amp;K$11,Transactions!$B:$B,"&lt;="&amp;K$12)</f>
        <v>0</v>
      </c>
      <c r="L92" s="151">
        <f>-SUMIFS(Transactions!$J:$J,Transactions!$G:$G,YearlyReport!$A92,Transactions!$B:$B,"&gt;="&amp;L$11,Transactions!$B:$B,"&lt;="&amp;L$12)+SUMIFS(Transactions!$I:$I,Transactions!$G:$G,YearlyReport!$A92,Transactions!$B:$B,"&gt;="&amp;L$11,Transactions!$B:$B,"&lt;="&amp;L$12)</f>
        <v>0</v>
      </c>
      <c r="M92" s="151">
        <f>-SUMIFS(Transactions!$J:$J,Transactions!$G:$G,YearlyReport!$A92,Transactions!$B:$B,"&gt;="&amp;M$11,Transactions!$B:$B,"&lt;="&amp;M$12)+SUMIFS(Transactions!$I:$I,Transactions!$G:$G,YearlyReport!$A92,Transactions!$B:$B,"&gt;="&amp;M$11,Transactions!$B:$B,"&lt;="&amp;M$12)</f>
        <v>0</v>
      </c>
      <c r="N92" s="151">
        <f>-SUMIFS(Transactions!$J:$J,Transactions!$G:$G,YearlyReport!$A92,Transactions!$B:$B,"&gt;="&amp;N$11,Transactions!$B:$B,"&lt;="&amp;N$12)+SUMIFS(Transactions!$I:$I,Transactions!$G:$G,YearlyReport!$A92,Transactions!$B:$B,"&gt;="&amp;N$11,Transactions!$B:$B,"&lt;="&amp;N$12)</f>
        <v>0</v>
      </c>
      <c r="O92" s="152">
        <f t="shared" si="12"/>
        <v>0</v>
      </c>
      <c r="P92" s="152">
        <f t="shared" si="13"/>
        <v>0</v>
      </c>
    </row>
    <row r="93" spans="1:16" ht="14.45" customHeight="1" x14ac:dyDescent="0.25">
      <c r="A93" s="121" t="s">
        <v>413</v>
      </c>
      <c r="C93" s="151">
        <f>-SUMIFS(Transactions!$J:$J,Transactions!$G:$G,YearlyReport!$A93,Transactions!$B:$B,"&gt;="&amp;C$11,Transactions!$B:$B,"&lt;="&amp;C$12)+SUMIFS(Transactions!$I:$I,Transactions!$G:$G,YearlyReport!$A93,Transactions!$B:$B,"&gt;="&amp;C$11,Transactions!$B:$B,"&lt;="&amp;C$12)</f>
        <v>0</v>
      </c>
      <c r="D93" s="151">
        <f>-SUMIFS(Transactions!$J:$J,Transactions!$G:$G,YearlyReport!$A93,Transactions!$B:$B,"&gt;="&amp;D$11,Transactions!$B:$B,"&lt;="&amp;D$12)+SUMIFS(Transactions!$I:$I,Transactions!$G:$G,YearlyReport!$A93,Transactions!$B:$B,"&gt;="&amp;D$11,Transactions!$B:$B,"&lt;="&amp;D$12)</f>
        <v>0</v>
      </c>
      <c r="E93" s="151">
        <f>-SUMIFS(Transactions!$J:$J,Transactions!$G:$G,YearlyReport!$A93,Transactions!$B:$B,"&gt;="&amp;E$11,Transactions!$B:$B,"&lt;="&amp;E$12)+SUMIFS(Transactions!$I:$I,Transactions!$G:$G,YearlyReport!$A93,Transactions!$B:$B,"&gt;="&amp;E$11,Transactions!$B:$B,"&lt;="&amp;E$12)</f>
        <v>0</v>
      </c>
      <c r="F93" s="151">
        <f>-SUMIFS(Transactions!$J:$J,Transactions!$G:$G,YearlyReport!$A93,Transactions!$B:$B,"&gt;="&amp;F$11,Transactions!$B:$B,"&lt;="&amp;F$12)+SUMIFS(Transactions!$I:$I,Transactions!$G:$G,YearlyReport!$A93,Transactions!$B:$B,"&gt;="&amp;F$11,Transactions!$B:$B,"&lt;="&amp;F$12)</f>
        <v>0</v>
      </c>
      <c r="G93" s="151">
        <f>-SUMIFS(Transactions!$J:$J,Transactions!$G:$G,YearlyReport!$A93,Transactions!$B:$B,"&gt;="&amp;G$11,Transactions!$B:$B,"&lt;="&amp;G$12)+SUMIFS(Transactions!$I:$I,Transactions!$G:$G,YearlyReport!$A93,Transactions!$B:$B,"&gt;="&amp;G$11,Transactions!$B:$B,"&lt;="&amp;G$12)</f>
        <v>0</v>
      </c>
      <c r="H93" s="151">
        <f>-SUMIFS(Transactions!$J:$J,Transactions!$G:$G,YearlyReport!$A93,Transactions!$B:$B,"&gt;="&amp;H$11,Transactions!$B:$B,"&lt;="&amp;H$12)+SUMIFS(Transactions!$I:$I,Transactions!$G:$G,YearlyReport!$A93,Transactions!$B:$B,"&gt;="&amp;H$11,Transactions!$B:$B,"&lt;="&amp;H$12)</f>
        <v>0</v>
      </c>
      <c r="I93" s="151">
        <f>-SUMIFS(Transactions!$J:$J,Transactions!$G:$G,YearlyReport!$A93,Transactions!$B:$B,"&gt;="&amp;I$11,Transactions!$B:$B,"&lt;="&amp;I$12)+SUMIFS(Transactions!$I:$I,Transactions!$G:$G,YearlyReport!$A93,Transactions!$B:$B,"&gt;="&amp;I$11,Transactions!$B:$B,"&lt;="&amp;I$12)</f>
        <v>0</v>
      </c>
      <c r="J93" s="151">
        <f>-SUMIFS(Transactions!$J:$J,Transactions!$G:$G,YearlyReport!$A93,Transactions!$B:$B,"&gt;="&amp;J$11,Transactions!$B:$B,"&lt;="&amp;J$12)+SUMIFS(Transactions!$I:$I,Transactions!$G:$G,YearlyReport!$A93,Transactions!$B:$B,"&gt;="&amp;J$11,Transactions!$B:$B,"&lt;="&amp;J$12)</f>
        <v>0</v>
      </c>
      <c r="K93" s="151">
        <f>-SUMIFS(Transactions!$J:$J,Transactions!$G:$G,YearlyReport!$A93,Transactions!$B:$B,"&gt;="&amp;K$11,Transactions!$B:$B,"&lt;="&amp;K$12)+SUMIFS(Transactions!$I:$I,Transactions!$G:$G,YearlyReport!$A93,Transactions!$B:$B,"&gt;="&amp;K$11,Transactions!$B:$B,"&lt;="&amp;K$12)</f>
        <v>0</v>
      </c>
      <c r="L93" s="151">
        <f>-SUMIFS(Transactions!$J:$J,Transactions!$G:$G,YearlyReport!$A93,Transactions!$B:$B,"&gt;="&amp;L$11,Transactions!$B:$B,"&lt;="&amp;L$12)+SUMIFS(Transactions!$I:$I,Transactions!$G:$G,YearlyReport!$A93,Transactions!$B:$B,"&gt;="&amp;L$11,Transactions!$B:$B,"&lt;="&amp;L$12)</f>
        <v>0</v>
      </c>
      <c r="M93" s="151">
        <f>-SUMIFS(Transactions!$J:$J,Transactions!$G:$G,YearlyReport!$A93,Transactions!$B:$B,"&gt;="&amp;M$11,Transactions!$B:$B,"&lt;="&amp;M$12)+SUMIFS(Transactions!$I:$I,Transactions!$G:$G,YearlyReport!$A93,Transactions!$B:$B,"&gt;="&amp;M$11,Transactions!$B:$B,"&lt;="&amp;M$12)</f>
        <v>0</v>
      </c>
      <c r="N93" s="151">
        <f>-SUMIFS(Transactions!$J:$J,Transactions!$G:$G,YearlyReport!$A93,Transactions!$B:$B,"&gt;="&amp;N$11,Transactions!$B:$B,"&lt;="&amp;N$12)+SUMIFS(Transactions!$I:$I,Transactions!$G:$G,YearlyReport!$A93,Transactions!$B:$B,"&gt;="&amp;N$11,Transactions!$B:$B,"&lt;="&amp;N$12)</f>
        <v>0</v>
      </c>
      <c r="O93" s="152">
        <f t="shared" si="12"/>
        <v>0</v>
      </c>
      <c r="P93" s="152">
        <f t="shared" si="13"/>
        <v>0</v>
      </c>
    </row>
    <row r="94" spans="1:16" ht="14.45" customHeight="1" x14ac:dyDescent="0.25">
      <c r="A94" s="121" t="s">
        <v>413</v>
      </c>
      <c r="C94" s="151">
        <f>-SUMIFS(Transactions!$J:$J,Transactions!$G:$G,YearlyReport!$A94,Transactions!$B:$B,"&gt;="&amp;C$11,Transactions!$B:$B,"&lt;="&amp;C$12)+SUMIFS(Transactions!$I:$I,Transactions!$G:$G,YearlyReport!$A94,Transactions!$B:$B,"&gt;="&amp;C$11,Transactions!$B:$B,"&lt;="&amp;C$12)</f>
        <v>0</v>
      </c>
      <c r="D94" s="151">
        <f>-SUMIFS(Transactions!$J:$J,Transactions!$G:$G,YearlyReport!$A94,Transactions!$B:$B,"&gt;="&amp;D$11,Transactions!$B:$B,"&lt;="&amp;D$12)+SUMIFS(Transactions!$I:$I,Transactions!$G:$G,YearlyReport!$A94,Transactions!$B:$B,"&gt;="&amp;D$11,Transactions!$B:$B,"&lt;="&amp;D$12)</f>
        <v>0</v>
      </c>
      <c r="E94" s="151">
        <f>-SUMIFS(Transactions!$J:$J,Transactions!$G:$G,YearlyReport!$A94,Transactions!$B:$B,"&gt;="&amp;E$11,Transactions!$B:$B,"&lt;="&amp;E$12)+SUMIFS(Transactions!$I:$I,Transactions!$G:$G,YearlyReport!$A94,Transactions!$B:$B,"&gt;="&amp;E$11,Transactions!$B:$B,"&lt;="&amp;E$12)</f>
        <v>0</v>
      </c>
      <c r="F94" s="151">
        <f>-SUMIFS(Transactions!$J:$J,Transactions!$G:$G,YearlyReport!$A94,Transactions!$B:$B,"&gt;="&amp;F$11,Transactions!$B:$B,"&lt;="&amp;F$12)+SUMIFS(Transactions!$I:$I,Transactions!$G:$G,YearlyReport!$A94,Transactions!$B:$B,"&gt;="&amp;F$11,Transactions!$B:$B,"&lt;="&amp;F$12)</f>
        <v>0</v>
      </c>
      <c r="G94" s="151">
        <f>-SUMIFS(Transactions!$J:$J,Transactions!$G:$G,YearlyReport!$A94,Transactions!$B:$B,"&gt;="&amp;G$11,Transactions!$B:$B,"&lt;="&amp;G$12)+SUMIFS(Transactions!$I:$I,Transactions!$G:$G,YearlyReport!$A94,Transactions!$B:$B,"&gt;="&amp;G$11,Transactions!$B:$B,"&lt;="&amp;G$12)</f>
        <v>0</v>
      </c>
      <c r="H94" s="151">
        <f>-SUMIFS(Transactions!$J:$J,Transactions!$G:$G,YearlyReport!$A94,Transactions!$B:$B,"&gt;="&amp;H$11,Transactions!$B:$B,"&lt;="&amp;H$12)+SUMIFS(Transactions!$I:$I,Transactions!$G:$G,YearlyReport!$A94,Transactions!$B:$B,"&gt;="&amp;H$11,Transactions!$B:$B,"&lt;="&amp;H$12)</f>
        <v>0</v>
      </c>
      <c r="I94" s="151">
        <f>-SUMIFS(Transactions!$J:$J,Transactions!$G:$G,YearlyReport!$A94,Transactions!$B:$B,"&gt;="&amp;I$11,Transactions!$B:$B,"&lt;="&amp;I$12)+SUMIFS(Transactions!$I:$I,Transactions!$G:$G,YearlyReport!$A94,Transactions!$B:$B,"&gt;="&amp;I$11,Transactions!$B:$B,"&lt;="&amp;I$12)</f>
        <v>0</v>
      </c>
      <c r="J94" s="151">
        <f>-SUMIFS(Transactions!$J:$J,Transactions!$G:$G,YearlyReport!$A94,Transactions!$B:$B,"&gt;="&amp;J$11,Transactions!$B:$B,"&lt;="&amp;J$12)+SUMIFS(Transactions!$I:$I,Transactions!$G:$G,YearlyReport!$A94,Transactions!$B:$B,"&gt;="&amp;J$11,Transactions!$B:$B,"&lt;="&amp;J$12)</f>
        <v>0</v>
      </c>
      <c r="K94" s="151">
        <f>-SUMIFS(Transactions!$J:$J,Transactions!$G:$G,YearlyReport!$A94,Transactions!$B:$B,"&gt;="&amp;K$11,Transactions!$B:$B,"&lt;="&amp;K$12)+SUMIFS(Transactions!$I:$I,Transactions!$G:$G,YearlyReport!$A94,Transactions!$B:$B,"&gt;="&amp;K$11,Transactions!$B:$B,"&lt;="&amp;K$12)</f>
        <v>0</v>
      </c>
      <c r="L94" s="151">
        <f>-SUMIFS(Transactions!$J:$J,Transactions!$G:$G,YearlyReport!$A94,Transactions!$B:$B,"&gt;="&amp;L$11,Transactions!$B:$B,"&lt;="&amp;L$12)+SUMIFS(Transactions!$I:$I,Transactions!$G:$G,YearlyReport!$A94,Transactions!$B:$B,"&gt;="&amp;L$11,Transactions!$B:$B,"&lt;="&amp;L$12)</f>
        <v>0</v>
      </c>
      <c r="M94" s="151">
        <f>-SUMIFS(Transactions!$J:$J,Transactions!$G:$G,YearlyReport!$A94,Transactions!$B:$B,"&gt;="&amp;M$11,Transactions!$B:$B,"&lt;="&amp;M$12)+SUMIFS(Transactions!$I:$I,Transactions!$G:$G,YearlyReport!$A94,Transactions!$B:$B,"&gt;="&amp;M$11,Transactions!$B:$B,"&lt;="&amp;M$12)</f>
        <v>0</v>
      </c>
      <c r="N94" s="151">
        <f>-SUMIFS(Transactions!$J:$J,Transactions!$G:$G,YearlyReport!$A94,Transactions!$B:$B,"&gt;="&amp;N$11,Transactions!$B:$B,"&lt;="&amp;N$12)+SUMIFS(Transactions!$I:$I,Transactions!$G:$G,YearlyReport!$A94,Transactions!$B:$B,"&gt;="&amp;N$11,Transactions!$B:$B,"&lt;="&amp;N$12)</f>
        <v>0</v>
      </c>
      <c r="O94" s="152">
        <f t="shared" si="12"/>
        <v>0</v>
      </c>
      <c r="P94" s="152">
        <f t="shared" si="13"/>
        <v>0</v>
      </c>
    </row>
    <row r="95" spans="1:16" ht="14.45" customHeight="1" x14ac:dyDescent="0.25">
      <c r="A95" s="121" t="s">
        <v>413</v>
      </c>
      <c r="C95" s="151">
        <f>-SUMIFS(Transactions!$J:$J,Transactions!$G:$G,YearlyReport!$A95,Transactions!$B:$B,"&gt;="&amp;C$11,Transactions!$B:$B,"&lt;="&amp;C$12)+SUMIFS(Transactions!$I:$I,Transactions!$G:$G,YearlyReport!$A95,Transactions!$B:$B,"&gt;="&amp;C$11,Transactions!$B:$B,"&lt;="&amp;C$12)</f>
        <v>0</v>
      </c>
      <c r="D95" s="151">
        <f>-SUMIFS(Transactions!$J:$J,Transactions!$G:$G,YearlyReport!$A95,Transactions!$B:$B,"&gt;="&amp;D$11,Transactions!$B:$B,"&lt;="&amp;D$12)+SUMIFS(Transactions!$I:$I,Transactions!$G:$G,YearlyReport!$A95,Transactions!$B:$B,"&gt;="&amp;D$11,Transactions!$B:$B,"&lt;="&amp;D$12)</f>
        <v>0</v>
      </c>
      <c r="E95" s="151">
        <f>-SUMIFS(Transactions!$J:$J,Transactions!$G:$G,YearlyReport!$A95,Transactions!$B:$B,"&gt;="&amp;E$11,Transactions!$B:$B,"&lt;="&amp;E$12)+SUMIFS(Transactions!$I:$I,Transactions!$G:$G,YearlyReport!$A95,Transactions!$B:$B,"&gt;="&amp;E$11,Transactions!$B:$B,"&lt;="&amp;E$12)</f>
        <v>0</v>
      </c>
      <c r="F95" s="151">
        <f>-SUMIFS(Transactions!$J:$J,Transactions!$G:$G,YearlyReport!$A95,Transactions!$B:$B,"&gt;="&amp;F$11,Transactions!$B:$B,"&lt;="&amp;F$12)+SUMIFS(Transactions!$I:$I,Transactions!$G:$G,YearlyReport!$A95,Transactions!$B:$B,"&gt;="&amp;F$11,Transactions!$B:$B,"&lt;="&amp;F$12)</f>
        <v>0</v>
      </c>
      <c r="G95" s="151">
        <f>-SUMIFS(Transactions!$J:$J,Transactions!$G:$G,YearlyReport!$A95,Transactions!$B:$B,"&gt;="&amp;G$11,Transactions!$B:$B,"&lt;="&amp;G$12)+SUMIFS(Transactions!$I:$I,Transactions!$G:$G,YearlyReport!$A95,Transactions!$B:$B,"&gt;="&amp;G$11,Transactions!$B:$B,"&lt;="&amp;G$12)</f>
        <v>0</v>
      </c>
      <c r="H95" s="151">
        <f>-SUMIFS(Transactions!$J:$J,Transactions!$G:$G,YearlyReport!$A95,Transactions!$B:$B,"&gt;="&amp;H$11,Transactions!$B:$B,"&lt;="&amp;H$12)+SUMIFS(Transactions!$I:$I,Transactions!$G:$G,YearlyReport!$A95,Transactions!$B:$B,"&gt;="&amp;H$11,Transactions!$B:$B,"&lt;="&amp;H$12)</f>
        <v>0</v>
      </c>
      <c r="I95" s="151">
        <f>-SUMIFS(Transactions!$J:$J,Transactions!$G:$G,YearlyReport!$A95,Transactions!$B:$B,"&gt;="&amp;I$11,Transactions!$B:$B,"&lt;="&amp;I$12)+SUMIFS(Transactions!$I:$I,Transactions!$G:$G,YearlyReport!$A95,Transactions!$B:$B,"&gt;="&amp;I$11,Transactions!$B:$B,"&lt;="&amp;I$12)</f>
        <v>0</v>
      </c>
      <c r="J95" s="151">
        <f>-SUMIFS(Transactions!$J:$J,Transactions!$G:$G,YearlyReport!$A95,Transactions!$B:$B,"&gt;="&amp;J$11,Transactions!$B:$B,"&lt;="&amp;J$12)+SUMIFS(Transactions!$I:$I,Transactions!$G:$G,YearlyReport!$A95,Transactions!$B:$B,"&gt;="&amp;J$11,Transactions!$B:$B,"&lt;="&amp;J$12)</f>
        <v>0</v>
      </c>
      <c r="K95" s="151">
        <f>-SUMIFS(Transactions!$J:$J,Transactions!$G:$G,YearlyReport!$A95,Transactions!$B:$B,"&gt;="&amp;K$11,Transactions!$B:$B,"&lt;="&amp;K$12)+SUMIFS(Transactions!$I:$I,Transactions!$G:$G,YearlyReport!$A95,Transactions!$B:$B,"&gt;="&amp;K$11,Transactions!$B:$B,"&lt;="&amp;K$12)</f>
        <v>0</v>
      </c>
      <c r="L95" s="151">
        <f>-SUMIFS(Transactions!$J:$J,Transactions!$G:$G,YearlyReport!$A95,Transactions!$B:$B,"&gt;="&amp;L$11,Transactions!$B:$B,"&lt;="&amp;L$12)+SUMIFS(Transactions!$I:$I,Transactions!$G:$G,YearlyReport!$A95,Transactions!$B:$B,"&gt;="&amp;L$11,Transactions!$B:$B,"&lt;="&amp;L$12)</f>
        <v>0</v>
      </c>
      <c r="M95" s="151">
        <f>-SUMIFS(Transactions!$J:$J,Transactions!$G:$G,YearlyReport!$A95,Transactions!$B:$B,"&gt;="&amp;M$11,Transactions!$B:$B,"&lt;="&amp;M$12)+SUMIFS(Transactions!$I:$I,Transactions!$G:$G,YearlyReport!$A95,Transactions!$B:$B,"&gt;="&amp;M$11,Transactions!$B:$B,"&lt;="&amp;M$12)</f>
        <v>0</v>
      </c>
      <c r="N95" s="151">
        <f>-SUMIFS(Transactions!$J:$J,Transactions!$G:$G,YearlyReport!$A95,Transactions!$B:$B,"&gt;="&amp;N$11,Transactions!$B:$B,"&lt;="&amp;N$12)+SUMIFS(Transactions!$I:$I,Transactions!$G:$G,YearlyReport!$A95,Transactions!$B:$B,"&gt;="&amp;N$11,Transactions!$B:$B,"&lt;="&amp;N$12)</f>
        <v>0</v>
      </c>
      <c r="O95" s="152">
        <f t="shared" si="12"/>
        <v>0</v>
      </c>
      <c r="P95" s="152">
        <f t="shared" si="13"/>
        <v>0</v>
      </c>
    </row>
    <row r="96" spans="1:16" ht="14.45" customHeight="1" x14ac:dyDescent="0.25">
      <c r="A96" s="121" t="s">
        <v>413</v>
      </c>
      <c r="C96" s="151">
        <f>-SUMIFS(Transactions!$J:$J,Transactions!$G:$G,YearlyReport!$A96,Transactions!$B:$B,"&gt;="&amp;C$11,Transactions!$B:$B,"&lt;="&amp;C$12)+SUMIFS(Transactions!$I:$I,Transactions!$G:$G,YearlyReport!$A96,Transactions!$B:$B,"&gt;="&amp;C$11,Transactions!$B:$B,"&lt;="&amp;C$12)</f>
        <v>0</v>
      </c>
      <c r="D96" s="151">
        <f>-SUMIFS(Transactions!$J:$J,Transactions!$G:$G,YearlyReport!$A96,Transactions!$B:$B,"&gt;="&amp;D$11,Transactions!$B:$B,"&lt;="&amp;D$12)+SUMIFS(Transactions!$I:$I,Transactions!$G:$G,YearlyReport!$A96,Transactions!$B:$B,"&gt;="&amp;D$11,Transactions!$B:$B,"&lt;="&amp;D$12)</f>
        <v>0</v>
      </c>
      <c r="E96" s="151">
        <f>-SUMIFS(Transactions!$J:$J,Transactions!$G:$G,YearlyReport!$A96,Transactions!$B:$B,"&gt;="&amp;E$11,Transactions!$B:$B,"&lt;="&amp;E$12)+SUMIFS(Transactions!$I:$I,Transactions!$G:$G,YearlyReport!$A96,Transactions!$B:$B,"&gt;="&amp;E$11,Transactions!$B:$B,"&lt;="&amp;E$12)</f>
        <v>0</v>
      </c>
      <c r="F96" s="151">
        <f>-SUMIFS(Transactions!$J:$J,Transactions!$G:$G,YearlyReport!$A96,Transactions!$B:$B,"&gt;="&amp;F$11,Transactions!$B:$B,"&lt;="&amp;F$12)+SUMIFS(Transactions!$I:$I,Transactions!$G:$G,YearlyReport!$A96,Transactions!$B:$B,"&gt;="&amp;F$11,Transactions!$B:$B,"&lt;="&amp;F$12)</f>
        <v>0</v>
      </c>
      <c r="G96" s="151">
        <f>-SUMIFS(Transactions!$J:$J,Transactions!$G:$G,YearlyReport!$A96,Transactions!$B:$B,"&gt;="&amp;G$11,Transactions!$B:$B,"&lt;="&amp;G$12)+SUMIFS(Transactions!$I:$I,Transactions!$G:$G,YearlyReport!$A96,Transactions!$B:$B,"&gt;="&amp;G$11,Transactions!$B:$B,"&lt;="&amp;G$12)</f>
        <v>0</v>
      </c>
      <c r="H96" s="151">
        <f>-SUMIFS(Transactions!$J:$J,Transactions!$G:$G,YearlyReport!$A96,Transactions!$B:$B,"&gt;="&amp;H$11,Transactions!$B:$B,"&lt;="&amp;H$12)+SUMIFS(Transactions!$I:$I,Transactions!$G:$G,YearlyReport!$A96,Transactions!$B:$B,"&gt;="&amp;H$11,Transactions!$B:$B,"&lt;="&amp;H$12)</f>
        <v>0</v>
      </c>
      <c r="I96" s="151">
        <f>-SUMIFS(Transactions!$J:$J,Transactions!$G:$G,YearlyReport!$A96,Transactions!$B:$B,"&gt;="&amp;I$11,Transactions!$B:$B,"&lt;="&amp;I$12)+SUMIFS(Transactions!$I:$I,Transactions!$G:$G,YearlyReport!$A96,Transactions!$B:$B,"&gt;="&amp;I$11,Transactions!$B:$B,"&lt;="&amp;I$12)</f>
        <v>0</v>
      </c>
      <c r="J96" s="151">
        <f>-SUMIFS(Transactions!$J:$J,Transactions!$G:$G,YearlyReport!$A96,Transactions!$B:$B,"&gt;="&amp;J$11,Transactions!$B:$B,"&lt;="&amp;J$12)+SUMIFS(Transactions!$I:$I,Transactions!$G:$G,YearlyReport!$A96,Transactions!$B:$B,"&gt;="&amp;J$11,Transactions!$B:$B,"&lt;="&amp;J$12)</f>
        <v>0</v>
      </c>
      <c r="K96" s="151">
        <f>-SUMIFS(Transactions!$J:$J,Transactions!$G:$G,YearlyReport!$A96,Transactions!$B:$B,"&gt;="&amp;K$11,Transactions!$B:$B,"&lt;="&amp;K$12)+SUMIFS(Transactions!$I:$I,Transactions!$G:$G,YearlyReport!$A96,Transactions!$B:$B,"&gt;="&amp;K$11,Transactions!$B:$B,"&lt;="&amp;K$12)</f>
        <v>0</v>
      </c>
      <c r="L96" s="151">
        <f>-SUMIFS(Transactions!$J:$J,Transactions!$G:$G,YearlyReport!$A96,Transactions!$B:$B,"&gt;="&amp;L$11,Transactions!$B:$B,"&lt;="&amp;L$12)+SUMIFS(Transactions!$I:$I,Transactions!$G:$G,YearlyReport!$A96,Transactions!$B:$B,"&gt;="&amp;L$11,Transactions!$B:$B,"&lt;="&amp;L$12)</f>
        <v>0</v>
      </c>
      <c r="M96" s="151">
        <f>-SUMIFS(Transactions!$J:$J,Transactions!$G:$G,YearlyReport!$A96,Transactions!$B:$B,"&gt;="&amp;M$11,Transactions!$B:$B,"&lt;="&amp;M$12)+SUMIFS(Transactions!$I:$I,Transactions!$G:$G,YearlyReport!$A96,Transactions!$B:$B,"&gt;="&amp;M$11,Transactions!$B:$B,"&lt;="&amp;M$12)</f>
        <v>0</v>
      </c>
      <c r="N96" s="151">
        <f>-SUMIFS(Transactions!$J:$J,Transactions!$G:$G,YearlyReport!$A96,Transactions!$B:$B,"&gt;="&amp;N$11,Transactions!$B:$B,"&lt;="&amp;N$12)+SUMIFS(Transactions!$I:$I,Transactions!$G:$G,YearlyReport!$A96,Transactions!$B:$B,"&gt;="&amp;N$11,Transactions!$B:$B,"&lt;="&amp;N$12)</f>
        <v>0</v>
      </c>
      <c r="O96" s="152">
        <f t="shared" si="12"/>
        <v>0</v>
      </c>
      <c r="P96" s="152">
        <f t="shared" si="13"/>
        <v>0</v>
      </c>
    </row>
    <row r="97" spans="1:16" ht="14.45" customHeight="1" x14ac:dyDescent="0.25">
      <c r="A97" s="121" t="s">
        <v>413</v>
      </c>
      <c r="C97" s="151">
        <f>-SUMIFS(Transactions!$J:$J,Transactions!$G:$G,YearlyReport!$A97,Transactions!$B:$B,"&gt;="&amp;C$11,Transactions!$B:$B,"&lt;="&amp;C$12)+SUMIFS(Transactions!$I:$I,Transactions!$G:$G,YearlyReport!$A97,Transactions!$B:$B,"&gt;="&amp;C$11,Transactions!$B:$B,"&lt;="&amp;C$12)</f>
        <v>0</v>
      </c>
      <c r="D97" s="151">
        <f>-SUMIFS(Transactions!$J:$J,Transactions!$G:$G,YearlyReport!$A97,Transactions!$B:$B,"&gt;="&amp;D$11,Transactions!$B:$B,"&lt;="&amp;D$12)+SUMIFS(Transactions!$I:$I,Transactions!$G:$G,YearlyReport!$A97,Transactions!$B:$B,"&gt;="&amp;D$11,Transactions!$B:$B,"&lt;="&amp;D$12)</f>
        <v>0</v>
      </c>
      <c r="E97" s="151">
        <f>-SUMIFS(Transactions!$J:$J,Transactions!$G:$G,YearlyReport!$A97,Transactions!$B:$B,"&gt;="&amp;E$11,Transactions!$B:$B,"&lt;="&amp;E$12)+SUMIFS(Transactions!$I:$I,Transactions!$G:$G,YearlyReport!$A97,Transactions!$B:$B,"&gt;="&amp;E$11,Transactions!$B:$B,"&lt;="&amp;E$12)</f>
        <v>0</v>
      </c>
      <c r="F97" s="151">
        <f>-SUMIFS(Transactions!$J:$J,Transactions!$G:$G,YearlyReport!$A97,Transactions!$B:$B,"&gt;="&amp;F$11,Transactions!$B:$B,"&lt;="&amp;F$12)+SUMIFS(Transactions!$I:$I,Transactions!$G:$G,YearlyReport!$A97,Transactions!$B:$B,"&gt;="&amp;F$11,Transactions!$B:$B,"&lt;="&amp;F$12)</f>
        <v>0</v>
      </c>
      <c r="G97" s="151">
        <f>-SUMIFS(Transactions!$J:$J,Transactions!$G:$G,YearlyReport!$A97,Transactions!$B:$B,"&gt;="&amp;G$11,Transactions!$B:$B,"&lt;="&amp;G$12)+SUMIFS(Transactions!$I:$I,Transactions!$G:$G,YearlyReport!$A97,Transactions!$B:$B,"&gt;="&amp;G$11,Transactions!$B:$B,"&lt;="&amp;G$12)</f>
        <v>0</v>
      </c>
      <c r="H97" s="151">
        <f>-SUMIFS(Transactions!$J:$J,Transactions!$G:$G,YearlyReport!$A97,Transactions!$B:$B,"&gt;="&amp;H$11,Transactions!$B:$B,"&lt;="&amp;H$12)+SUMIFS(Transactions!$I:$I,Transactions!$G:$G,YearlyReport!$A97,Transactions!$B:$B,"&gt;="&amp;H$11,Transactions!$B:$B,"&lt;="&amp;H$12)</f>
        <v>0</v>
      </c>
      <c r="I97" s="151">
        <f>-SUMIFS(Transactions!$J:$J,Transactions!$G:$G,YearlyReport!$A97,Transactions!$B:$B,"&gt;="&amp;I$11,Transactions!$B:$B,"&lt;="&amp;I$12)+SUMIFS(Transactions!$I:$I,Transactions!$G:$G,YearlyReport!$A97,Transactions!$B:$B,"&gt;="&amp;I$11,Transactions!$B:$B,"&lt;="&amp;I$12)</f>
        <v>0</v>
      </c>
      <c r="J97" s="151">
        <f>-SUMIFS(Transactions!$J:$J,Transactions!$G:$G,YearlyReport!$A97,Transactions!$B:$B,"&gt;="&amp;J$11,Transactions!$B:$B,"&lt;="&amp;J$12)+SUMIFS(Transactions!$I:$I,Transactions!$G:$G,YearlyReport!$A97,Transactions!$B:$B,"&gt;="&amp;J$11,Transactions!$B:$B,"&lt;="&amp;J$12)</f>
        <v>0</v>
      </c>
      <c r="K97" s="151">
        <f>-SUMIFS(Transactions!$J:$J,Transactions!$G:$G,YearlyReport!$A97,Transactions!$B:$B,"&gt;="&amp;K$11,Transactions!$B:$B,"&lt;="&amp;K$12)+SUMIFS(Transactions!$I:$I,Transactions!$G:$G,YearlyReport!$A97,Transactions!$B:$B,"&gt;="&amp;K$11,Transactions!$B:$B,"&lt;="&amp;K$12)</f>
        <v>0</v>
      </c>
      <c r="L97" s="151">
        <f>-SUMIFS(Transactions!$J:$J,Transactions!$G:$G,YearlyReport!$A97,Transactions!$B:$B,"&gt;="&amp;L$11,Transactions!$B:$B,"&lt;="&amp;L$12)+SUMIFS(Transactions!$I:$I,Transactions!$G:$G,YearlyReport!$A97,Transactions!$B:$B,"&gt;="&amp;L$11,Transactions!$B:$B,"&lt;="&amp;L$12)</f>
        <v>0</v>
      </c>
      <c r="M97" s="151">
        <f>-SUMIFS(Transactions!$J:$J,Transactions!$G:$G,YearlyReport!$A97,Transactions!$B:$B,"&gt;="&amp;M$11,Transactions!$B:$B,"&lt;="&amp;M$12)+SUMIFS(Transactions!$I:$I,Transactions!$G:$G,YearlyReport!$A97,Transactions!$B:$B,"&gt;="&amp;M$11,Transactions!$B:$B,"&lt;="&amp;M$12)</f>
        <v>0</v>
      </c>
      <c r="N97" s="151">
        <f>-SUMIFS(Transactions!$J:$J,Transactions!$G:$G,YearlyReport!$A97,Transactions!$B:$B,"&gt;="&amp;N$11,Transactions!$B:$B,"&lt;="&amp;N$12)+SUMIFS(Transactions!$I:$I,Transactions!$G:$G,YearlyReport!$A97,Transactions!$B:$B,"&gt;="&amp;N$11,Transactions!$B:$B,"&lt;="&amp;N$12)</f>
        <v>0</v>
      </c>
      <c r="O97" s="152">
        <f t="shared" si="12"/>
        <v>0</v>
      </c>
      <c r="P97" s="152">
        <f t="shared" si="13"/>
        <v>0</v>
      </c>
    </row>
    <row r="98" spans="1:16" ht="14.45" customHeight="1" x14ac:dyDescent="0.25">
      <c r="A98" s="121" t="s">
        <v>413</v>
      </c>
      <c r="C98" s="151">
        <f>-SUMIFS(Transactions!$J:$J,Transactions!$G:$G,YearlyReport!$A98,Transactions!$B:$B,"&gt;="&amp;C$11,Transactions!$B:$B,"&lt;="&amp;C$12)+SUMIFS(Transactions!$I:$I,Transactions!$G:$G,YearlyReport!$A98,Transactions!$B:$B,"&gt;="&amp;C$11,Transactions!$B:$B,"&lt;="&amp;C$12)</f>
        <v>0</v>
      </c>
      <c r="D98" s="151">
        <f>-SUMIFS(Transactions!$J:$J,Transactions!$G:$G,YearlyReport!$A98,Transactions!$B:$B,"&gt;="&amp;D$11,Transactions!$B:$B,"&lt;="&amp;D$12)+SUMIFS(Transactions!$I:$I,Transactions!$G:$G,YearlyReport!$A98,Transactions!$B:$B,"&gt;="&amp;D$11,Transactions!$B:$B,"&lt;="&amp;D$12)</f>
        <v>0</v>
      </c>
      <c r="E98" s="151">
        <f>-SUMIFS(Transactions!$J:$J,Transactions!$G:$G,YearlyReport!$A98,Transactions!$B:$B,"&gt;="&amp;E$11,Transactions!$B:$B,"&lt;="&amp;E$12)+SUMIFS(Transactions!$I:$I,Transactions!$G:$G,YearlyReport!$A98,Transactions!$B:$B,"&gt;="&amp;E$11,Transactions!$B:$B,"&lt;="&amp;E$12)</f>
        <v>0</v>
      </c>
      <c r="F98" s="151">
        <f>-SUMIFS(Transactions!$J:$J,Transactions!$G:$G,YearlyReport!$A98,Transactions!$B:$B,"&gt;="&amp;F$11,Transactions!$B:$B,"&lt;="&amp;F$12)+SUMIFS(Transactions!$I:$I,Transactions!$G:$G,YearlyReport!$A98,Transactions!$B:$B,"&gt;="&amp;F$11,Transactions!$B:$B,"&lt;="&amp;F$12)</f>
        <v>0</v>
      </c>
      <c r="G98" s="151">
        <f>-SUMIFS(Transactions!$J:$J,Transactions!$G:$G,YearlyReport!$A98,Transactions!$B:$B,"&gt;="&amp;G$11,Transactions!$B:$B,"&lt;="&amp;G$12)+SUMIFS(Transactions!$I:$I,Transactions!$G:$G,YearlyReport!$A98,Transactions!$B:$B,"&gt;="&amp;G$11,Transactions!$B:$B,"&lt;="&amp;G$12)</f>
        <v>0</v>
      </c>
      <c r="H98" s="151">
        <f>-SUMIFS(Transactions!$J:$J,Transactions!$G:$G,YearlyReport!$A98,Transactions!$B:$B,"&gt;="&amp;H$11,Transactions!$B:$B,"&lt;="&amp;H$12)+SUMIFS(Transactions!$I:$I,Transactions!$G:$G,YearlyReport!$A98,Transactions!$B:$B,"&gt;="&amp;H$11,Transactions!$B:$B,"&lt;="&amp;H$12)</f>
        <v>0</v>
      </c>
      <c r="I98" s="151">
        <f>-SUMIFS(Transactions!$J:$J,Transactions!$G:$G,YearlyReport!$A98,Transactions!$B:$B,"&gt;="&amp;I$11,Transactions!$B:$B,"&lt;="&amp;I$12)+SUMIFS(Transactions!$I:$I,Transactions!$G:$G,YearlyReport!$A98,Transactions!$B:$B,"&gt;="&amp;I$11,Transactions!$B:$B,"&lt;="&amp;I$12)</f>
        <v>0</v>
      </c>
      <c r="J98" s="151">
        <f>-SUMIFS(Transactions!$J:$J,Transactions!$G:$G,YearlyReport!$A98,Transactions!$B:$B,"&gt;="&amp;J$11,Transactions!$B:$B,"&lt;="&amp;J$12)+SUMIFS(Transactions!$I:$I,Transactions!$G:$G,YearlyReport!$A98,Transactions!$B:$B,"&gt;="&amp;J$11,Transactions!$B:$B,"&lt;="&amp;J$12)</f>
        <v>0</v>
      </c>
      <c r="K98" s="151">
        <f>-SUMIFS(Transactions!$J:$J,Transactions!$G:$G,YearlyReport!$A98,Transactions!$B:$B,"&gt;="&amp;K$11,Transactions!$B:$B,"&lt;="&amp;K$12)+SUMIFS(Transactions!$I:$I,Transactions!$G:$G,YearlyReport!$A98,Transactions!$B:$B,"&gt;="&amp;K$11,Transactions!$B:$B,"&lt;="&amp;K$12)</f>
        <v>0</v>
      </c>
      <c r="L98" s="151">
        <f>-SUMIFS(Transactions!$J:$J,Transactions!$G:$G,YearlyReport!$A98,Transactions!$B:$B,"&gt;="&amp;L$11,Transactions!$B:$B,"&lt;="&amp;L$12)+SUMIFS(Transactions!$I:$I,Transactions!$G:$G,YearlyReport!$A98,Transactions!$B:$B,"&gt;="&amp;L$11,Transactions!$B:$B,"&lt;="&amp;L$12)</f>
        <v>0</v>
      </c>
      <c r="M98" s="151">
        <f>-SUMIFS(Transactions!$J:$J,Transactions!$G:$G,YearlyReport!$A98,Transactions!$B:$B,"&gt;="&amp;M$11,Transactions!$B:$B,"&lt;="&amp;M$12)+SUMIFS(Transactions!$I:$I,Transactions!$G:$G,YearlyReport!$A98,Transactions!$B:$B,"&gt;="&amp;M$11,Transactions!$B:$B,"&lt;="&amp;M$12)</f>
        <v>0</v>
      </c>
      <c r="N98" s="151">
        <f>-SUMIFS(Transactions!$J:$J,Transactions!$G:$G,YearlyReport!$A98,Transactions!$B:$B,"&gt;="&amp;N$11,Transactions!$B:$B,"&lt;="&amp;N$12)+SUMIFS(Transactions!$I:$I,Transactions!$G:$G,YearlyReport!$A98,Transactions!$B:$B,"&gt;="&amp;N$11,Transactions!$B:$B,"&lt;="&amp;N$12)</f>
        <v>0</v>
      </c>
      <c r="O98" s="152">
        <f t="shared" si="12"/>
        <v>0</v>
      </c>
      <c r="P98" s="152">
        <f t="shared" si="13"/>
        <v>0</v>
      </c>
    </row>
    <row r="99" spans="1:16" ht="14.45" customHeight="1" x14ac:dyDescent="0.25">
      <c r="A99" s="121" t="s">
        <v>413</v>
      </c>
      <c r="C99" s="151">
        <f>-SUMIFS(Transactions!$J:$J,Transactions!$G:$G,YearlyReport!$A99,Transactions!$B:$B,"&gt;="&amp;C$11,Transactions!$B:$B,"&lt;="&amp;C$12)+SUMIFS(Transactions!$I:$I,Transactions!$G:$G,YearlyReport!$A99,Transactions!$B:$B,"&gt;="&amp;C$11,Transactions!$B:$B,"&lt;="&amp;C$12)</f>
        <v>0</v>
      </c>
      <c r="D99" s="151">
        <f>-SUMIFS(Transactions!$J:$J,Transactions!$G:$G,YearlyReport!$A99,Transactions!$B:$B,"&gt;="&amp;D$11,Transactions!$B:$B,"&lt;="&amp;D$12)+SUMIFS(Transactions!$I:$I,Transactions!$G:$G,YearlyReport!$A99,Transactions!$B:$B,"&gt;="&amp;D$11,Transactions!$B:$B,"&lt;="&amp;D$12)</f>
        <v>0</v>
      </c>
      <c r="E99" s="151">
        <f>-SUMIFS(Transactions!$J:$J,Transactions!$G:$G,YearlyReport!$A99,Transactions!$B:$B,"&gt;="&amp;E$11,Transactions!$B:$B,"&lt;="&amp;E$12)+SUMIFS(Transactions!$I:$I,Transactions!$G:$G,YearlyReport!$A99,Transactions!$B:$B,"&gt;="&amp;E$11,Transactions!$B:$B,"&lt;="&amp;E$12)</f>
        <v>0</v>
      </c>
      <c r="F99" s="151">
        <f>-SUMIFS(Transactions!$J:$J,Transactions!$G:$G,YearlyReport!$A99,Transactions!$B:$B,"&gt;="&amp;F$11,Transactions!$B:$B,"&lt;="&amp;F$12)+SUMIFS(Transactions!$I:$I,Transactions!$G:$G,YearlyReport!$A99,Transactions!$B:$B,"&gt;="&amp;F$11,Transactions!$B:$B,"&lt;="&amp;F$12)</f>
        <v>0</v>
      </c>
      <c r="G99" s="151">
        <f>-SUMIFS(Transactions!$J:$J,Transactions!$G:$G,YearlyReport!$A99,Transactions!$B:$B,"&gt;="&amp;G$11,Transactions!$B:$B,"&lt;="&amp;G$12)+SUMIFS(Transactions!$I:$I,Transactions!$G:$G,YearlyReport!$A99,Transactions!$B:$B,"&gt;="&amp;G$11,Transactions!$B:$B,"&lt;="&amp;G$12)</f>
        <v>0</v>
      </c>
      <c r="H99" s="151">
        <f>-SUMIFS(Transactions!$J:$J,Transactions!$G:$G,YearlyReport!$A99,Transactions!$B:$B,"&gt;="&amp;H$11,Transactions!$B:$B,"&lt;="&amp;H$12)+SUMIFS(Transactions!$I:$I,Transactions!$G:$G,YearlyReport!$A99,Transactions!$B:$B,"&gt;="&amp;H$11,Transactions!$B:$B,"&lt;="&amp;H$12)</f>
        <v>0</v>
      </c>
      <c r="I99" s="151">
        <f>-SUMIFS(Transactions!$J:$J,Transactions!$G:$G,YearlyReport!$A99,Transactions!$B:$B,"&gt;="&amp;I$11,Transactions!$B:$B,"&lt;="&amp;I$12)+SUMIFS(Transactions!$I:$I,Transactions!$G:$G,YearlyReport!$A99,Transactions!$B:$B,"&gt;="&amp;I$11,Transactions!$B:$B,"&lt;="&amp;I$12)</f>
        <v>0</v>
      </c>
      <c r="J99" s="151">
        <f>-SUMIFS(Transactions!$J:$J,Transactions!$G:$G,YearlyReport!$A99,Transactions!$B:$B,"&gt;="&amp;J$11,Transactions!$B:$B,"&lt;="&amp;J$12)+SUMIFS(Transactions!$I:$I,Transactions!$G:$G,YearlyReport!$A99,Transactions!$B:$B,"&gt;="&amp;J$11,Transactions!$B:$B,"&lt;="&amp;J$12)</f>
        <v>0</v>
      </c>
      <c r="K99" s="151">
        <f>-SUMIFS(Transactions!$J:$J,Transactions!$G:$G,YearlyReport!$A99,Transactions!$B:$B,"&gt;="&amp;K$11,Transactions!$B:$B,"&lt;="&amp;K$12)+SUMIFS(Transactions!$I:$I,Transactions!$G:$G,YearlyReport!$A99,Transactions!$B:$B,"&gt;="&amp;K$11,Transactions!$B:$B,"&lt;="&amp;K$12)</f>
        <v>0</v>
      </c>
      <c r="L99" s="151">
        <f>-SUMIFS(Transactions!$J:$J,Transactions!$G:$G,YearlyReport!$A99,Transactions!$B:$B,"&gt;="&amp;L$11,Transactions!$B:$B,"&lt;="&amp;L$12)+SUMIFS(Transactions!$I:$I,Transactions!$G:$G,YearlyReport!$A99,Transactions!$B:$B,"&gt;="&amp;L$11,Transactions!$B:$B,"&lt;="&amp;L$12)</f>
        <v>0</v>
      </c>
      <c r="M99" s="151">
        <f>-SUMIFS(Transactions!$J:$J,Transactions!$G:$G,YearlyReport!$A99,Transactions!$B:$B,"&gt;="&amp;M$11,Transactions!$B:$B,"&lt;="&amp;M$12)+SUMIFS(Transactions!$I:$I,Transactions!$G:$G,YearlyReport!$A99,Transactions!$B:$B,"&gt;="&amp;M$11,Transactions!$B:$B,"&lt;="&amp;M$12)</f>
        <v>0</v>
      </c>
      <c r="N99" s="151">
        <f>-SUMIFS(Transactions!$J:$J,Transactions!$G:$G,YearlyReport!$A99,Transactions!$B:$B,"&gt;="&amp;N$11,Transactions!$B:$B,"&lt;="&amp;N$12)+SUMIFS(Transactions!$I:$I,Transactions!$G:$G,YearlyReport!$A99,Transactions!$B:$B,"&gt;="&amp;N$11,Transactions!$B:$B,"&lt;="&amp;N$12)</f>
        <v>0</v>
      </c>
      <c r="O99" s="152">
        <f t="shared" si="12"/>
        <v>0</v>
      </c>
      <c r="P99" s="152">
        <f t="shared" si="13"/>
        <v>0</v>
      </c>
    </row>
    <row r="100" spans="1:16" ht="14.45" customHeight="1" x14ac:dyDescent="0.25">
      <c r="A100" s="121" t="s">
        <v>413</v>
      </c>
      <c r="C100" s="151">
        <f>-SUMIFS(Transactions!$J:$J,Transactions!$G:$G,YearlyReport!$A100,Transactions!$B:$B,"&gt;="&amp;C$11,Transactions!$B:$B,"&lt;="&amp;C$12)+SUMIFS(Transactions!$I:$I,Transactions!$G:$G,YearlyReport!$A100,Transactions!$B:$B,"&gt;="&amp;C$11,Transactions!$B:$B,"&lt;="&amp;C$12)</f>
        <v>0</v>
      </c>
      <c r="D100" s="151">
        <f>-SUMIFS(Transactions!$J:$J,Transactions!$G:$G,YearlyReport!$A100,Transactions!$B:$B,"&gt;="&amp;D$11,Transactions!$B:$B,"&lt;="&amp;D$12)+SUMIFS(Transactions!$I:$I,Transactions!$G:$G,YearlyReport!$A100,Transactions!$B:$B,"&gt;="&amp;D$11,Transactions!$B:$B,"&lt;="&amp;D$12)</f>
        <v>0</v>
      </c>
      <c r="E100" s="151">
        <f>-SUMIFS(Transactions!$J:$J,Transactions!$G:$G,YearlyReport!$A100,Transactions!$B:$B,"&gt;="&amp;E$11,Transactions!$B:$B,"&lt;="&amp;E$12)+SUMIFS(Transactions!$I:$I,Transactions!$G:$G,YearlyReport!$A100,Transactions!$B:$B,"&gt;="&amp;E$11,Transactions!$B:$B,"&lt;="&amp;E$12)</f>
        <v>0</v>
      </c>
      <c r="F100" s="151">
        <f>-SUMIFS(Transactions!$J:$J,Transactions!$G:$G,YearlyReport!$A100,Transactions!$B:$B,"&gt;="&amp;F$11,Transactions!$B:$B,"&lt;="&amp;F$12)+SUMIFS(Transactions!$I:$I,Transactions!$G:$G,YearlyReport!$A100,Transactions!$B:$B,"&gt;="&amp;F$11,Transactions!$B:$B,"&lt;="&amp;F$12)</f>
        <v>0</v>
      </c>
      <c r="G100" s="151">
        <f>-SUMIFS(Transactions!$J:$J,Transactions!$G:$G,YearlyReport!$A100,Transactions!$B:$B,"&gt;="&amp;G$11,Transactions!$B:$B,"&lt;="&amp;G$12)+SUMIFS(Transactions!$I:$I,Transactions!$G:$G,YearlyReport!$A100,Transactions!$B:$B,"&gt;="&amp;G$11,Transactions!$B:$B,"&lt;="&amp;G$12)</f>
        <v>0</v>
      </c>
      <c r="H100" s="151">
        <f>-SUMIFS(Transactions!$J:$J,Transactions!$G:$G,YearlyReport!$A100,Transactions!$B:$B,"&gt;="&amp;H$11,Transactions!$B:$B,"&lt;="&amp;H$12)+SUMIFS(Transactions!$I:$I,Transactions!$G:$G,YearlyReport!$A100,Transactions!$B:$B,"&gt;="&amp;H$11,Transactions!$B:$B,"&lt;="&amp;H$12)</f>
        <v>0</v>
      </c>
      <c r="I100" s="151">
        <f>-SUMIFS(Transactions!$J:$J,Transactions!$G:$G,YearlyReport!$A100,Transactions!$B:$B,"&gt;="&amp;I$11,Transactions!$B:$B,"&lt;="&amp;I$12)+SUMIFS(Transactions!$I:$I,Transactions!$G:$G,YearlyReport!$A100,Transactions!$B:$B,"&gt;="&amp;I$11,Transactions!$B:$B,"&lt;="&amp;I$12)</f>
        <v>0</v>
      </c>
      <c r="J100" s="151">
        <f>-SUMIFS(Transactions!$J:$J,Transactions!$G:$G,YearlyReport!$A100,Transactions!$B:$B,"&gt;="&amp;J$11,Transactions!$B:$B,"&lt;="&amp;J$12)+SUMIFS(Transactions!$I:$I,Transactions!$G:$G,YearlyReport!$A100,Transactions!$B:$B,"&gt;="&amp;J$11,Transactions!$B:$B,"&lt;="&amp;J$12)</f>
        <v>0</v>
      </c>
      <c r="K100" s="151">
        <f>-SUMIFS(Transactions!$J:$J,Transactions!$G:$G,YearlyReport!$A100,Transactions!$B:$B,"&gt;="&amp;K$11,Transactions!$B:$B,"&lt;="&amp;K$12)+SUMIFS(Transactions!$I:$I,Transactions!$G:$G,YearlyReport!$A100,Transactions!$B:$B,"&gt;="&amp;K$11,Transactions!$B:$B,"&lt;="&amp;K$12)</f>
        <v>0</v>
      </c>
      <c r="L100" s="151">
        <f>-SUMIFS(Transactions!$J:$J,Transactions!$G:$G,YearlyReport!$A100,Transactions!$B:$B,"&gt;="&amp;L$11,Transactions!$B:$B,"&lt;="&amp;L$12)+SUMIFS(Transactions!$I:$I,Transactions!$G:$G,YearlyReport!$A100,Transactions!$B:$B,"&gt;="&amp;L$11,Transactions!$B:$B,"&lt;="&amp;L$12)</f>
        <v>0</v>
      </c>
      <c r="M100" s="151">
        <f>-SUMIFS(Transactions!$J:$J,Transactions!$G:$G,YearlyReport!$A100,Transactions!$B:$B,"&gt;="&amp;M$11,Transactions!$B:$B,"&lt;="&amp;M$12)+SUMIFS(Transactions!$I:$I,Transactions!$G:$G,YearlyReport!$A100,Transactions!$B:$B,"&gt;="&amp;M$11,Transactions!$B:$B,"&lt;="&amp;M$12)</f>
        <v>0</v>
      </c>
      <c r="N100" s="151">
        <f>-SUMIFS(Transactions!$J:$J,Transactions!$G:$G,YearlyReport!$A100,Transactions!$B:$B,"&gt;="&amp;N$11,Transactions!$B:$B,"&lt;="&amp;N$12)+SUMIFS(Transactions!$I:$I,Transactions!$G:$G,YearlyReport!$A100,Transactions!$B:$B,"&gt;="&amp;N$11,Transactions!$B:$B,"&lt;="&amp;N$12)</f>
        <v>0</v>
      </c>
      <c r="O100" s="152">
        <f t="shared" si="12"/>
        <v>0</v>
      </c>
      <c r="P100" s="152">
        <f t="shared" si="13"/>
        <v>0</v>
      </c>
    </row>
    <row r="101" spans="1:16" ht="14.45" customHeight="1" x14ac:dyDescent="0.25">
      <c r="A101" s="121" t="s">
        <v>413</v>
      </c>
      <c r="C101" s="151">
        <f>-SUMIFS(Transactions!$J:$J,Transactions!$G:$G,YearlyReport!$A101,Transactions!$B:$B,"&gt;="&amp;C$11,Transactions!$B:$B,"&lt;="&amp;C$12)+SUMIFS(Transactions!$I:$I,Transactions!$G:$G,YearlyReport!$A101,Transactions!$B:$B,"&gt;="&amp;C$11,Transactions!$B:$B,"&lt;="&amp;C$12)</f>
        <v>0</v>
      </c>
      <c r="D101" s="151">
        <f>-SUMIFS(Transactions!$J:$J,Transactions!$G:$G,YearlyReport!$A101,Transactions!$B:$B,"&gt;="&amp;D$11,Transactions!$B:$B,"&lt;="&amp;D$12)+SUMIFS(Transactions!$I:$I,Transactions!$G:$G,YearlyReport!$A101,Transactions!$B:$B,"&gt;="&amp;D$11,Transactions!$B:$B,"&lt;="&amp;D$12)</f>
        <v>0</v>
      </c>
      <c r="E101" s="151">
        <f>-SUMIFS(Transactions!$J:$J,Transactions!$G:$G,YearlyReport!$A101,Transactions!$B:$B,"&gt;="&amp;E$11,Transactions!$B:$B,"&lt;="&amp;E$12)+SUMIFS(Transactions!$I:$I,Transactions!$G:$G,YearlyReport!$A101,Transactions!$B:$B,"&gt;="&amp;E$11,Transactions!$B:$B,"&lt;="&amp;E$12)</f>
        <v>0</v>
      </c>
      <c r="F101" s="151">
        <f>-SUMIFS(Transactions!$J:$J,Transactions!$G:$G,YearlyReport!$A101,Transactions!$B:$B,"&gt;="&amp;F$11,Transactions!$B:$B,"&lt;="&amp;F$12)+SUMIFS(Transactions!$I:$I,Transactions!$G:$G,YearlyReport!$A101,Transactions!$B:$B,"&gt;="&amp;F$11,Transactions!$B:$B,"&lt;="&amp;F$12)</f>
        <v>0</v>
      </c>
      <c r="G101" s="151">
        <f>-SUMIFS(Transactions!$J:$J,Transactions!$G:$G,YearlyReport!$A101,Transactions!$B:$B,"&gt;="&amp;G$11,Transactions!$B:$B,"&lt;="&amp;G$12)+SUMIFS(Transactions!$I:$I,Transactions!$G:$G,YearlyReport!$A101,Transactions!$B:$B,"&gt;="&amp;G$11,Transactions!$B:$B,"&lt;="&amp;G$12)</f>
        <v>0</v>
      </c>
      <c r="H101" s="151">
        <f>-SUMIFS(Transactions!$J:$J,Transactions!$G:$G,YearlyReport!$A101,Transactions!$B:$B,"&gt;="&amp;H$11,Transactions!$B:$B,"&lt;="&amp;H$12)+SUMIFS(Transactions!$I:$I,Transactions!$G:$G,YearlyReport!$A101,Transactions!$B:$B,"&gt;="&amp;H$11,Transactions!$B:$B,"&lt;="&amp;H$12)</f>
        <v>0</v>
      </c>
      <c r="I101" s="151">
        <f>-SUMIFS(Transactions!$J:$J,Transactions!$G:$G,YearlyReport!$A101,Transactions!$B:$B,"&gt;="&amp;I$11,Transactions!$B:$B,"&lt;="&amp;I$12)+SUMIFS(Transactions!$I:$I,Transactions!$G:$G,YearlyReport!$A101,Transactions!$B:$B,"&gt;="&amp;I$11,Transactions!$B:$B,"&lt;="&amp;I$12)</f>
        <v>0</v>
      </c>
      <c r="J101" s="151">
        <f>-SUMIFS(Transactions!$J:$J,Transactions!$G:$G,YearlyReport!$A101,Transactions!$B:$B,"&gt;="&amp;J$11,Transactions!$B:$B,"&lt;="&amp;J$12)+SUMIFS(Transactions!$I:$I,Transactions!$G:$G,YearlyReport!$A101,Transactions!$B:$B,"&gt;="&amp;J$11,Transactions!$B:$B,"&lt;="&amp;J$12)</f>
        <v>0</v>
      </c>
      <c r="K101" s="151">
        <f>-SUMIFS(Transactions!$J:$J,Transactions!$G:$G,YearlyReport!$A101,Transactions!$B:$B,"&gt;="&amp;K$11,Transactions!$B:$B,"&lt;="&amp;K$12)+SUMIFS(Transactions!$I:$I,Transactions!$G:$G,YearlyReport!$A101,Transactions!$B:$B,"&gt;="&amp;K$11,Transactions!$B:$B,"&lt;="&amp;K$12)</f>
        <v>0</v>
      </c>
      <c r="L101" s="151">
        <f>-SUMIFS(Transactions!$J:$J,Transactions!$G:$G,YearlyReport!$A101,Transactions!$B:$B,"&gt;="&amp;L$11,Transactions!$B:$B,"&lt;="&amp;L$12)+SUMIFS(Transactions!$I:$I,Transactions!$G:$G,YearlyReport!$A101,Transactions!$B:$B,"&gt;="&amp;L$11,Transactions!$B:$B,"&lt;="&amp;L$12)</f>
        <v>0</v>
      </c>
      <c r="M101" s="151">
        <f>-SUMIFS(Transactions!$J:$J,Transactions!$G:$G,YearlyReport!$A101,Transactions!$B:$B,"&gt;="&amp;M$11,Transactions!$B:$B,"&lt;="&amp;M$12)+SUMIFS(Transactions!$I:$I,Transactions!$G:$G,YearlyReport!$A101,Transactions!$B:$B,"&gt;="&amp;M$11,Transactions!$B:$B,"&lt;="&amp;M$12)</f>
        <v>0</v>
      </c>
      <c r="N101" s="151">
        <f>-SUMIFS(Transactions!$J:$J,Transactions!$G:$G,YearlyReport!$A101,Transactions!$B:$B,"&gt;="&amp;N$11,Transactions!$B:$B,"&lt;="&amp;N$12)+SUMIFS(Transactions!$I:$I,Transactions!$G:$G,YearlyReport!$A101,Transactions!$B:$B,"&gt;="&amp;N$11,Transactions!$B:$B,"&lt;="&amp;N$12)</f>
        <v>0</v>
      </c>
      <c r="O101" s="152">
        <f t="shared" si="12"/>
        <v>0</v>
      </c>
      <c r="P101" s="152">
        <f t="shared" si="13"/>
        <v>0</v>
      </c>
    </row>
    <row r="102" spans="1:16" ht="14.45" customHeight="1" x14ac:dyDescent="0.25">
      <c r="A102" s="121" t="s">
        <v>413</v>
      </c>
      <c r="C102" s="151">
        <f>-SUMIFS(Transactions!$J:$J,Transactions!$G:$G,YearlyReport!$A102,Transactions!$B:$B,"&gt;="&amp;C$11,Transactions!$B:$B,"&lt;="&amp;C$12)+SUMIFS(Transactions!$I:$I,Transactions!$G:$G,YearlyReport!$A102,Transactions!$B:$B,"&gt;="&amp;C$11,Transactions!$B:$B,"&lt;="&amp;C$12)</f>
        <v>0</v>
      </c>
      <c r="D102" s="151">
        <f>-SUMIFS(Transactions!$J:$J,Transactions!$G:$G,YearlyReport!$A102,Transactions!$B:$B,"&gt;="&amp;D$11,Transactions!$B:$B,"&lt;="&amp;D$12)+SUMIFS(Transactions!$I:$I,Transactions!$G:$G,YearlyReport!$A102,Transactions!$B:$B,"&gt;="&amp;D$11,Transactions!$B:$B,"&lt;="&amp;D$12)</f>
        <v>0</v>
      </c>
      <c r="E102" s="151">
        <f>-SUMIFS(Transactions!$J:$J,Transactions!$G:$G,YearlyReport!$A102,Transactions!$B:$B,"&gt;="&amp;E$11,Transactions!$B:$B,"&lt;="&amp;E$12)+SUMIFS(Transactions!$I:$I,Transactions!$G:$G,YearlyReport!$A102,Transactions!$B:$B,"&gt;="&amp;E$11,Transactions!$B:$B,"&lt;="&amp;E$12)</f>
        <v>0</v>
      </c>
      <c r="F102" s="151">
        <f>-SUMIFS(Transactions!$J:$J,Transactions!$G:$G,YearlyReport!$A102,Transactions!$B:$B,"&gt;="&amp;F$11,Transactions!$B:$B,"&lt;="&amp;F$12)+SUMIFS(Transactions!$I:$I,Transactions!$G:$G,YearlyReport!$A102,Transactions!$B:$B,"&gt;="&amp;F$11,Transactions!$B:$B,"&lt;="&amp;F$12)</f>
        <v>0</v>
      </c>
      <c r="G102" s="151">
        <f>-SUMIFS(Transactions!$J:$J,Transactions!$G:$G,YearlyReport!$A102,Transactions!$B:$B,"&gt;="&amp;G$11,Transactions!$B:$B,"&lt;="&amp;G$12)+SUMIFS(Transactions!$I:$I,Transactions!$G:$G,YearlyReport!$A102,Transactions!$B:$B,"&gt;="&amp;G$11,Transactions!$B:$B,"&lt;="&amp;G$12)</f>
        <v>0</v>
      </c>
      <c r="H102" s="151">
        <f>-SUMIFS(Transactions!$J:$J,Transactions!$G:$G,YearlyReport!$A102,Transactions!$B:$B,"&gt;="&amp;H$11,Transactions!$B:$B,"&lt;="&amp;H$12)+SUMIFS(Transactions!$I:$I,Transactions!$G:$G,YearlyReport!$A102,Transactions!$B:$B,"&gt;="&amp;H$11,Transactions!$B:$B,"&lt;="&amp;H$12)</f>
        <v>0</v>
      </c>
      <c r="I102" s="151">
        <f>-SUMIFS(Transactions!$J:$J,Transactions!$G:$G,YearlyReport!$A102,Transactions!$B:$B,"&gt;="&amp;I$11,Transactions!$B:$B,"&lt;="&amp;I$12)+SUMIFS(Transactions!$I:$I,Transactions!$G:$G,YearlyReport!$A102,Transactions!$B:$B,"&gt;="&amp;I$11,Transactions!$B:$B,"&lt;="&amp;I$12)</f>
        <v>0</v>
      </c>
      <c r="J102" s="151">
        <f>-SUMIFS(Transactions!$J:$J,Transactions!$G:$G,YearlyReport!$A102,Transactions!$B:$B,"&gt;="&amp;J$11,Transactions!$B:$B,"&lt;="&amp;J$12)+SUMIFS(Transactions!$I:$I,Transactions!$G:$G,YearlyReport!$A102,Transactions!$B:$B,"&gt;="&amp;J$11,Transactions!$B:$B,"&lt;="&amp;J$12)</f>
        <v>0</v>
      </c>
      <c r="K102" s="151">
        <f>-SUMIFS(Transactions!$J:$J,Transactions!$G:$G,YearlyReport!$A102,Transactions!$B:$B,"&gt;="&amp;K$11,Transactions!$B:$B,"&lt;="&amp;K$12)+SUMIFS(Transactions!$I:$I,Transactions!$G:$G,YearlyReport!$A102,Transactions!$B:$B,"&gt;="&amp;K$11,Transactions!$B:$B,"&lt;="&amp;K$12)</f>
        <v>0</v>
      </c>
      <c r="L102" s="151">
        <f>-SUMIFS(Transactions!$J:$J,Transactions!$G:$G,YearlyReport!$A102,Transactions!$B:$B,"&gt;="&amp;L$11,Transactions!$B:$B,"&lt;="&amp;L$12)+SUMIFS(Transactions!$I:$I,Transactions!$G:$G,YearlyReport!$A102,Transactions!$B:$B,"&gt;="&amp;L$11,Transactions!$B:$B,"&lt;="&amp;L$12)</f>
        <v>0</v>
      </c>
      <c r="M102" s="151">
        <f>-SUMIFS(Transactions!$J:$J,Transactions!$G:$G,YearlyReport!$A102,Transactions!$B:$B,"&gt;="&amp;M$11,Transactions!$B:$B,"&lt;="&amp;M$12)+SUMIFS(Transactions!$I:$I,Transactions!$G:$G,YearlyReport!$A102,Transactions!$B:$B,"&gt;="&amp;M$11,Transactions!$B:$B,"&lt;="&amp;M$12)</f>
        <v>0</v>
      </c>
      <c r="N102" s="151">
        <f>-SUMIFS(Transactions!$J:$J,Transactions!$G:$G,YearlyReport!$A102,Transactions!$B:$B,"&gt;="&amp;N$11,Transactions!$B:$B,"&lt;="&amp;N$12)+SUMIFS(Transactions!$I:$I,Transactions!$G:$G,YearlyReport!$A102,Transactions!$B:$B,"&gt;="&amp;N$11,Transactions!$B:$B,"&lt;="&amp;N$12)</f>
        <v>0</v>
      </c>
      <c r="O102" s="152">
        <f t="shared" si="12"/>
        <v>0</v>
      </c>
      <c r="P102" s="152">
        <f t="shared" si="13"/>
        <v>0</v>
      </c>
    </row>
    <row r="103" spans="1:16" ht="14.45" customHeight="1" x14ac:dyDescent="0.25">
      <c r="A103" s="121" t="s">
        <v>413</v>
      </c>
      <c r="C103" s="151">
        <f>-SUMIFS(Transactions!$J:$J,Transactions!$G:$G,YearlyReport!$A103,Transactions!$B:$B,"&gt;="&amp;C$11,Transactions!$B:$B,"&lt;="&amp;C$12)+SUMIFS(Transactions!$I:$I,Transactions!$G:$G,YearlyReport!$A103,Transactions!$B:$B,"&gt;="&amp;C$11,Transactions!$B:$B,"&lt;="&amp;C$12)</f>
        <v>0</v>
      </c>
      <c r="D103" s="151">
        <f>-SUMIFS(Transactions!$J:$J,Transactions!$G:$G,YearlyReport!$A103,Transactions!$B:$B,"&gt;="&amp;D$11,Transactions!$B:$B,"&lt;="&amp;D$12)+SUMIFS(Transactions!$I:$I,Transactions!$G:$G,YearlyReport!$A103,Transactions!$B:$B,"&gt;="&amp;D$11,Transactions!$B:$B,"&lt;="&amp;D$12)</f>
        <v>0</v>
      </c>
      <c r="E103" s="151">
        <f>-SUMIFS(Transactions!$J:$J,Transactions!$G:$G,YearlyReport!$A103,Transactions!$B:$B,"&gt;="&amp;E$11,Transactions!$B:$B,"&lt;="&amp;E$12)+SUMIFS(Transactions!$I:$I,Transactions!$G:$G,YearlyReport!$A103,Transactions!$B:$B,"&gt;="&amp;E$11,Transactions!$B:$B,"&lt;="&amp;E$12)</f>
        <v>0</v>
      </c>
      <c r="F103" s="151">
        <f>-SUMIFS(Transactions!$J:$J,Transactions!$G:$G,YearlyReport!$A103,Transactions!$B:$B,"&gt;="&amp;F$11,Transactions!$B:$B,"&lt;="&amp;F$12)+SUMIFS(Transactions!$I:$I,Transactions!$G:$G,YearlyReport!$A103,Transactions!$B:$B,"&gt;="&amp;F$11,Transactions!$B:$B,"&lt;="&amp;F$12)</f>
        <v>0</v>
      </c>
      <c r="G103" s="151">
        <f>-SUMIFS(Transactions!$J:$J,Transactions!$G:$G,YearlyReport!$A103,Transactions!$B:$B,"&gt;="&amp;G$11,Transactions!$B:$B,"&lt;="&amp;G$12)+SUMIFS(Transactions!$I:$I,Transactions!$G:$G,YearlyReport!$A103,Transactions!$B:$B,"&gt;="&amp;G$11,Transactions!$B:$B,"&lt;="&amp;G$12)</f>
        <v>0</v>
      </c>
      <c r="H103" s="151">
        <f>-SUMIFS(Transactions!$J:$J,Transactions!$G:$G,YearlyReport!$A103,Transactions!$B:$B,"&gt;="&amp;H$11,Transactions!$B:$B,"&lt;="&amp;H$12)+SUMIFS(Transactions!$I:$I,Transactions!$G:$G,YearlyReport!$A103,Transactions!$B:$B,"&gt;="&amp;H$11,Transactions!$B:$B,"&lt;="&amp;H$12)</f>
        <v>0</v>
      </c>
      <c r="I103" s="151">
        <f>-SUMIFS(Transactions!$J:$J,Transactions!$G:$G,YearlyReport!$A103,Transactions!$B:$B,"&gt;="&amp;I$11,Transactions!$B:$B,"&lt;="&amp;I$12)+SUMIFS(Transactions!$I:$I,Transactions!$G:$G,YearlyReport!$A103,Transactions!$B:$B,"&gt;="&amp;I$11,Transactions!$B:$B,"&lt;="&amp;I$12)</f>
        <v>0</v>
      </c>
      <c r="J103" s="151">
        <f>-SUMIFS(Transactions!$J:$J,Transactions!$G:$G,YearlyReport!$A103,Transactions!$B:$B,"&gt;="&amp;J$11,Transactions!$B:$B,"&lt;="&amp;J$12)+SUMIFS(Transactions!$I:$I,Transactions!$G:$G,YearlyReport!$A103,Transactions!$B:$B,"&gt;="&amp;J$11,Transactions!$B:$B,"&lt;="&amp;J$12)</f>
        <v>0</v>
      </c>
      <c r="K103" s="151">
        <f>-SUMIFS(Transactions!$J:$J,Transactions!$G:$G,YearlyReport!$A103,Transactions!$B:$B,"&gt;="&amp;K$11,Transactions!$B:$B,"&lt;="&amp;K$12)+SUMIFS(Transactions!$I:$I,Transactions!$G:$G,YearlyReport!$A103,Transactions!$B:$B,"&gt;="&amp;K$11,Transactions!$B:$B,"&lt;="&amp;K$12)</f>
        <v>0</v>
      </c>
      <c r="L103" s="151">
        <f>-SUMIFS(Transactions!$J:$J,Transactions!$G:$G,YearlyReport!$A103,Transactions!$B:$B,"&gt;="&amp;L$11,Transactions!$B:$B,"&lt;="&amp;L$12)+SUMIFS(Transactions!$I:$I,Transactions!$G:$G,YearlyReport!$A103,Transactions!$B:$B,"&gt;="&amp;L$11,Transactions!$B:$B,"&lt;="&amp;L$12)</f>
        <v>0</v>
      </c>
      <c r="M103" s="151">
        <f>-SUMIFS(Transactions!$J:$J,Transactions!$G:$G,YearlyReport!$A103,Transactions!$B:$B,"&gt;="&amp;M$11,Transactions!$B:$B,"&lt;="&amp;M$12)+SUMIFS(Transactions!$I:$I,Transactions!$G:$G,YearlyReport!$A103,Transactions!$B:$B,"&gt;="&amp;M$11,Transactions!$B:$B,"&lt;="&amp;M$12)</f>
        <v>0</v>
      </c>
      <c r="N103" s="151">
        <f>-SUMIFS(Transactions!$J:$J,Transactions!$G:$G,YearlyReport!$A103,Transactions!$B:$B,"&gt;="&amp;N$11,Transactions!$B:$B,"&lt;="&amp;N$12)+SUMIFS(Transactions!$I:$I,Transactions!$G:$G,YearlyReport!$A103,Transactions!$B:$B,"&gt;="&amp;N$11,Transactions!$B:$B,"&lt;="&amp;N$12)</f>
        <v>0</v>
      </c>
      <c r="O103" s="152">
        <f t="shared" si="12"/>
        <v>0</v>
      </c>
      <c r="P103" s="152">
        <f t="shared" si="13"/>
        <v>0</v>
      </c>
    </row>
    <row r="104" spans="1:16" ht="14.45" customHeight="1" x14ac:dyDescent="0.25">
      <c r="A104" s="121" t="s">
        <v>413</v>
      </c>
      <c r="C104" s="151">
        <f>-SUMIFS(Transactions!$J:$J,Transactions!$G:$G,YearlyReport!$A104,Transactions!$B:$B,"&gt;="&amp;C$11,Transactions!$B:$B,"&lt;="&amp;C$12)+SUMIFS(Transactions!$I:$I,Transactions!$G:$G,YearlyReport!$A104,Transactions!$B:$B,"&gt;="&amp;C$11,Transactions!$B:$B,"&lt;="&amp;C$12)</f>
        <v>0</v>
      </c>
      <c r="D104" s="151">
        <f>-SUMIFS(Transactions!$J:$J,Transactions!$G:$G,YearlyReport!$A104,Transactions!$B:$B,"&gt;="&amp;D$11,Transactions!$B:$B,"&lt;="&amp;D$12)+SUMIFS(Transactions!$I:$I,Transactions!$G:$G,YearlyReport!$A104,Transactions!$B:$B,"&gt;="&amp;D$11,Transactions!$B:$B,"&lt;="&amp;D$12)</f>
        <v>0</v>
      </c>
      <c r="E104" s="151">
        <f>-SUMIFS(Transactions!$J:$J,Transactions!$G:$G,YearlyReport!$A104,Transactions!$B:$B,"&gt;="&amp;E$11,Transactions!$B:$B,"&lt;="&amp;E$12)+SUMIFS(Transactions!$I:$I,Transactions!$G:$G,YearlyReport!$A104,Transactions!$B:$B,"&gt;="&amp;E$11,Transactions!$B:$B,"&lt;="&amp;E$12)</f>
        <v>0</v>
      </c>
      <c r="F104" s="151">
        <f>-SUMIFS(Transactions!$J:$J,Transactions!$G:$G,YearlyReport!$A104,Transactions!$B:$B,"&gt;="&amp;F$11,Transactions!$B:$B,"&lt;="&amp;F$12)+SUMIFS(Transactions!$I:$I,Transactions!$G:$G,YearlyReport!$A104,Transactions!$B:$B,"&gt;="&amp;F$11,Transactions!$B:$B,"&lt;="&amp;F$12)</f>
        <v>0</v>
      </c>
      <c r="G104" s="151">
        <f>-SUMIFS(Transactions!$J:$J,Transactions!$G:$G,YearlyReport!$A104,Transactions!$B:$B,"&gt;="&amp;G$11,Transactions!$B:$B,"&lt;="&amp;G$12)+SUMIFS(Transactions!$I:$I,Transactions!$G:$G,YearlyReport!$A104,Transactions!$B:$B,"&gt;="&amp;G$11,Transactions!$B:$B,"&lt;="&amp;G$12)</f>
        <v>0</v>
      </c>
      <c r="H104" s="151">
        <f>-SUMIFS(Transactions!$J:$J,Transactions!$G:$G,YearlyReport!$A104,Transactions!$B:$B,"&gt;="&amp;H$11,Transactions!$B:$B,"&lt;="&amp;H$12)+SUMIFS(Transactions!$I:$I,Transactions!$G:$G,YearlyReport!$A104,Transactions!$B:$B,"&gt;="&amp;H$11,Transactions!$B:$B,"&lt;="&amp;H$12)</f>
        <v>0</v>
      </c>
      <c r="I104" s="151">
        <f>-SUMIFS(Transactions!$J:$J,Transactions!$G:$G,YearlyReport!$A104,Transactions!$B:$B,"&gt;="&amp;I$11,Transactions!$B:$B,"&lt;="&amp;I$12)+SUMIFS(Transactions!$I:$I,Transactions!$G:$G,YearlyReport!$A104,Transactions!$B:$B,"&gt;="&amp;I$11,Transactions!$B:$B,"&lt;="&amp;I$12)</f>
        <v>0</v>
      </c>
      <c r="J104" s="151">
        <f>-SUMIFS(Transactions!$J:$J,Transactions!$G:$G,YearlyReport!$A104,Transactions!$B:$B,"&gt;="&amp;J$11,Transactions!$B:$B,"&lt;="&amp;J$12)+SUMIFS(Transactions!$I:$I,Transactions!$G:$G,YearlyReport!$A104,Transactions!$B:$B,"&gt;="&amp;J$11,Transactions!$B:$B,"&lt;="&amp;J$12)</f>
        <v>0</v>
      </c>
      <c r="K104" s="151">
        <f>-SUMIFS(Transactions!$J:$J,Transactions!$G:$G,YearlyReport!$A104,Transactions!$B:$B,"&gt;="&amp;K$11,Transactions!$B:$B,"&lt;="&amp;K$12)+SUMIFS(Transactions!$I:$I,Transactions!$G:$G,YearlyReport!$A104,Transactions!$B:$B,"&gt;="&amp;K$11,Transactions!$B:$B,"&lt;="&amp;K$12)</f>
        <v>0</v>
      </c>
      <c r="L104" s="151">
        <f>-SUMIFS(Transactions!$J:$J,Transactions!$G:$G,YearlyReport!$A104,Transactions!$B:$B,"&gt;="&amp;L$11,Transactions!$B:$B,"&lt;="&amp;L$12)+SUMIFS(Transactions!$I:$I,Transactions!$G:$G,YearlyReport!$A104,Transactions!$B:$B,"&gt;="&amp;L$11,Transactions!$B:$B,"&lt;="&amp;L$12)</f>
        <v>0</v>
      </c>
      <c r="M104" s="151">
        <f>-SUMIFS(Transactions!$J:$J,Transactions!$G:$G,YearlyReport!$A104,Transactions!$B:$B,"&gt;="&amp;M$11,Transactions!$B:$B,"&lt;="&amp;M$12)+SUMIFS(Transactions!$I:$I,Transactions!$G:$G,YearlyReport!$A104,Transactions!$B:$B,"&gt;="&amp;M$11,Transactions!$B:$B,"&lt;="&amp;M$12)</f>
        <v>0</v>
      </c>
      <c r="N104" s="151">
        <f>-SUMIFS(Transactions!$J:$J,Transactions!$G:$G,YearlyReport!$A104,Transactions!$B:$B,"&gt;="&amp;N$11,Transactions!$B:$B,"&lt;="&amp;N$12)+SUMIFS(Transactions!$I:$I,Transactions!$G:$G,YearlyReport!$A104,Transactions!$B:$B,"&gt;="&amp;N$11,Transactions!$B:$B,"&lt;="&amp;N$12)</f>
        <v>0</v>
      </c>
      <c r="O104" s="152">
        <f t="shared" si="12"/>
        <v>0</v>
      </c>
      <c r="P104" s="152">
        <f t="shared" si="13"/>
        <v>0</v>
      </c>
    </row>
    <row r="105" spans="1:16" ht="14.45" customHeight="1" x14ac:dyDescent="0.25">
      <c r="A105" s="121" t="s">
        <v>413</v>
      </c>
      <c r="C105" s="151">
        <f>-SUMIFS(Transactions!$J:$J,Transactions!$G:$G,YearlyReport!$A105,Transactions!$B:$B,"&gt;="&amp;C$11,Transactions!$B:$B,"&lt;="&amp;C$12)+SUMIFS(Transactions!$I:$I,Transactions!$G:$G,YearlyReport!$A105,Transactions!$B:$B,"&gt;="&amp;C$11,Transactions!$B:$B,"&lt;="&amp;C$12)</f>
        <v>0</v>
      </c>
      <c r="D105" s="151">
        <f>-SUMIFS(Transactions!$J:$J,Transactions!$G:$G,YearlyReport!$A105,Transactions!$B:$B,"&gt;="&amp;D$11,Transactions!$B:$B,"&lt;="&amp;D$12)+SUMIFS(Transactions!$I:$I,Transactions!$G:$G,YearlyReport!$A105,Transactions!$B:$B,"&gt;="&amp;D$11,Transactions!$B:$B,"&lt;="&amp;D$12)</f>
        <v>0</v>
      </c>
      <c r="E105" s="151">
        <f>-SUMIFS(Transactions!$J:$J,Transactions!$G:$G,YearlyReport!$A105,Transactions!$B:$B,"&gt;="&amp;E$11,Transactions!$B:$B,"&lt;="&amp;E$12)+SUMIFS(Transactions!$I:$I,Transactions!$G:$G,YearlyReport!$A105,Transactions!$B:$B,"&gt;="&amp;E$11,Transactions!$B:$B,"&lt;="&amp;E$12)</f>
        <v>0</v>
      </c>
      <c r="F105" s="151">
        <f>-SUMIFS(Transactions!$J:$J,Transactions!$G:$G,YearlyReport!$A105,Transactions!$B:$B,"&gt;="&amp;F$11,Transactions!$B:$B,"&lt;="&amp;F$12)+SUMIFS(Transactions!$I:$I,Transactions!$G:$G,YearlyReport!$A105,Transactions!$B:$B,"&gt;="&amp;F$11,Transactions!$B:$B,"&lt;="&amp;F$12)</f>
        <v>0</v>
      </c>
      <c r="G105" s="151">
        <f>-SUMIFS(Transactions!$J:$J,Transactions!$G:$G,YearlyReport!$A105,Transactions!$B:$B,"&gt;="&amp;G$11,Transactions!$B:$B,"&lt;="&amp;G$12)+SUMIFS(Transactions!$I:$I,Transactions!$G:$G,YearlyReport!$A105,Transactions!$B:$B,"&gt;="&amp;G$11,Transactions!$B:$B,"&lt;="&amp;G$12)</f>
        <v>0</v>
      </c>
      <c r="H105" s="151">
        <f>-SUMIFS(Transactions!$J:$J,Transactions!$G:$G,YearlyReport!$A105,Transactions!$B:$B,"&gt;="&amp;H$11,Transactions!$B:$B,"&lt;="&amp;H$12)+SUMIFS(Transactions!$I:$I,Transactions!$G:$G,YearlyReport!$A105,Transactions!$B:$B,"&gt;="&amp;H$11,Transactions!$B:$B,"&lt;="&amp;H$12)</f>
        <v>0</v>
      </c>
      <c r="I105" s="151">
        <f>-SUMIFS(Transactions!$J:$J,Transactions!$G:$G,YearlyReport!$A105,Transactions!$B:$B,"&gt;="&amp;I$11,Transactions!$B:$B,"&lt;="&amp;I$12)+SUMIFS(Transactions!$I:$I,Transactions!$G:$G,YearlyReport!$A105,Transactions!$B:$B,"&gt;="&amp;I$11,Transactions!$B:$B,"&lt;="&amp;I$12)</f>
        <v>0</v>
      </c>
      <c r="J105" s="151">
        <f>-SUMIFS(Transactions!$J:$J,Transactions!$G:$G,YearlyReport!$A105,Transactions!$B:$B,"&gt;="&amp;J$11,Transactions!$B:$B,"&lt;="&amp;J$12)+SUMIFS(Transactions!$I:$I,Transactions!$G:$G,YearlyReport!$A105,Transactions!$B:$B,"&gt;="&amp;J$11,Transactions!$B:$B,"&lt;="&amp;J$12)</f>
        <v>0</v>
      </c>
      <c r="K105" s="151">
        <f>-SUMIFS(Transactions!$J:$J,Transactions!$G:$G,YearlyReport!$A105,Transactions!$B:$B,"&gt;="&amp;K$11,Transactions!$B:$B,"&lt;="&amp;K$12)+SUMIFS(Transactions!$I:$I,Transactions!$G:$G,YearlyReport!$A105,Transactions!$B:$B,"&gt;="&amp;K$11,Transactions!$B:$B,"&lt;="&amp;K$12)</f>
        <v>0</v>
      </c>
      <c r="L105" s="151">
        <f>-SUMIFS(Transactions!$J:$J,Transactions!$G:$G,YearlyReport!$A105,Transactions!$B:$B,"&gt;="&amp;L$11,Transactions!$B:$B,"&lt;="&amp;L$12)+SUMIFS(Transactions!$I:$I,Transactions!$G:$G,YearlyReport!$A105,Transactions!$B:$B,"&gt;="&amp;L$11,Transactions!$B:$B,"&lt;="&amp;L$12)</f>
        <v>0</v>
      </c>
      <c r="M105" s="151">
        <f>-SUMIFS(Transactions!$J:$J,Transactions!$G:$G,YearlyReport!$A105,Transactions!$B:$B,"&gt;="&amp;M$11,Transactions!$B:$B,"&lt;="&amp;M$12)+SUMIFS(Transactions!$I:$I,Transactions!$G:$G,YearlyReport!$A105,Transactions!$B:$B,"&gt;="&amp;M$11,Transactions!$B:$B,"&lt;="&amp;M$12)</f>
        <v>0</v>
      </c>
      <c r="N105" s="151">
        <f>-SUMIFS(Transactions!$J:$J,Transactions!$G:$G,YearlyReport!$A105,Transactions!$B:$B,"&gt;="&amp;N$11,Transactions!$B:$B,"&lt;="&amp;N$12)+SUMIFS(Transactions!$I:$I,Transactions!$G:$G,YearlyReport!$A105,Transactions!$B:$B,"&gt;="&amp;N$11,Transactions!$B:$B,"&lt;="&amp;N$12)</f>
        <v>0</v>
      </c>
      <c r="O105" s="152">
        <f t="shared" si="12"/>
        <v>0</v>
      </c>
      <c r="P105" s="152">
        <f t="shared" si="13"/>
        <v>0</v>
      </c>
    </row>
    <row r="106" spans="1:16" ht="14.45" customHeight="1" x14ac:dyDescent="0.25">
      <c r="A106" s="121" t="s">
        <v>413</v>
      </c>
      <c r="C106" s="151">
        <f>-SUMIFS(Transactions!$J:$J,Transactions!$G:$G,YearlyReport!$A106,Transactions!$B:$B,"&gt;="&amp;C$11,Transactions!$B:$B,"&lt;="&amp;C$12)+SUMIFS(Transactions!$I:$I,Transactions!$G:$G,YearlyReport!$A106,Transactions!$B:$B,"&gt;="&amp;C$11,Transactions!$B:$B,"&lt;="&amp;C$12)</f>
        <v>0</v>
      </c>
      <c r="D106" s="151">
        <f>-SUMIFS(Transactions!$J:$J,Transactions!$G:$G,YearlyReport!$A106,Transactions!$B:$B,"&gt;="&amp;D$11,Transactions!$B:$B,"&lt;="&amp;D$12)+SUMIFS(Transactions!$I:$I,Transactions!$G:$G,YearlyReport!$A106,Transactions!$B:$B,"&gt;="&amp;D$11,Transactions!$B:$B,"&lt;="&amp;D$12)</f>
        <v>0</v>
      </c>
      <c r="E106" s="151">
        <f>-SUMIFS(Transactions!$J:$J,Transactions!$G:$G,YearlyReport!$A106,Transactions!$B:$B,"&gt;="&amp;E$11,Transactions!$B:$B,"&lt;="&amp;E$12)+SUMIFS(Transactions!$I:$I,Transactions!$G:$G,YearlyReport!$A106,Transactions!$B:$B,"&gt;="&amp;E$11,Transactions!$B:$B,"&lt;="&amp;E$12)</f>
        <v>0</v>
      </c>
      <c r="F106" s="151">
        <f>-SUMIFS(Transactions!$J:$J,Transactions!$G:$G,YearlyReport!$A106,Transactions!$B:$B,"&gt;="&amp;F$11,Transactions!$B:$B,"&lt;="&amp;F$12)+SUMIFS(Transactions!$I:$I,Transactions!$G:$G,YearlyReport!$A106,Transactions!$B:$B,"&gt;="&amp;F$11,Transactions!$B:$B,"&lt;="&amp;F$12)</f>
        <v>0</v>
      </c>
      <c r="G106" s="151">
        <f>-SUMIFS(Transactions!$J:$J,Transactions!$G:$G,YearlyReport!$A106,Transactions!$B:$B,"&gt;="&amp;G$11,Transactions!$B:$B,"&lt;="&amp;G$12)+SUMIFS(Transactions!$I:$I,Transactions!$G:$G,YearlyReport!$A106,Transactions!$B:$B,"&gt;="&amp;G$11,Transactions!$B:$B,"&lt;="&amp;G$12)</f>
        <v>0</v>
      </c>
      <c r="H106" s="151">
        <f>-SUMIFS(Transactions!$J:$J,Transactions!$G:$G,YearlyReport!$A106,Transactions!$B:$B,"&gt;="&amp;H$11,Transactions!$B:$B,"&lt;="&amp;H$12)+SUMIFS(Transactions!$I:$I,Transactions!$G:$G,YearlyReport!$A106,Transactions!$B:$B,"&gt;="&amp;H$11,Transactions!$B:$B,"&lt;="&amp;H$12)</f>
        <v>0</v>
      </c>
      <c r="I106" s="151">
        <f>-SUMIFS(Transactions!$J:$J,Transactions!$G:$G,YearlyReport!$A106,Transactions!$B:$B,"&gt;="&amp;I$11,Transactions!$B:$B,"&lt;="&amp;I$12)+SUMIFS(Transactions!$I:$I,Transactions!$G:$G,YearlyReport!$A106,Transactions!$B:$B,"&gt;="&amp;I$11,Transactions!$B:$B,"&lt;="&amp;I$12)</f>
        <v>0</v>
      </c>
      <c r="J106" s="151">
        <f>-SUMIFS(Transactions!$J:$J,Transactions!$G:$G,YearlyReport!$A106,Transactions!$B:$B,"&gt;="&amp;J$11,Transactions!$B:$B,"&lt;="&amp;J$12)+SUMIFS(Transactions!$I:$I,Transactions!$G:$G,YearlyReport!$A106,Transactions!$B:$B,"&gt;="&amp;J$11,Transactions!$B:$B,"&lt;="&amp;J$12)</f>
        <v>0</v>
      </c>
      <c r="K106" s="151">
        <f>-SUMIFS(Transactions!$J:$J,Transactions!$G:$G,YearlyReport!$A106,Transactions!$B:$B,"&gt;="&amp;K$11,Transactions!$B:$B,"&lt;="&amp;K$12)+SUMIFS(Transactions!$I:$I,Transactions!$G:$G,YearlyReport!$A106,Transactions!$B:$B,"&gt;="&amp;K$11,Transactions!$B:$B,"&lt;="&amp;K$12)</f>
        <v>0</v>
      </c>
      <c r="L106" s="151">
        <f>-SUMIFS(Transactions!$J:$J,Transactions!$G:$G,YearlyReport!$A106,Transactions!$B:$B,"&gt;="&amp;L$11,Transactions!$B:$B,"&lt;="&amp;L$12)+SUMIFS(Transactions!$I:$I,Transactions!$G:$G,YearlyReport!$A106,Transactions!$B:$B,"&gt;="&amp;L$11,Transactions!$B:$B,"&lt;="&amp;L$12)</f>
        <v>0</v>
      </c>
      <c r="M106" s="151">
        <f>-SUMIFS(Transactions!$J:$J,Transactions!$G:$G,YearlyReport!$A106,Transactions!$B:$B,"&gt;="&amp;M$11,Transactions!$B:$B,"&lt;="&amp;M$12)+SUMIFS(Transactions!$I:$I,Transactions!$G:$G,YearlyReport!$A106,Transactions!$B:$B,"&gt;="&amp;M$11,Transactions!$B:$B,"&lt;="&amp;M$12)</f>
        <v>0</v>
      </c>
      <c r="N106" s="151">
        <f>-SUMIFS(Transactions!$J:$J,Transactions!$G:$G,YearlyReport!$A106,Transactions!$B:$B,"&gt;="&amp;N$11,Transactions!$B:$B,"&lt;="&amp;N$12)+SUMIFS(Transactions!$I:$I,Transactions!$G:$G,YearlyReport!$A106,Transactions!$B:$B,"&gt;="&amp;N$11,Transactions!$B:$B,"&lt;="&amp;N$12)</f>
        <v>0</v>
      </c>
      <c r="O106" s="152">
        <f t="shared" si="12"/>
        <v>0</v>
      </c>
      <c r="P106" s="152">
        <f t="shared" si="13"/>
        <v>0</v>
      </c>
    </row>
    <row r="107" spans="1:16" ht="14.45" customHeight="1" x14ac:dyDescent="0.25">
      <c r="A107" s="121" t="s">
        <v>413</v>
      </c>
      <c r="C107" s="151">
        <f>-SUMIFS(Transactions!$J:$J,Transactions!$G:$G,YearlyReport!$A107,Transactions!$B:$B,"&gt;="&amp;C$11,Transactions!$B:$B,"&lt;="&amp;C$12)+SUMIFS(Transactions!$I:$I,Transactions!$G:$G,YearlyReport!$A107,Transactions!$B:$B,"&gt;="&amp;C$11,Transactions!$B:$B,"&lt;="&amp;C$12)</f>
        <v>0</v>
      </c>
      <c r="D107" s="151">
        <f>-SUMIFS(Transactions!$J:$J,Transactions!$G:$G,YearlyReport!$A107,Transactions!$B:$B,"&gt;="&amp;D$11,Transactions!$B:$B,"&lt;="&amp;D$12)+SUMIFS(Transactions!$I:$I,Transactions!$G:$G,YearlyReport!$A107,Transactions!$B:$B,"&gt;="&amp;D$11,Transactions!$B:$B,"&lt;="&amp;D$12)</f>
        <v>0</v>
      </c>
      <c r="E107" s="151">
        <f>-SUMIFS(Transactions!$J:$J,Transactions!$G:$G,YearlyReport!$A107,Transactions!$B:$B,"&gt;="&amp;E$11,Transactions!$B:$B,"&lt;="&amp;E$12)+SUMIFS(Transactions!$I:$I,Transactions!$G:$G,YearlyReport!$A107,Transactions!$B:$B,"&gt;="&amp;E$11,Transactions!$B:$B,"&lt;="&amp;E$12)</f>
        <v>0</v>
      </c>
      <c r="F107" s="151">
        <f>-SUMIFS(Transactions!$J:$J,Transactions!$G:$G,YearlyReport!$A107,Transactions!$B:$B,"&gt;="&amp;F$11,Transactions!$B:$B,"&lt;="&amp;F$12)+SUMIFS(Transactions!$I:$I,Transactions!$G:$G,YearlyReport!$A107,Transactions!$B:$B,"&gt;="&amp;F$11,Transactions!$B:$B,"&lt;="&amp;F$12)</f>
        <v>0</v>
      </c>
      <c r="G107" s="151">
        <f>-SUMIFS(Transactions!$J:$J,Transactions!$G:$G,YearlyReport!$A107,Transactions!$B:$B,"&gt;="&amp;G$11,Transactions!$B:$B,"&lt;="&amp;G$12)+SUMIFS(Transactions!$I:$I,Transactions!$G:$G,YearlyReport!$A107,Transactions!$B:$B,"&gt;="&amp;G$11,Transactions!$B:$B,"&lt;="&amp;G$12)</f>
        <v>0</v>
      </c>
      <c r="H107" s="151">
        <f>-SUMIFS(Transactions!$J:$J,Transactions!$G:$G,YearlyReport!$A107,Transactions!$B:$B,"&gt;="&amp;H$11,Transactions!$B:$B,"&lt;="&amp;H$12)+SUMIFS(Transactions!$I:$I,Transactions!$G:$G,YearlyReport!$A107,Transactions!$B:$B,"&gt;="&amp;H$11,Transactions!$B:$B,"&lt;="&amp;H$12)</f>
        <v>0</v>
      </c>
      <c r="I107" s="151">
        <f>-SUMIFS(Transactions!$J:$J,Transactions!$G:$G,YearlyReport!$A107,Transactions!$B:$B,"&gt;="&amp;I$11,Transactions!$B:$B,"&lt;="&amp;I$12)+SUMIFS(Transactions!$I:$I,Transactions!$G:$G,YearlyReport!$A107,Transactions!$B:$B,"&gt;="&amp;I$11,Transactions!$B:$B,"&lt;="&amp;I$12)</f>
        <v>0</v>
      </c>
      <c r="J107" s="151">
        <f>-SUMIFS(Transactions!$J:$J,Transactions!$G:$G,YearlyReport!$A107,Transactions!$B:$B,"&gt;="&amp;J$11,Transactions!$B:$B,"&lt;="&amp;J$12)+SUMIFS(Transactions!$I:$I,Transactions!$G:$G,YearlyReport!$A107,Transactions!$B:$B,"&gt;="&amp;J$11,Transactions!$B:$B,"&lt;="&amp;J$12)</f>
        <v>0</v>
      </c>
      <c r="K107" s="151">
        <f>-SUMIFS(Transactions!$J:$J,Transactions!$G:$G,YearlyReport!$A107,Transactions!$B:$B,"&gt;="&amp;K$11,Transactions!$B:$B,"&lt;="&amp;K$12)+SUMIFS(Transactions!$I:$I,Transactions!$G:$G,YearlyReport!$A107,Transactions!$B:$B,"&gt;="&amp;K$11,Transactions!$B:$B,"&lt;="&amp;K$12)</f>
        <v>0</v>
      </c>
      <c r="L107" s="151">
        <f>-SUMIFS(Transactions!$J:$J,Transactions!$G:$G,YearlyReport!$A107,Transactions!$B:$B,"&gt;="&amp;L$11,Transactions!$B:$B,"&lt;="&amp;L$12)+SUMIFS(Transactions!$I:$I,Transactions!$G:$G,YearlyReport!$A107,Transactions!$B:$B,"&gt;="&amp;L$11,Transactions!$B:$B,"&lt;="&amp;L$12)</f>
        <v>0</v>
      </c>
      <c r="M107" s="151">
        <f>-SUMIFS(Transactions!$J:$J,Transactions!$G:$G,YearlyReport!$A107,Transactions!$B:$B,"&gt;="&amp;M$11,Transactions!$B:$B,"&lt;="&amp;M$12)+SUMIFS(Transactions!$I:$I,Transactions!$G:$G,YearlyReport!$A107,Transactions!$B:$B,"&gt;="&amp;M$11,Transactions!$B:$B,"&lt;="&amp;M$12)</f>
        <v>0</v>
      </c>
      <c r="N107" s="151">
        <f>-SUMIFS(Transactions!$J:$J,Transactions!$G:$G,YearlyReport!$A107,Transactions!$B:$B,"&gt;="&amp;N$11,Transactions!$B:$B,"&lt;="&amp;N$12)+SUMIFS(Transactions!$I:$I,Transactions!$G:$G,YearlyReport!$A107,Transactions!$B:$B,"&gt;="&amp;N$11,Transactions!$B:$B,"&lt;="&amp;N$12)</f>
        <v>0</v>
      </c>
      <c r="O107" s="152">
        <f t="shared" si="12"/>
        <v>0</v>
      </c>
      <c r="P107" s="152">
        <f t="shared" si="13"/>
        <v>0</v>
      </c>
    </row>
    <row r="108" spans="1:16" ht="14.45" customHeight="1" x14ac:dyDescent="0.25">
      <c r="A108" s="121" t="s">
        <v>413</v>
      </c>
      <c r="C108" s="151">
        <f>-SUMIFS(Transactions!$J:$J,Transactions!$G:$G,YearlyReport!$A108,Transactions!$B:$B,"&gt;="&amp;C$11,Transactions!$B:$B,"&lt;="&amp;C$12)+SUMIFS(Transactions!$I:$I,Transactions!$G:$G,YearlyReport!$A108,Transactions!$B:$B,"&gt;="&amp;C$11,Transactions!$B:$B,"&lt;="&amp;C$12)</f>
        <v>0</v>
      </c>
      <c r="D108" s="151">
        <f>-SUMIFS(Transactions!$J:$J,Transactions!$G:$G,YearlyReport!$A108,Transactions!$B:$B,"&gt;="&amp;D$11,Transactions!$B:$B,"&lt;="&amp;D$12)+SUMIFS(Transactions!$I:$I,Transactions!$G:$G,YearlyReport!$A108,Transactions!$B:$B,"&gt;="&amp;D$11,Transactions!$B:$B,"&lt;="&amp;D$12)</f>
        <v>0</v>
      </c>
      <c r="E108" s="151">
        <f>-SUMIFS(Transactions!$J:$J,Transactions!$G:$G,YearlyReport!$A108,Transactions!$B:$B,"&gt;="&amp;E$11,Transactions!$B:$B,"&lt;="&amp;E$12)+SUMIFS(Transactions!$I:$I,Transactions!$G:$G,YearlyReport!$A108,Transactions!$B:$B,"&gt;="&amp;E$11,Transactions!$B:$B,"&lt;="&amp;E$12)</f>
        <v>0</v>
      </c>
      <c r="F108" s="151">
        <f>-SUMIFS(Transactions!$J:$J,Transactions!$G:$G,YearlyReport!$A108,Transactions!$B:$B,"&gt;="&amp;F$11,Transactions!$B:$B,"&lt;="&amp;F$12)+SUMIFS(Transactions!$I:$I,Transactions!$G:$G,YearlyReport!$A108,Transactions!$B:$B,"&gt;="&amp;F$11,Transactions!$B:$B,"&lt;="&amp;F$12)</f>
        <v>0</v>
      </c>
      <c r="G108" s="151">
        <f>-SUMIFS(Transactions!$J:$J,Transactions!$G:$G,YearlyReport!$A108,Transactions!$B:$B,"&gt;="&amp;G$11,Transactions!$B:$B,"&lt;="&amp;G$12)+SUMIFS(Transactions!$I:$I,Transactions!$G:$G,YearlyReport!$A108,Transactions!$B:$B,"&gt;="&amp;G$11,Transactions!$B:$B,"&lt;="&amp;G$12)</f>
        <v>0</v>
      </c>
      <c r="H108" s="151">
        <f>-SUMIFS(Transactions!$J:$J,Transactions!$G:$G,YearlyReport!$A108,Transactions!$B:$B,"&gt;="&amp;H$11,Transactions!$B:$B,"&lt;="&amp;H$12)+SUMIFS(Transactions!$I:$I,Transactions!$G:$G,YearlyReport!$A108,Transactions!$B:$B,"&gt;="&amp;H$11,Transactions!$B:$B,"&lt;="&amp;H$12)</f>
        <v>0</v>
      </c>
      <c r="I108" s="151">
        <f>-SUMIFS(Transactions!$J:$J,Transactions!$G:$G,YearlyReport!$A108,Transactions!$B:$B,"&gt;="&amp;I$11,Transactions!$B:$B,"&lt;="&amp;I$12)+SUMIFS(Transactions!$I:$I,Transactions!$G:$G,YearlyReport!$A108,Transactions!$B:$B,"&gt;="&amp;I$11,Transactions!$B:$B,"&lt;="&amp;I$12)</f>
        <v>0</v>
      </c>
      <c r="J108" s="151">
        <f>-SUMIFS(Transactions!$J:$J,Transactions!$G:$G,YearlyReport!$A108,Transactions!$B:$B,"&gt;="&amp;J$11,Transactions!$B:$B,"&lt;="&amp;J$12)+SUMIFS(Transactions!$I:$I,Transactions!$G:$G,YearlyReport!$A108,Transactions!$B:$B,"&gt;="&amp;J$11,Transactions!$B:$B,"&lt;="&amp;J$12)</f>
        <v>0</v>
      </c>
      <c r="K108" s="151">
        <f>-SUMIFS(Transactions!$J:$J,Transactions!$G:$G,YearlyReport!$A108,Transactions!$B:$B,"&gt;="&amp;K$11,Transactions!$B:$B,"&lt;="&amp;K$12)+SUMIFS(Transactions!$I:$I,Transactions!$G:$G,YearlyReport!$A108,Transactions!$B:$B,"&gt;="&amp;K$11,Transactions!$B:$B,"&lt;="&amp;K$12)</f>
        <v>0</v>
      </c>
      <c r="L108" s="151">
        <f>-SUMIFS(Transactions!$J:$J,Transactions!$G:$G,YearlyReport!$A108,Transactions!$B:$B,"&gt;="&amp;L$11,Transactions!$B:$B,"&lt;="&amp;L$12)+SUMIFS(Transactions!$I:$I,Transactions!$G:$G,YearlyReport!$A108,Transactions!$B:$B,"&gt;="&amp;L$11,Transactions!$B:$B,"&lt;="&amp;L$12)</f>
        <v>0</v>
      </c>
      <c r="M108" s="151">
        <f>-SUMIFS(Transactions!$J:$J,Transactions!$G:$G,YearlyReport!$A108,Transactions!$B:$B,"&gt;="&amp;M$11,Transactions!$B:$B,"&lt;="&amp;M$12)+SUMIFS(Transactions!$I:$I,Transactions!$G:$G,YearlyReport!$A108,Transactions!$B:$B,"&gt;="&amp;M$11,Transactions!$B:$B,"&lt;="&amp;M$12)</f>
        <v>0</v>
      </c>
      <c r="N108" s="151">
        <f>-SUMIFS(Transactions!$J:$J,Transactions!$G:$G,YearlyReport!$A108,Transactions!$B:$B,"&gt;="&amp;N$11,Transactions!$B:$B,"&lt;="&amp;N$12)+SUMIFS(Transactions!$I:$I,Transactions!$G:$G,YearlyReport!$A108,Transactions!$B:$B,"&gt;="&amp;N$11,Transactions!$B:$B,"&lt;="&amp;N$12)</f>
        <v>0</v>
      </c>
      <c r="O108" s="152">
        <f t="shared" si="12"/>
        <v>0</v>
      </c>
      <c r="P108" s="152">
        <f t="shared" si="13"/>
        <v>0</v>
      </c>
    </row>
    <row r="109" spans="1:16" ht="14.45" customHeight="1" x14ac:dyDescent="0.25">
      <c r="A109" s="121" t="s">
        <v>413</v>
      </c>
      <c r="C109" s="151">
        <f>-SUMIFS(Transactions!$J:$J,Transactions!$G:$G,YearlyReport!$A109,Transactions!$B:$B,"&gt;="&amp;C$11,Transactions!$B:$B,"&lt;="&amp;C$12)+SUMIFS(Transactions!$I:$I,Transactions!$G:$G,YearlyReport!$A109,Transactions!$B:$B,"&gt;="&amp;C$11,Transactions!$B:$B,"&lt;="&amp;C$12)</f>
        <v>0</v>
      </c>
      <c r="D109" s="151">
        <f>-SUMIFS(Transactions!$J:$J,Transactions!$G:$G,YearlyReport!$A109,Transactions!$B:$B,"&gt;="&amp;D$11,Transactions!$B:$B,"&lt;="&amp;D$12)+SUMIFS(Transactions!$I:$I,Transactions!$G:$G,YearlyReport!$A109,Transactions!$B:$B,"&gt;="&amp;D$11,Transactions!$B:$B,"&lt;="&amp;D$12)</f>
        <v>0</v>
      </c>
      <c r="E109" s="151">
        <f>-SUMIFS(Transactions!$J:$J,Transactions!$G:$G,YearlyReport!$A109,Transactions!$B:$B,"&gt;="&amp;E$11,Transactions!$B:$B,"&lt;="&amp;E$12)+SUMIFS(Transactions!$I:$I,Transactions!$G:$G,YearlyReport!$A109,Transactions!$B:$B,"&gt;="&amp;E$11,Transactions!$B:$B,"&lt;="&amp;E$12)</f>
        <v>0</v>
      </c>
      <c r="F109" s="151">
        <f>-SUMIFS(Transactions!$J:$J,Transactions!$G:$G,YearlyReport!$A109,Transactions!$B:$B,"&gt;="&amp;F$11,Transactions!$B:$B,"&lt;="&amp;F$12)+SUMIFS(Transactions!$I:$I,Transactions!$G:$G,YearlyReport!$A109,Transactions!$B:$B,"&gt;="&amp;F$11,Transactions!$B:$B,"&lt;="&amp;F$12)</f>
        <v>0</v>
      </c>
      <c r="G109" s="151">
        <f>-SUMIFS(Transactions!$J:$J,Transactions!$G:$G,YearlyReport!$A109,Transactions!$B:$B,"&gt;="&amp;G$11,Transactions!$B:$B,"&lt;="&amp;G$12)+SUMIFS(Transactions!$I:$I,Transactions!$G:$G,YearlyReport!$A109,Transactions!$B:$B,"&gt;="&amp;G$11,Transactions!$B:$B,"&lt;="&amp;G$12)</f>
        <v>0</v>
      </c>
      <c r="H109" s="151">
        <f>-SUMIFS(Transactions!$J:$J,Transactions!$G:$G,YearlyReport!$A109,Transactions!$B:$B,"&gt;="&amp;H$11,Transactions!$B:$B,"&lt;="&amp;H$12)+SUMIFS(Transactions!$I:$I,Transactions!$G:$G,YearlyReport!$A109,Transactions!$B:$B,"&gt;="&amp;H$11,Transactions!$B:$B,"&lt;="&amp;H$12)</f>
        <v>0</v>
      </c>
      <c r="I109" s="151">
        <f>-SUMIFS(Transactions!$J:$J,Transactions!$G:$G,YearlyReport!$A109,Transactions!$B:$B,"&gt;="&amp;I$11,Transactions!$B:$B,"&lt;="&amp;I$12)+SUMIFS(Transactions!$I:$I,Transactions!$G:$G,YearlyReport!$A109,Transactions!$B:$B,"&gt;="&amp;I$11,Transactions!$B:$B,"&lt;="&amp;I$12)</f>
        <v>0</v>
      </c>
      <c r="J109" s="151">
        <f>-SUMIFS(Transactions!$J:$J,Transactions!$G:$G,YearlyReport!$A109,Transactions!$B:$B,"&gt;="&amp;J$11,Transactions!$B:$B,"&lt;="&amp;J$12)+SUMIFS(Transactions!$I:$I,Transactions!$G:$G,YearlyReport!$A109,Transactions!$B:$B,"&gt;="&amp;J$11,Transactions!$B:$B,"&lt;="&amp;J$12)</f>
        <v>0</v>
      </c>
      <c r="K109" s="151">
        <f>-SUMIFS(Transactions!$J:$J,Transactions!$G:$G,YearlyReport!$A109,Transactions!$B:$B,"&gt;="&amp;K$11,Transactions!$B:$B,"&lt;="&amp;K$12)+SUMIFS(Transactions!$I:$I,Transactions!$G:$G,YearlyReport!$A109,Transactions!$B:$B,"&gt;="&amp;K$11,Transactions!$B:$B,"&lt;="&amp;K$12)</f>
        <v>0</v>
      </c>
      <c r="L109" s="151">
        <f>-SUMIFS(Transactions!$J:$J,Transactions!$G:$G,YearlyReport!$A109,Transactions!$B:$B,"&gt;="&amp;L$11,Transactions!$B:$B,"&lt;="&amp;L$12)+SUMIFS(Transactions!$I:$I,Transactions!$G:$G,YearlyReport!$A109,Transactions!$B:$B,"&gt;="&amp;L$11,Transactions!$B:$B,"&lt;="&amp;L$12)</f>
        <v>0</v>
      </c>
      <c r="M109" s="151">
        <f>-SUMIFS(Transactions!$J:$J,Transactions!$G:$G,YearlyReport!$A109,Transactions!$B:$B,"&gt;="&amp;M$11,Transactions!$B:$B,"&lt;="&amp;M$12)+SUMIFS(Transactions!$I:$I,Transactions!$G:$G,YearlyReport!$A109,Transactions!$B:$B,"&gt;="&amp;M$11,Transactions!$B:$B,"&lt;="&amp;M$12)</f>
        <v>0</v>
      </c>
      <c r="N109" s="151">
        <f>-SUMIFS(Transactions!$J:$J,Transactions!$G:$G,YearlyReport!$A109,Transactions!$B:$B,"&gt;="&amp;N$11,Transactions!$B:$B,"&lt;="&amp;N$12)+SUMIFS(Transactions!$I:$I,Transactions!$G:$G,YearlyReport!$A109,Transactions!$B:$B,"&gt;="&amp;N$11,Transactions!$B:$B,"&lt;="&amp;N$12)</f>
        <v>0</v>
      </c>
      <c r="O109" s="152">
        <f t="shared" si="12"/>
        <v>0</v>
      </c>
      <c r="P109" s="152">
        <f t="shared" si="13"/>
        <v>0</v>
      </c>
    </row>
    <row r="110" spans="1:16" ht="14.45" customHeight="1" x14ac:dyDescent="0.25">
      <c r="A110" s="121" t="s">
        <v>413</v>
      </c>
      <c r="C110" s="151">
        <f>-SUMIFS(Transactions!$J:$J,Transactions!$G:$G,YearlyReport!$A110,Transactions!$B:$B,"&gt;="&amp;C$11,Transactions!$B:$B,"&lt;="&amp;C$12)+SUMIFS(Transactions!$I:$I,Transactions!$G:$G,YearlyReport!$A110,Transactions!$B:$B,"&gt;="&amp;C$11,Transactions!$B:$B,"&lt;="&amp;C$12)</f>
        <v>0</v>
      </c>
      <c r="D110" s="151">
        <f>-SUMIFS(Transactions!$J:$J,Transactions!$G:$G,YearlyReport!$A110,Transactions!$B:$B,"&gt;="&amp;D$11,Transactions!$B:$B,"&lt;="&amp;D$12)+SUMIFS(Transactions!$I:$I,Transactions!$G:$G,YearlyReport!$A110,Transactions!$B:$B,"&gt;="&amp;D$11,Transactions!$B:$B,"&lt;="&amp;D$12)</f>
        <v>0</v>
      </c>
      <c r="E110" s="151">
        <f>-SUMIFS(Transactions!$J:$J,Transactions!$G:$G,YearlyReport!$A110,Transactions!$B:$B,"&gt;="&amp;E$11,Transactions!$B:$B,"&lt;="&amp;E$12)+SUMIFS(Transactions!$I:$I,Transactions!$G:$G,YearlyReport!$A110,Transactions!$B:$B,"&gt;="&amp;E$11,Transactions!$B:$B,"&lt;="&amp;E$12)</f>
        <v>0</v>
      </c>
      <c r="F110" s="151">
        <f>-SUMIFS(Transactions!$J:$J,Transactions!$G:$G,YearlyReport!$A110,Transactions!$B:$B,"&gt;="&amp;F$11,Transactions!$B:$B,"&lt;="&amp;F$12)+SUMIFS(Transactions!$I:$I,Transactions!$G:$G,YearlyReport!$A110,Transactions!$B:$B,"&gt;="&amp;F$11,Transactions!$B:$B,"&lt;="&amp;F$12)</f>
        <v>0</v>
      </c>
      <c r="G110" s="151">
        <f>-SUMIFS(Transactions!$J:$J,Transactions!$G:$G,YearlyReport!$A110,Transactions!$B:$B,"&gt;="&amp;G$11,Transactions!$B:$B,"&lt;="&amp;G$12)+SUMIFS(Transactions!$I:$I,Transactions!$G:$G,YearlyReport!$A110,Transactions!$B:$B,"&gt;="&amp;G$11,Transactions!$B:$B,"&lt;="&amp;G$12)</f>
        <v>0</v>
      </c>
      <c r="H110" s="151">
        <f>-SUMIFS(Transactions!$J:$J,Transactions!$G:$G,YearlyReport!$A110,Transactions!$B:$B,"&gt;="&amp;H$11,Transactions!$B:$B,"&lt;="&amp;H$12)+SUMIFS(Transactions!$I:$I,Transactions!$G:$G,YearlyReport!$A110,Transactions!$B:$B,"&gt;="&amp;H$11,Transactions!$B:$B,"&lt;="&amp;H$12)</f>
        <v>0</v>
      </c>
      <c r="I110" s="151">
        <f>-SUMIFS(Transactions!$J:$J,Transactions!$G:$G,YearlyReport!$A110,Transactions!$B:$B,"&gt;="&amp;I$11,Transactions!$B:$B,"&lt;="&amp;I$12)+SUMIFS(Transactions!$I:$I,Transactions!$G:$G,YearlyReport!$A110,Transactions!$B:$B,"&gt;="&amp;I$11,Transactions!$B:$B,"&lt;="&amp;I$12)</f>
        <v>0</v>
      </c>
      <c r="J110" s="151">
        <f>-SUMIFS(Transactions!$J:$J,Transactions!$G:$G,YearlyReport!$A110,Transactions!$B:$B,"&gt;="&amp;J$11,Transactions!$B:$B,"&lt;="&amp;J$12)+SUMIFS(Transactions!$I:$I,Transactions!$G:$G,YearlyReport!$A110,Transactions!$B:$B,"&gt;="&amp;J$11,Transactions!$B:$B,"&lt;="&amp;J$12)</f>
        <v>0</v>
      </c>
      <c r="K110" s="151">
        <f>-SUMIFS(Transactions!$J:$J,Transactions!$G:$G,YearlyReport!$A110,Transactions!$B:$B,"&gt;="&amp;K$11,Transactions!$B:$B,"&lt;="&amp;K$12)+SUMIFS(Transactions!$I:$I,Transactions!$G:$G,YearlyReport!$A110,Transactions!$B:$B,"&gt;="&amp;K$11,Transactions!$B:$B,"&lt;="&amp;K$12)</f>
        <v>0</v>
      </c>
      <c r="L110" s="151">
        <f>-SUMIFS(Transactions!$J:$J,Transactions!$G:$G,YearlyReport!$A110,Transactions!$B:$B,"&gt;="&amp;L$11,Transactions!$B:$B,"&lt;="&amp;L$12)+SUMIFS(Transactions!$I:$I,Transactions!$G:$G,YearlyReport!$A110,Transactions!$B:$B,"&gt;="&amp;L$11,Transactions!$B:$B,"&lt;="&amp;L$12)</f>
        <v>0</v>
      </c>
      <c r="M110" s="151">
        <f>-SUMIFS(Transactions!$J:$J,Transactions!$G:$G,YearlyReport!$A110,Transactions!$B:$B,"&gt;="&amp;M$11,Transactions!$B:$B,"&lt;="&amp;M$12)+SUMIFS(Transactions!$I:$I,Transactions!$G:$G,YearlyReport!$A110,Transactions!$B:$B,"&gt;="&amp;M$11,Transactions!$B:$B,"&lt;="&amp;M$12)</f>
        <v>0</v>
      </c>
      <c r="N110" s="151">
        <f>-SUMIFS(Transactions!$J:$J,Transactions!$G:$G,YearlyReport!$A110,Transactions!$B:$B,"&gt;="&amp;N$11,Transactions!$B:$B,"&lt;="&amp;N$12)+SUMIFS(Transactions!$I:$I,Transactions!$G:$G,YearlyReport!$A110,Transactions!$B:$B,"&gt;="&amp;N$11,Transactions!$B:$B,"&lt;="&amp;N$12)</f>
        <v>0</v>
      </c>
      <c r="O110" s="152">
        <f t="shared" si="12"/>
        <v>0</v>
      </c>
      <c r="P110" s="152">
        <f t="shared" si="13"/>
        <v>0</v>
      </c>
    </row>
    <row r="111" spans="1:16" ht="14.45" customHeight="1" x14ac:dyDescent="0.25">
      <c r="A111" s="121" t="s">
        <v>413</v>
      </c>
      <c r="C111" s="151">
        <f>-SUMIFS(Transactions!$J:$J,Transactions!$G:$G,YearlyReport!$A111,Transactions!$B:$B,"&gt;="&amp;C$11,Transactions!$B:$B,"&lt;="&amp;C$12)+SUMIFS(Transactions!$I:$I,Transactions!$G:$G,YearlyReport!$A111,Transactions!$B:$B,"&gt;="&amp;C$11,Transactions!$B:$B,"&lt;="&amp;C$12)</f>
        <v>0</v>
      </c>
      <c r="D111" s="151">
        <f>-SUMIFS(Transactions!$J:$J,Transactions!$G:$G,YearlyReport!$A111,Transactions!$B:$B,"&gt;="&amp;D$11,Transactions!$B:$B,"&lt;="&amp;D$12)+SUMIFS(Transactions!$I:$I,Transactions!$G:$G,YearlyReport!$A111,Transactions!$B:$B,"&gt;="&amp;D$11,Transactions!$B:$B,"&lt;="&amp;D$12)</f>
        <v>0</v>
      </c>
      <c r="E111" s="151">
        <f>-SUMIFS(Transactions!$J:$J,Transactions!$G:$G,YearlyReport!$A111,Transactions!$B:$B,"&gt;="&amp;E$11,Transactions!$B:$B,"&lt;="&amp;E$12)+SUMIFS(Transactions!$I:$I,Transactions!$G:$G,YearlyReport!$A111,Transactions!$B:$B,"&gt;="&amp;E$11,Transactions!$B:$B,"&lt;="&amp;E$12)</f>
        <v>0</v>
      </c>
      <c r="F111" s="151">
        <f>-SUMIFS(Transactions!$J:$J,Transactions!$G:$G,YearlyReport!$A111,Transactions!$B:$B,"&gt;="&amp;F$11,Transactions!$B:$B,"&lt;="&amp;F$12)+SUMIFS(Transactions!$I:$I,Transactions!$G:$G,YearlyReport!$A111,Transactions!$B:$B,"&gt;="&amp;F$11,Transactions!$B:$B,"&lt;="&amp;F$12)</f>
        <v>0</v>
      </c>
      <c r="G111" s="151">
        <f>-SUMIFS(Transactions!$J:$J,Transactions!$G:$G,YearlyReport!$A111,Transactions!$B:$B,"&gt;="&amp;G$11,Transactions!$B:$B,"&lt;="&amp;G$12)+SUMIFS(Transactions!$I:$I,Transactions!$G:$G,YearlyReport!$A111,Transactions!$B:$B,"&gt;="&amp;G$11,Transactions!$B:$B,"&lt;="&amp;G$12)</f>
        <v>0</v>
      </c>
      <c r="H111" s="151">
        <f>-SUMIFS(Transactions!$J:$J,Transactions!$G:$G,YearlyReport!$A111,Transactions!$B:$B,"&gt;="&amp;H$11,Transactions!$B:$B,"&lt;="&amp;H$12)+SUMIFS(Transactions!$I:$I,Transactions!$G:$G,YearlyReport!$A111,Transactions!$B:$B,"&gt;="&amp;H$11,Transactions!$B:$B,"&lt;="&amp;H$12)</f>
        <v>0</v>
      </c>
      <c r="I111" s="151">
        <f>-SUMIFS(Transactions!$J:$J,Transactions!$G:$G,YearlyReport!$A111,Transactions!$B:$B,"&gt;="&amp;I$11,Transactions!$B:$B,"&lt;="&amp;I$12)+SUMIFS(Transactions!$I:$I,Transactions!$G:$G,YearlyReport!$A111,Transactions!$B:$B,"&gt;="&amp;I$11,Transactions!$B:$B,"&lt;="&amp;I$12)</f>
        <v>0</v>
      </c>
      <c r="J111" s="151">
        <f>-SUMIFS(Transactions!$J:$J,Transactions!$G:$G,YearlyReport!$A111,Transactions!$B:$B,"&gt;="&amp;J$11,Transactions!$B:$B,"&lt;="&amp;J$12)+SUMIFS(Transactions!$I:$I,Transactions!$G:$G,YearlyReport!$A111,Transactions!$B:$B,"&gt;="&amp;J$11,Transactions!$B:$B,"&lt;="&amp;J$12)</f>
        <v>0</v>
      </c>
      <c r="K111" s="151">
        <f>-SUMIFS(Transactions!$J:$J,Transactions!$G:$G,YearlyReport!$A111,Transactions!$B:$B,"&gt;="&amp;K$11,Transactions!$B:$B,"&lt;="&amp;K$12)+SUMIFS(Transactions!$I:$I,Transactions!$G:$G,YearlyReport!$A111,Transactions!$B:$B,"&gt;="&amp;K$11,Transactions!$B:$B,"&lt;="&amp;K$12)</f>
        <v>0</v>
      </c>
      <c r="L111" s="151">
        <f>-SUMIFS(Transactions!$J:$J,Transactions!$G:$G,YearlyReport!$A111,Transactions!$B:$B,"&gt;="&amp;L$11,Transactions!$B:$B,"&lt;="&amp;L$12)+SUMIFS(Transactions!$I:$I,Transactions!$G:$G,YearlyReport!$A111,Transactions!$B:$B,"&gt;="&amp;L$11,Transactions!$B:$B,"&lt;="&amp;L$12)</f>
        <v>0</v>
      </c>
      <c r="M111" s="151">
        <f>-SUMIFS(Transactions!$J:$J,Transactions!$G:$G,YearlyReport!$A111,Transactions!$B:$B,"&gt;="&amp;M$11,Transactions!$B:$B,"&lt;="&amp;M$12)+SUMIFS(Transactions!$I:$I,Transactions!$G:$G,YearlyReport!$A111,Transactions!$B:$B,"&gt;="&amp;M$11,Transactions!$B:$B,"&lt;="&amp;M$12)</f>
        <v>0</v>
      </c>
      <c r="N111" s="151">
        <f>-SUMIFS(Transactions!$J:$J,Transactions!$G:$G,YearlyReport!$A111,Transactions!$B:$B,"&gt;="&amp;N$11,Transactions!$B:$B,"&lt;="&amp;N$12)+SUMIFS(Transactions!$I:$I,Transactions!$G:$G,YearlyReport!$A111,Transactions!$B:$B,"&gt;="&amp;N$11,Transactions!$B:$B,"&lt;="&amp;N$12)</f>
        <v>0</v>
      </c>
      <c r="O111" s="152">
        <f t="shared" si="12"/>
        <v>0</v>
      </c>
      <c r="P111" s="152">
        <f t="shared" si="13"/>
        <v>0</v>
      </c>
    </row>
    <row r="112" spans="1:16" ht="14.45" customHeight="1" x14ac:dyDescent="0.25">
      <c r="A112" s="121" t="s">
        <v>413</v>
      </c>
      <c r="C112" s="151">
        <f>-SUMIFS(Transactions!$J:$J,Transactions!$G:$G,YearlyReport!$A112,Transactions!$B:$B,"&gt;="&amp;C$11,Transactions!$B:$B,"&lt;="&amp;C$12)+SUMIFS(Transactions!$I:$I,Transactions!$G:$G,YearlyReport!$A112,Transactions!$B:$B,"&gt;="&amp;C$11,Transactions!$B:$B,"&lt;="&amp;C$12)</f>
        <v>0</v>
      </c>
      <c r="D112" s="151">
        <f>-SUMIFS(Transactions!$J:$J,Transactions!$G:$G,YearlyReport!$A112,Transactions!$B:$B,"&gt;="&amp;D$11,Transactions!$B:$B,"&lt;="&amp;D$12)+SUMIFS(Transactions!$I:$I,Transactions!$G:$G,YearlyReport!$A112,Transactions!$B:$B,"&gt;="&amp;D$11,Transactions!$B:$B,"&lt;="&amp;D$12)</f>
        <v>0</v>
      </c>
      <c r="E112" s="151">
        <f>-SUMIFS(Transactions!$J:$J,Transactions!$G:$G,YearlyReport!$A112,Transactions!$B:$B,"&gt;="&amp;E$11,Transactions!$B:$B,"&lt;="&amp;E$12)+SUMIFS(Transactions!$I:$I,Transactions!$G:$G,YearlyReport!$A112,Transactions!$B:$B,"&gt;="&amp;E$11,Transactions!$B:$B,"&lt;="&amp;E$12)</f>
        <v>0</v>
      </c>
      <c r="F112" s="151">
        <f>-SUMIFS(Transactions!$J:$J,Transactions!$G:$G,YearlyReport!$A112,Transactions!$B:$B,"&gt;="&amp;F$11,Transactions!$B:$B,"&lt;="&amp;F$12)+SUMIFS(Transactions!$I:$I,Transactions!$G:$G,YearlyReport!$A112,Transactions!$B:$B,"&gt;="&amp;F$11,Transactions!$B:$B,"&lt;="&amp;F$12)</f>
        <v>0</v>
      </c>
      <c r="G112" s="151">
        <f>-SUMIFS(Transactions!$J:$J,Transactions!$G:$G,YearlyReport!$A112,Transactions!$B:$B,"&gt;="&amp;G$11,Transactions!$B:$B,"&lt;="&amp;G$12)+SUMIFS(Transactions!$I:$I,Transactions!$G:$G,YearlyReport!$A112,Transactions!$B:$B,"&gt;="&amp;G$11,Transactions!$B:$B,"&lt;="&amp;G$12)</f>
        <v>0</v>
      </c>
      <c r="H112" s="151">
        <f>-SUMIFS(Transactions!$J:$J,Transactions!$G:$G,YearlyReport!$A112,Transactions!$B:$B,"&gt;="&amp;H$11,Transactions!$B:$B,"&lt;="&amp;H$12)+SUMIFS(Transactions!$I:$I,Transactions!$G:$G,YearlyReport!$A112,Transactions!$B:$B,"&gt;="&amp;H$11,Transactions!$B:$B,"&lt;="&amp;H$12)</f>
        <v>0</v>
      </c>
      <c r="I112" s="151">
        <f>-SUMIFS(Transactions!$J:$J,Transactions!$G:$G,YearlyReport!$A112,Transactions!$B:$B,"&gt;="&amp;I$11,Transactions!$B:$B,"&lt;="&amp;I$12)+SUMIFS(Transactions!$I:$I,Transactions!$G:$G,YearlyReport!$A112,Transactions!$B:$B,"&gt;="&amp;I$11,Transactions!$B:$B,"&lt;="&amp;I$12)</f>
        <v>0</v>
      </c>
      <c r="J112" s="151">
        <f>-SUMIFS(Transactions!$J:$J,Transactions!$G:$G,YearlyReport!$A112,Transactions!$B:$B,"&gt;="&amp;J$11,Transactions!$B:$B,"&lt;="&amp;J$12)+SUMIFS(Transactions!$I:$I,Transactions!$G:$G,YearlyReport!$A112,Transactions!$B:$B,"&gt;="&amp;J$11,Transactions!$B:$B,"&lt;="&amp;J$12)</f>
        <v>0</v>
      </c>
      <c r="K112" s="151">
        <f>-SUMIFS(Transactions!$J:$J,Transactions!$G:$G,YearlyReport!$A112,Transactions!$B:$B,"&gt;="&amp;K$11,Transactions!$B:$B,"&lt;="&amp;K$12)+SUMIFS(Transactions!$I:$I,Transactions!$G:$G,YearlyReport!$A112,Transactions!$B:$B,"&gt;="&amp;K$11,Transactions!$B:$B,"&lt;="&amp;K$12)</f>
        <v>0</v>
      </c>
      <c r="L112" s="151">
        <f>-SUMIFS(Transactions!$J:$J,Transactions!$G:$G,YearlyReport!$A112,Transactions!$B:$B,"&gt;="&amp;L$11,Transactions!$B:$B,"&lt;="&amp;L$12)+SUMIFS(Transactions!$I:$I,Transactions!$G:$G,YearlyReport!$A112,Transactions!$B:$B,"&gt;="&amp;L$11,Transactions!$B:$B,"&lt;="&amp;L$12)</f>
        <v>0</v>
      </c>
      <c r="M112" s="151">
        <f>-SUMIFS(Transactions!$J:$J,Transactions!$G:$G,YearlyReport!$A112,Transactions!$B:$B,"&gt;="&amp;M$11,Transactions!$B:$B,"&lt;="&amp;M$12)+SUMIFS(Transactions!$I:$I,Transactions!$G:$G,YearlyReport!$A112,Transactions!$B:$B,"&gt;="&amp;M$11,Transactions!$B:$B,"&lt;="&amp;M$12)</f>
        <v>0</v>
      </c>
      <c r="N112" s="151">
        <f>-SUMIFS(Transactions!$J:$J,Transactions!$G:$G,YearlyReport!$A112,Transactions!$B:$B,"&gt;="&amp;N$11,Transactions!$B:$B,"&lt;="&amp;N$12)+SUMIFS(Transactions!$I:$I,Transactions!$G:$G,YearlyReport!$A112,Transactions!$B:$B,"&gt;="&amp;N$11,Transactions!$B:$B,"&lt;="&amp;N$12)</f>
        <v>0</v>
      </c>
      <c r="O112" s="152">
        <f t="shared" ref="O112:O143" si="14">SUM(C112:N112)</f>
        <v>0</v>
      </c>
      <c r="P112" s="152">
        <f t="shared" ref="P112:P143" si="15">O112/COLUMNS(C112:N112)</f>
        <v>0</v>
      </c>
    </row>
    <row r="113" spans="1:16" ht="14.45" customHeight="1" x14ac:dyDescent="0.25">
      <c r="A113" s="121" t="s">
        <v>413</v>
      </c>
      <c r="C113" s="151">
        <f>-SUMIFS(Transactions!$J:$J,Transactions!$G:$G,YearlyReport!$A113,Transactions!$B:$B,"&gt;="&amp;C$11,Transactions!$B:$B,"&lt;="&amp;C$12)+SUMIFS(Transactions!$I:$I,Transactions!$G:$G,YearlyReport!$A113,Transactions!$B:$B,"&gt;="&amp;C$11,Transactions!$B:$B,"&lt;="&amp;C$12)</f>
        <v>0</v>
      </c>
      <c r="D113" s="151">
        <f>-SUMIFS(Transactions!$J:$J,Transactions!$G:$G,YearlyReport!$A113,Transactions!$B:$B,"&gt;="&amp;D$11,Transactions!$B:$B,"&lt;="&amp;D$12)+SUMIFS(Transactions!$I:$I,Transactions!$G:$G,YearlyReport!$A113,Transactions!$B:$B,"&gt;="&amp;D$11,Transactions!$B:$B,"&lt;="&amp;D$12)</f>
        <v>0</v>
      </c>
      <c r="E113" s="151">
        <f>-SUMIFS(Transactions!$J:$J,Transactions!$G:$G,YearlyReport!$A113,Transactions!$B:$B,"&gt;="&amp;E$11,Transactions!$B:$B,"&lt;="&amp;E$12)+SUMIFS(Transactions!$I:$I,Transactions!$G:$G,YearlyReport!$A113,Transactions!$B:$B,"&gt;="&amp;E$11,Transactions!$B:$B,"&lt;="&amp;E$12)</f>
        <v>0</v>
      </c>
      <c r="F113" s="151">
        <f>-SUMIFS(Transactions!$J:$J,Transactions!$G:$G,YearlyReport!$A113,Transactions!$B:$B,"&gt;="&amp;F$11,Transactions!$B:$B,"&lt;="&amp;F$12)+SUMIFS(Transactions!$I:$I,Transactions!$G:$G,YearlyReport!$A113,Transactions!$B:$B,"&gt;="&amp;F$11,Transactions!$B:$B,"&lt;="&amp;F$12)</f>
        <v>0</v>
      </c>
      <c r="G113" s="151">
        <f>-SUMIFS(Transactions!$J:$J,Transactions!$G:$G,YearlyReport!$A113,Transactions!$B:$B,"&gt;="&amp;G$11,Transactions!$B:$B,"&lt;="&amp;G$12)+SUMIFS(Transactions!$I:$I,Transactions!$G:$G,YearlyReport!$A113,Transactions!$B:$B,"&gt;="&amp;G$11,Transactions!$B:$B,"&lt;="&amp;G$12)</f>
        <v>0</v>
      </c>
      <c r="H113" s="151">
        <f>-SUMIFS(Transactions!$J:$J,Transactions!$G:$G,YearlyReport!$A113,Transactions!$B:$B,"&gt;="&amp;H$11,Transactions!$B:$B,"&lt;="&amp;H$12)+SUMIFS(Transactions!$I:$I,Transactions!$G:$G,YearlyReport!$A113,Transactions!$B:$B,"&gt;="&amp;H$11,Transactions!$B:$B,"&lt;="&amp;H$12)</f>
        <v>0</v>
      </c>
      <c r="I113" s="151">
        <f>-SUMIFS(Transactions!$J:$J,Transactions!$G:$G,YearlyReport!$A113,Transactions!$B:$B,"&gt;="&amp;I$11,Transactions!$B:$B,"&lt;="&amp;I$12)+SUMIFS(Transactions!$I:$I,Transactions!$G:$G,YearlyReport!$A113,Transactions!$B:$B,"&gt;="&amp;I$11,Transactions!$B:$B,"&lt;="&amp;I$12)</f>
        <v>0</v>
      </c>
      <c r="J113" s="151">
        <f>-SUMIFS(Transactions!$J:$J,Transactions!$G:$G,YearlyReport!$A113,Transactions!$B:$B,"&gt;="&amp;J$11,Transactions!$B:$B,"&lt;="&amp;J$12)+SUMIFS(Transactions!$I:$I,Transactions!$G:$G,YearlyReport!$A113,Transactions!$B:$B,"&gt;="&amp;J$11,Transactions!$B:$B,"&lt;="&amp;J$12)</f>
        <v>0</v>
      </c>
      <c r="K113" s="151">
        <f>-SUMIFS(Transactions!$J:$J,Transactions!$G:$G,YearlyReport!$A113,Transactions!$B:$B,"&gt;="&amp;K$11,Transactions!$B:$B,"&lt;="&amp;K$12)+SUMIFS(Transactions!$I:$I,Transactions!$G:$G,YearlyReport!$A113,Transactions!$B:$B,"&gt;="&amp;K$11,Transactions!$B:$B,"&lt;="&amp;K$12)</f>
        <v>0</v>
      </c>
      <c r="L113" s="151">
        <f>-SUMIFS(Transactions!$J:$J,Transactions!$G:$G,YearlyReport!$A113,Transactions!$B:$B,"&gt;="&amp;L$11,Transactions!$B:$B,"&lt;="&amp;L$12)+SUMIFS(Transactions!$I:$I,Transactions!$G:$G,YearlyReport!$A113,Transactions!$B:$B,"&gt;="&amp;L$11,Transactions!$B:$B,"&lt;="&amp;L$12)</f>
        <v>0</v>
      </c>
      <c r="M113" s="151">
        <f>-SUMIFS(Transactions!$J:$J,Transactions!$G:$G,YearlyReport!$A113,Transactions!$B:$B,"&gt;="&amp;M$11,Transactions!$B:$B,"&lt;="&amp;M$12)+SUMIFS(Transactions!$I:$I,Transactions!$G:$G,YearlyReport!$A113,Transactions!$B:$B,"&gt;="&amp;M$11,Transactions!$B:$B,"&lt;="&amp;M$12)</f>
        <v>0</v>
      </c>
      <c r="N113" s="151">
        <f>-SUMIFS(Transactions!$J:$J,Transactions!$G:$G,YearlyReport!$A113,Transactions!$B:$B,"&gt;="&amp;N$11,Transactions!$B:$B,"&lt;="&amp;N$12)+SUMIFS(Transactions!$I:$I,Transactions!$G:$G,YearlyReport!$A113,Transactions!$B:$B,"&gt;="&amp;N$11,Transactions!$B:$B,"&lt;="&amp;N$12)</f>
        <v>0</v>
      </c>
      <c r="O113" s="152">
        <f t="shared" si="14"/>
        <v>0</v>
      </c>
      <c r="P113" s="152">
        <f t="shared" si="15"/>
        <v>0</v>
      </c>
    </row>
    <row r="114" spans="1:16" ht="14.45" customHeight="1" x14ac:dyDescent="0.25">
      <c r="A114" s="121" t="s">
        <v>413</v>
      </c>
      <c r="C114" s="151">
        <f>-SUMIFS(Transactions!$J:$J,Transactions!$G:$G,YearlyReport!$A114,Transactions!$B:$B,"&gt;="&amp;C$11,Transactions!$B:$B,"&lt;="&amp;C$12)+SUMIFS(Transactions!$I:$I,Transactions!$G:$G,YearlyReport!$A114,Transactions!$B:$B,"&gt;="&amp;C$11,Transactions!$B:$B,"&lt;="&amp;C$12)</f>
        <v>0</v>
      </c>
      <c r="D114" s="151">
        <f>-SUMIFS(Transactions!$J:$J,Transactions!$G:$G,YearlyReport!$A114,Transactions!$B:$B,"&gt;="&amp;D$11,Transactions!$B:$B,"&lt;="&amp;D$12)+SUMIFS(Transactions!$I:$I,Transactions!$G:$G,YearlyReport!$A114,Transactions!$B:$B,"&gt;="&amp;D$11,Transactions!$B:$B,"&lt;="&amp;D$12)</f>
        <v>0</v>
      </c>
      <c r="E114" s="151">
        <f>-SUMIFS(Transactions!$J:$J,Transactions!$G:$G,YearlyReport!$A114,Transactions!$B:$B,"&gt;="&amp;E$11,Transactions!$B:$B,"&lt;="&amp;E$12)+SUMIFS(Transactions!$I:$I,Transactions!$G:$G,YearlyReport!$A114,Transactions!$B:$B,"&gt;="&amp;E$11,Transactions!$B:$B,"&lt;="&amp;E$12)</f>
        <v>0</v>
      </c>
      <c r="F114" s="151">
        <f>-SUMIFS(Transactions!$J:$J,Transactions!$G:$G,YearlyReport!$A114,Transactions!$B:$B,"&gt;="&amp;F$11,Transactions!$B:$B,"&lt;="&amp;F$12)+SUMIFS(Transactions!$I:$I,Transactions!$G:$G,YearlyReport!$A114,Transactions!$B:$B,"&gt;="&amp;F$11,Transactions!$B:$B,"&lt;="&amp;F$12)</f>
        <v>0</v>
      </c>
      <c r="G114" s="151">
        <f>-SUMIFS(Transactions!$J:$J,Transactions!$G:$G,YearlyReport!$A114,Transactions!$B:$B,"&gt;="&amp;G$11,Transactions!$B:$B,"&lt;="&amp;G$12)+SUMIFS(Transactions!$I:$I,Transactions!$G:$G,YearlyReport!$A114,Transactions!$B:$B,"&gt;="&amp;G$11,Transactions!$B:$B,"&lt;="&amp;G$12)</f>
        <v>0</v>
      </c>
      <c r="H114" s="151">
        <f>-SUMIFS(Transactions!$J:$J,Transactions!$G:$G,YearlyReport!$A114,Transactions!$B:$B,"&gt;="&amp;H$11,Transactions!$B:$B,"&lt;="&amp;H$12)+SUMIFS(Transactions!$I:$I,Transactions!$G:$G,YearlyReport!$A114,Transactions!$B:$B,"&gt;="&amp;H$11,Transactions!$B:$B,"&lt;="&amp;H$12)</f>
        <v>0</v>
      </c>
      <c r="I114" s="151">
        <f>-SUMIFS(Transactions!$J:$J,Transactions!$G:$G,YearlyReport!$A114,Transactions!$B:$B,"&gt;="&amp;I$11,Transactions!$B:$B,"&lt;="&amp;I$12)+SUMIFS(Transactions!$I:$I,Transactions!$G:$G,YearlyReport!$A114,Transactions!$B:$B,"&gt;="&amp;I$11,Transactions!$B:$B,"&lt;="&amp;I$12)</f>
        <v>0</v>
      </c>
      <c r="J114" s="151">
        <f>-SUMIFS(Transactions!$J:$J,Transactions!$G:$G,YearlyReport!$A114,Transactions!$B:$B,"&gt;="&amp;J$11,Transactions!$B:$B,"&lt;="&amp;J$12)+SUMIFS(Transactions!$I:$I,Transactions!$G:$G,YearlyReport!$A114,Transactions!$B:$B,"&gt;="&amp;J$11,Transactions!$B:$B,"&lt;="&amp;J$12)</f>
        <v>0</v>
      </c>
      <c r="K114" s="151">
        <f>-SUMIFS(Transactions!$J:$J,Transactions!$G:$G,YearlyReport!$A114,Transactions!$B:$B,"&gt;="&amp;K$11,Transactions!$B:$B,"&lt;="&amp;K$12)+SUMIFS(Transactions!$I:$I,Transactions!$G:$G,YearlyReport!$A114,Transactions!$B:$B,"&gt;="&amp;K$11,Transactions!$B:$B,"&lt;="&amp;K$12)</f>
        <v>0</v>
      </c>
      <c r="L114" s="151">
        <f>-SUMIFS(Transactions!$J:$J,Transactions!$G:$G,YearlyReport!$A114,Transactions!$B:$B,"&gt;="&amp;L$11,Transactions!$B:$B,"&lt;="&amp;L$12)+SUMIFS(Transactions!$I:$I,Transactions!$G:$G,YearlyReport!$A114,Transactions!$B:$B,"&gt;="&amp;L$11,Transactions!$B:$B,"&lt;="&amp;L$12)</f>
        <v>0</v>
      </c>
      <c r="M114" s="151">
        <f>-SUMIFS(Transactions!$J:$J,Transactions!$G:$G,YearlyReport!$A114,Transactions!$B:$B,"&gt;="&amp;M$11,Transactions!$B:$B,"&lt;="&amp;M$12)+SUMIFS(Transactions!$I:$I,Transactions!$G:$G,YearlyReport!$A114,Transactions!$B:$B,"&gt;="&amp;M$11,Transactions!$B:$B,"&lt;="&amp;M$12)</f>
        <v>0</v>
      </c>
      <c r="N114" s="151">
        <f>-SUMIFS(Transactions!$J:$J,Transactions!$G:$G,YearlyReport!$A114,Transactions!$B:$B,"&gt;="&amp;N$11,Transactions!$B:$B,"&lt;="&amp;N$12)+SUMIFS(Transactions!$I:$I,Transactions!$G:$G,YearlyReport!$A114,Transactions!$B:$B,"&gt;="&amp;N$11,Transactions!$B:$B,"&lt;="&amp;N$12)</f>
        <v>0</v>
      </c>
      <c r="O114" s="152">
        <f t="shared" si="14"/>
        <v>0</v>
      </c>
      <c r="P114" s="152">
        <f t="shared" si="15"/>
        <v>0</v>
      </c>
    </row>
    <row r="115" spans="1:16" ht="14.45" customHeight="1" x14ac:dyDescent="0.25">
      <c r="A115" s="121" t="s">
        <v>413</v>
      </c>
      <c r="C115" s="151">
        <f>-SUMIFS(Transactions!$J:$J,Transactions!$G:$G,YearlyReport!$A115,Transactions!$B:$B,"&gt;="&amp;C$11,Transactions!$B:$B,"&lt;="&amp;C$12)+SUMIFS(Transactions!$I:$I,Transactions!$G:$G,YearlyReport!$A115,Transactions!$B:$B,"&gt;="&amp;C$11,Transactions!$B:$B,"&lt;="&amp;C$12)</f>
        <v>0</v>
      </c>
      <c r="D115" s="151">
        <f>-SUMIFS(Transactions!$J:$J,Transactions!$G:$G,YearlyReport!$A115,Transactions!$B:$B,"&gt;="&amp;D$11,Transactions!$B:$B,"&lt;="&amp;D$12)+SUMIFS(Transactions!$I:$I,Transactions!$G:$G,YearlyReport!$A115,Transactions!$B:$B,"&gt;="&amp;D$11,Transactions!$B:$B,"&lt;="&amp;D$12)</f>
        <v>0</v>
      </c>
      <c r="E115" s="151">
        <f>-SUMIFS(Transactions!$J:$J,Transactions!$G:$G,YearlyReport!$A115,Transactions!$B:$B,"&gt;="&amp;E$11,Transactions!$B:$B,"&lt;="&amp;E$12)+SUMIFS(Transactions!$I:$I,Transactions!$G:$G,YearlyReport!$A115,Transactions!$B:$B,"&gt;="&amp;E$11,Transactions!$B:$B,"&lt;="&amp;E$12)</f>
        <v>0</v>
      </c>
      <c r="F115" s="151">
        <f>-SUMIFS(Transactions!$J:$J,Transactions!$G:$G,YearlyReport!$A115,Transactions!$B:$B,"&gt;="&amp;F$11,Transactions!$B:$B,"&lt;="&amp;F$12)+SUMIFS(Transactions!$I:$I,Transactions!$G:$G,YearlyReport!$A115,Transactions!$B:$B,"&gt;="&amp;F$11,Transactions!$B:$B,"&lt;="&amp;F$12)</f>
        <v>0</v>
      </c>
      <c r="G115" s="151">
        <f>-SUMIFS(Transactions!$J:$J,Transactions!$G:$G,YearlyReport!$A115,Transactions!$B:$B,"&gt;="&amp;G$11,Transactions!$B:$B,"&lt;="&amp;G$12)+SUMIFS(Transactions!$I:$I,Transactions!$G:$G,YearlyReport!$A115,Transactions!$B:$B,"&gt;="&amp;G$11,Transactions!$B:$B,"&lt;="&amp;G$12)</f>
        <v>0</v>
      </c>
      <c r="H115" s="151">
        <f>-SUMIFS(Transactions!$J:$J,Transactions!$G:$G,YearlyReport!$A115,Transactions!$B:$B,"&gt;="&amp;H$11,Transactions!$B:$B,"&lt;="&amp;H$12)+SUMIFS(Transactions!$I:$I,Transactions!$G:$G,YearlyReport!$A115,Transactions!$B:$B,"&gt;="&amp;H$11,Transactions!$B:$B,"&lt;="&amp;H$12)</f>
        <v>0</v>
      </c>
      <c r="I115" s="151">
        <f>-SUMIFS(Transactions!$J:$J,Transactions!$G:$G,YearlyReport!$A115,Transactions!$B:$B,"&gt;="&amp;I$11,Transactions!$B:$B,"&lt;="&amp;I$12)+SUMIFS(Transactions!$I:$I,Transactions!$G:$G,YearlyReport!$A115,Transactions!$B:$B,"&gt;="&amp;I$11,Transactions!$B:$B,"&lt;="&amp;I$12)</f>
        <v>0</v>
      </c>
      <c r="J115" s="151">
        <f>-SUMIFS(Transactions!$J:$J,Transactions!$G:$G,YearlyReport!$A115,Transactions!$B:$B,"&gt;="&amp;J$11,Transactions!$B:$B,"&lt;="&amp;J$12)+SUMIFS(Transactions!$I:$I,Transactions!$G:$G,YearlyReport!$A115,Transactions!$B:$B,"&gt;="&amp;J$11,Transactions!$B:$B,"&lt;="&amp;J$12)</f>
        <v>0</v>
      </c>
      <c r="K115" s="151">
        <f>-SUMIFS(Transactions!$J:$J,Transactions!$G:$G,YearlyReport!$A115,Transactions!$B:$B,"&gt;="&amp;K$11,Transactions!$B:$B,"&lt;="&amp;K$12)+SUMIFS(Transactions!$I:$I,Transactions!$G:$G,YearlyReport!$A115,Transactions!$B:$B,"&gt;="&amp;K$11,Transactions!$B:$B,"&lt;="&amp;K$12)</f>
        <v>0</v>
      </c>
      <c r="L115" s="151">
        <f>-SUMIFS(Transactions!$J:$J,Transactions!$G:$G,YearlyReport!$A115,Transactions!$B:$B,"&gt;="&amp;L$11,Transactions!$B:$B,"&lt;="&amp;L$12)+SUMIFS(Transactions!$I:$I,Transactions!$G:$G,YearlyReport!$A115,Transactions!$B:$B,"&gt;="&amp;L$11,Transactions!$B:$B,"&lt;="&amp;L$12)</f>
        <v>0</v>
      </c>
      <c r="M115" s="151">
        <f>-SUMIFS(Transactions!$J:$J,Transactions!$G:$G,YearlyReport!$A115,Transactions!$B:$B,"&gt;="&amp;M$11,Transactions!$B:$B,"&lt;="&amp;M$12)+SUMIFS(Transactions!$I:$I,Transactions!$G:$G,YearlyReport!$A115,Transactions!$B:$B,"&gt;="&amp;M$11,Transactions!$B:$B,"&lt;="&amp;M$12)</f>
        <v>0</v>
      </c>
      <c r="N115" s="151">
        <f>-SUMIFS(Transactions!$J:$J,Transactions!$G:$G,YearlyReport!$A115,Transactions!$B:$B,"&gt;="&amp;N$11,Transactions!$B:$B,"&lt;="&amp;N$12)+SUMIFS(Transactions!$I:$I,Transactions!$G:$G,YearlyReport!$A115,Transactions!$B:$B,"&gt;="&amp;N$11,Transactions!$B:$B,"&lt;="&amp;N$12)</f>
        <v>0</v>
      </c>
      <c r="O115" s="152">
        <f t="shared" si="14"/>
        <v>0</v>
      </c>
      <c r="P115" s="152">
        <f t="shared" si="15"/>
        <v>0</v>
      </c>
    </row>
    <row r="116" spans="1:16" ht="14.45" customHeight="1" x14ac:dyDescent="0.25">
      <c r="A116" s="121" t="s">
        <v>413</v>
      </c>
      <c r="C116" s="151">
        <f>-SUMIFS(Transactions!$J:$J,Transactions!$G:$G,YearlyReport!$A116,Transactions!$B:$B,"&gt;="&amp;C$11,Transactions!$B:$B,"&lt;="&amp;C$12)+SUMIFS(Transactions!$I:$I,Transactions!$G:$G,YearlyReport!$A116,Transactions!$B:$B,"&gt;="&amp;C$11,Transactions!$B:$B,"&lt;="&amp;C$12)</f>
        <v>0</v>
      </c>
      <c r="D116" s="151">
        <f>-SUMIFS(Transactions!$J:$J,Transactions!$G:$G,YearlyReport!$A116,Transactions!$B:$B,"&gt;="&amp;D$11,Transactions!$B:$B,"&lt;="&amp;D$12)+SUMIFS(Transactions!$I:$I,Transactions!$G:$G,YearlyReport!$A116,Transactions!$B:$B,"&gt;="&amp;D$11,Transactions!$B:$B,"&lt;="&amp;D$12)</f>
        <v>0</v>
      </c>
      <c r="E116" s="151">
        <f>-SUMIFS(Transactions!$J:$J,Transactions!$G:$G,YearlyReport!$A116,Transactions!$B:$B,"&gt;="&amp;E$11,Transactions!$B:$B,"&lt;="&amp;E$12)+SUMIFS(Transactions!$I:$I,Transactions!$G:$G,YearlyReport!$A116,Transactions!$B:$B,"&gt;="&amp;E$11,Transactions!$B:$B,"&lt;="&amp;E$12)</f>
        <v>0</v>
      </c>
      <c r="F116" s="151">
        <f>-SUMIFS(Transactions!$J:$J,Transactions!$G:$G,YearlyReport!$A116,Transactions!$B:$B,"&gt;="&amp;F$11,Transactions!$B:$B,"&lt;="&amp;F$12)+SUMIFS(Transactions!$I:$I,Transactions!$G:$G,YearlyReport!$A116,Transactions!$B:$B,"&gt;="&amp;F$11,Transactions!$B:$B,"&lt;="&amp;F$12)</f>
        <v>0</v>
      </c>
      <c r="G116" s="151">
        <f>-SUMIFS(Transactions!$J:$J,Transactions!$G:$G,YearlyReport!$A116,Transactions!$B:$B,"&gt;="&amp;G$11,Transactions!$B:$B,"&lt;="&amp;G$12)+SUMIFS(Transactions!$I:$I,Transactions!$G:$G,YearlyReport!$A116,Transactions!$B:$B,"&gt;="&amp;G$11,Transactions!$B:$B,"&lt;="&amp;G$12)</f>
        <v>0</v>
      </c>
      <c r="H116" s="151">
        <f>-SUMIFS(Transactions!$J:$J,Transactions!$G:$G,YearlyReport!$A116,Transactions!$B:$B,"&gt;="&amp;H$11,Transactions!$B:$B,"&lt;="&amp;H$12)+SUMIFS(Transactions!$I:$I,Transactions!$G:$G,YearlyReport!$A116,Transactions!$B:$B,"&gt;="&amp;H$11,Transactions!$B:$B,"&lt;="&amp;H$12)</f>
        <v>0</v>
      </c>
      <c r="I116" s="151">
        <f>-SUMIFS(Transactions!$J:$J,Transactions!$G:$G,YearlyReport!$A116,Transactions!$B:$B,"&gt;="&amp;I$11,Transactions!$B:$B,"&lt;="&amp;I$12)+SUMIFS(Transactions!$I:$I,Transactions!$G:$G,YearlyReport!$A116,Transactions!$B:$B,"&gt;="&amp;I$11,Transactions!$B:$B,"&lt;="&amp;I$12)</f>
        <v>0</v>
      </c>
      <c r="J116" s="151">
        <f>-SUMIFS(Transactions!$J:$J,Transactions!$G:$G,YearlyReport!$A116,Transactions!$B:$B,"&gt;="&amp;J$11,Transactions!$B:$B,"&lt;="&amp;J$12)+SUMIFS(Transactions!$I:$I,Transactions!$G:$G,YearlyReport!$A116,Transactions!$B:$B,"&gt;="&amp;J$11,Transactions!$B:$B,"&lt;="&amp;J$12)</f>
        <v>0</v>
      </c>
      <c r="K116" s="151">
        <f>-SUMIFS(Transactions!$J:$J,Transactions!$G:$G,YearlyReport!$A116,Transactions!$B:$B,"&gt;="&amp;K$11,Transactions!$B:$B,"&lt;="&amp;K$12)+SUMIFS(Transactions!$I:$I,Transactions!$G:$G,YearlyReport!$A116,Transactions!$B:$B,"&gt;="&amp;K$11,Transactions!$B:$B,"&lt;="&amp;K$12)</f>
        <v>0</v>
      </c>
      <c r="L116" s="151">
        <f>-SUMIFS(Transactions!$J:$J,Transactions!$G:$G,YearlyReport!$A116,Transactions!$B:$B,"&gt;="&amp;L$11,Transactions!$B:$B,"&lt;="&amp;L$12)+SUMIFS(Transactions!$I:$I,Transactions!$G:$G,YearlyReport!$A116,Transactions!$B:$B,"&gt;="&amp;L$11,Transactions!$B:$B,"&lt;="&amp;L$12)</f>
        <v>0</v>
      </c>
      <c r="M116" s="151">
        <f>-SUMIFS(Transactions!$J:$J,Transactions!$G:$G,YearlyReport!$A116,Transactions!$B:$B,"&gt;="&amp;M$11,Transactions!$B:$B,"&lt;="&amp;M$12)+SUMIFS(Transactions!$I:$I,Transactions!$G:$G,YearlyReport!$A116,Transactions!$B:$B,"&gt;="&amp;M$11,Transactions!$B:$B,"&lt;="&amp;M$12)</f>
        <v>0</v>
      </c>
      <c r="N116" s="151">
        <f>-SUMIFS(Transactions!$J:$J,Transactions!$G:$G,YearlyReport!$A116,Transactions!$B:$B,"&gt;="&amp;N$11,Transactions!$B:$B,"&lt;="&amp;N$12)+SUMIFS(Transactions!$I:$I,Transactions!$G:$G,YearlyReport!$A116,Transactions!$B:$B,"&gt;="&amp;N$11,Transactions!$B:$B,"&lt;="&amp;N$12)</f>
        <v>0</v>
      </c>
      <c r="O116" s="152">
        <f t="shared" si="14"/>
        <v>0</v>
      </c>
      <c r="P116" s="152">
        <f t="shared" si="15"/>
        <v>0</v>
      </c>
    </row>
    <row r="117" spans="1:16" ht="14.45" customHeight="1" x14ac:dyDescent="0.25">
      <c r="A117" s="121" t="s">
        <v>413</v>
      </c>
      <c r="C117" s="151">
        <f>-SUMIFS(Transactions!$J:$J,Transactions!$G:$G,YearlyReport!$A117,Transactions!$B:$B,"&gt;="&amp;C$11,Transactions!$B:$B,"&lt;="&amp;C$12)+SUMIFS(Transactions!$I:$I,Transactions!$G:$G,YearlyReport!$A117,Transactions!$B:$B,"&gt;="&amp;C$11,Transactions!$B:$B,"&lt;="&amp;C$12)</f>
        <v>0</v>
      </c>
      <c r="D117" s="151">
        <f>-SUMIFS(Transactions!$J:$J,Transactions!$G:$G,YearlyReport!$A117,Transactions!$B:$B,"&gt;="&amp;D$11,Transactions!$B:$B,"&lt;="&amp;D$12)+SUMIFS(Transactions!$I:$I,Transactions!$G:$G,YearlyReport!$A117,Transactions!$B:$B,"&gt;="&amp;D$11,Transactions!$B:$B,"&lt;="&amp;D$12)</f>
        <v>0</v>
      </c>
      <c r="E117" s="151">
        <f>-SUMIFS(Transactions!$J:$J,Transactions!$G:$G,YearlyReport!$A117,Transactions!$B:$B,"&gt;="&amp;E$11,Transactions!$B:$B,"&lt;="&amp;E$12)+SUMIFS(Transactions!$I:$I,Transactions!$G:$G,YearlyReport!$A117,Transactions!$B:$B,"&gt;="&amp;E$11,Transactions!$B:$B,"&lt;="&amp;E$12)</f>
        <v>0</v>
      </c>
      <c r="F117" s="151">
        <f>-SUMIFS(Transactions!$J:$J,Transactions!$G:$G,YearlyReport!$A117,Transactions!$B:$B,"&gt;="&amp;F$11,Transactions!$B:$B,"&lt;="&amp;F$12)+SUMIFS(Transactions!$I:$I,Transactions!$G:$G,YearlyReport!$A117,Transactions!$B:$B,"&gt;="&amp;F$11,Transactions!$B:$B,"&lt;="&amp;F$12)</f>
        <v>0</v>
      </c>
      <c r="G117" s="151">
        <f>-SUMIFS(Transactions!$J:$J,Transactions!$G:$G,YearlyReport!$A117,Transactions!$B:$B,"&gt;="&amp;G$11,Transactions!$B:$B,"&lt;="&amp;G$12)+SUMIFS(Transactions!$I:$I,Transactions!$G:$G,YearlyReport!$A117,Transactions!$B:$B,"&gt;="&amp;G$11,Transactions!$B:$B,"&lt;="&amp;G$12)</f>
        <v>0</v>
      </c>
      <c r="H117" s="151">
        <f>-SUMIFS(Transactions!$J:$J,Transactions!$G:$G,YearlyReport!$A117,Transactions!$B:$B,"&gt;="&amp;H$11,Transactions!$B:$B,"&lt;="&amp;H$12)+SUMIFS(Transactions!$I:$I,Transactions!$G:$G,YearlyReport!$A117,Transactions!$B:$B,"&gt;="&amp;H$11,Transactions!$B:$B,"&lt;="&amp;H$12)</f>
        <v>0</v>
      </c>
      <c r="I117" s="151">
        <f>-SUMIFS(Transactions!$J:$J,Transactions!$G:$G,YearlyReport!$A117,Transactions!$B:$B,"&gt;="&amp;I$11,Transactions!$B:$B,"&lt;="&amp;I$12)+SUMIFS(Transactions!$I:$I,Transactions!$G:$G,YearlyReport!$A117,Transactions!$B:$B,"&gt;="&amp;I$11,Transactions!$B:$B,"&lt;="&amp;I$12)</f>
        <v>0</v>
      </c>
      <c r="J117" s="151">
        <f>-SUMIFS(Transactions!$J:$J,Transactions!$G:$G,YearlyReport!$A117,Transactions!$B:$B,"&gt;="&amp;J$11,Transactions!$B:$B,"&lt;="&amp;J$12)+SUMIFS(Transactions!$I:$I,Transactions!$G:$G,YearlyReport!$A117,Transactions!$B:$B,"&gt;="&amp;J$11,Transactions!$B:$B,"&lt;="&amp;J$12)</f>
        <v>0</v>
      </c>
      <c r="K117" s="151">
        <f>-SUMIFS(Transactions!$J:$J,Transactions!$G:$G,YearlyReport!$A117,Transactions!$B:$B,"&gt;="&amp;K$11,Transactions!$B:$B,"&lt;="&amp;K$12)+SUMIFS(Transactions!$I:$I,Transactions!$G:$G,YearlyReport!$A117,Transactions!$B:$B,"&gt;="&amp;K$11,Transactions!$B:$B,"&lt;="&amp;K$12)</f>
        <v>0</v>
      </c>
      <c r="L117" s="151">
        <f>-SUMIFS(Transactions!$J:$J,Transactions!$G:$G,YearlyReport!$A117,Transactions!$B:$B,"&gt;="&amp;L$11,Transactions!$B:$B,"&lt;="&amp;L$12)+SUMIFS(Transactions!$I:$I,Transactions!$G:$G,YearlyReport!$A117,Transactions!$B:$B,"&gt;="&amp;L$11,Transactions!$B:$B,"&lt;="&amp;L$12)</f>
        <v>0</v>
      </c>
      <c r="M117" s="151">
        <f>-SUMIFS(Transactions!$J:$J,Transactions!$G:$G,YearlyReport!$A117,Transactions!$B:$B,"&gt;="&amp;M$11,Transactions!$B:$B,"&lt;="&amp;M$12)+SUMIFS(Transactions!$I:$I,Transactions!$G:$G,YearlyReport!$A117,Transactions!$B:$B,"&gt;="&amp;M$11,Transactions!$B:$B,"&lt;="&amp;M$12)</f>
        <v>0</v>
      </c>
      <c r="N117" s="151">
        <f>-SUMIFS(Transactions!$J:$J,Transactions!$G:$G,YearlyReport!$A117,Transactions!$B:$B,"&gt;="&amp;N$11,Transactions!$B:$B,"&lt;="&amp;N$12)+SUMIFS(Transactions!$I:$I,Transactions!$G:$G,YearlyReport!$A117,Transactions!$B:$B,"&gt;="&amp;N$11,Transactions!$B:$B,"&lt;="&amp;N$12)</f>
        <v>0</v>
      </c>
      <c r="O117" s="152">
        <f t="shared" si="14"/>
        <v>0</v>
      </c>
      <c r="P117" s="152">
        <f t="shared" si="15"/>
        <v>0</v>
      </c>
    </row>
    <row r="118" spans="1:16" ht="14.45" customHeight="1" x14ac:dyDescent="0.25">
      <c r="A118" s="121" t="s">
        <v>413</v>
      </c>
      <c r="C118" s="151">
        <f>-SUMIFS(Transactions!$J:$J,Transactions!$G:$G,YearlyReport!$A118,Transactions!$B:$B,"&gt;="&amp;C$11,Transactions!$B:$B,"&lt;="&amp;C$12)+SUMIFS(Transactions!$I:$I,Transactions!$G:$G,YearlyReport!$A118,Transactions!$B:$B,"&gt;="&amp;C$11,Transactions!$B:$B,"&lt;="&amp;C$12)</f>
        <v>0</v>
      </c>
      <c r="D118" s="151">
        <f>-SUMIFS(Transactions!$J:$J,Transactions!$G:$G,YearlyReport!$A118,Transactions!$B:$B,"&gt;="&amp;D$11,Transactions!$B:$B,"&lt;="&amp;D$12)+SUMIFS(Transactions!$I:$I,Transactions!$G:$G,YearlyReport!$A118,Transactions!$B:$B,"&gt;="&amp;D$11,Transactions!$B:$B,"&lt;="&amp;D$12)</f>
        <v>0</v>
      </c>
      <c r="E118" s="151">
        <f>-SUMIFS(Transactions!$J:$J,Transactions!$G:$G,YearlyReport!$A118,Transactions!$B:$B,"&gt;="&amp;E$11,Transactions!$B:$B,"&lt;="&amp;E$12)+SUMIFS(Transactions!$I:$I,Transactions!$G:$G,YearlyReport!$A118,Transactions!$B:$B,"&gt;="&amp;E$11,Transactions!$B:$B,"&lt;="&amp;E$12)</f>
        <v>0</v>
      </c>
      <c r="F118" s="151">
        <f>-SUMIFS(Transactions!$J:$J,Transactions!$G:$G,YearlyReport!$A118,Transactions!$B:$B,"&gt;="&amp;F$11,Transactions!$B:$B,"&lt;="&amp;F$12)+SUMIFS(Transactions!$I:$I,Transactions!$G:$G,YearlyReport!$A118,Transactions!$B:$B,"&gt;="&amp;F$11,Transactions!$B:$B,"&lt;="&amp;F$12)</f>
        <v>0</v>
      </c>
      <c r="G118" s="151">
        <f>-SUMIFS(Transactions!$J:$J,Transactions!$G:$G,YearlyReport!$A118,Transactions!$B:$B,"&gt;="&amp;G$11,Transactions!$B:$B,"&lt;="&amp;G$12)+SUMIFS(Transactions!$I:$I,Transactions!$G:$G,YearlyReport!$A118,Transactions!$B:$B,"&gt;="&amp;G$11,Transactions!$B:$B,"&lt;="&amp;G$12)</f>
        <v>0</v>
      </c>
      <c r="H118" s="151">
        <f>-SUMIFS(Transactions!$J:$J,Transactions!$G:$G,YearlyReport!$A118,Transactions!$B:$B,"&gt;="&amp;H$11,Transactions!$B:$B,"&lt;="&amp;H$12)+SUMIFS(Transactions!$I:$I,Transactions!$G:$G,YearlyReport!$A118,Transactions!$B:$B,"&gt;="&amp;H$11,Transactions!$B:$B,"&lt;="&amp;H$12)</f>
        <v>0</v>
      </c>
      <c r="I118" s="151">
        <f>-SUMIFS(Transactions!$J:$J,Transactions!$G:$G,YearlyReport!$A118,Transactions!$B:$B,"&gt;="&amp;I$11,Transactions!$B:$B,"&lt;="&amp;I$12)+SUMIFS(Transactions!$I:$I,Transactions!$G:$G,YearlyReport!$A118,Transactions!$B:$B,"&gt;="&amp;I$11,Transactions!$B:$B,"&lt;="&amp;I$12)</f>
        <v>0</v>
      </c>
      <c r="J118" s="151">
        <f>-SUMIFS(Transactions!$J:$J,Transactions!$G:$G,YearlyReport!$A118,Transactions!$B:$B,"&gt;="&amp;J$11,Transactions!$B:$B,"&lt;="&amp;J$12)+SUMIFS(Transactions!$I:$I,Transactions!$G:$G,YearlyReport!$A118,Transactions!$B:$B,"&gt;="&amp;J$11,Transactions!$B:$B,"&lt;="&amp;J$12)</f>
        <v>0</v>
      </c>
      <c r="K118" s="151">
        <f>-SUMIFS(Transactions!$J:$J,Transactions!$G:$G,YearlyReport!$A118,Transactions!$B:$B,"&gt;="&amp;K$11,Transactions!$B:$B,"&lt;="&amp;K$12)+SUMIFS(Transactions!$I:$I,Transactions!$G:$G,YearlyReport!$A118,Transactions!$B:$B,"&gt;="&amp;K$11,Transactions!$B:$B,"&lt;="&amp;K$12)</f>
        <v>0</v>
      </c>
      <c r="L118" s="151">
        <f>-SUMIFS(Transactions!$J:$J,Transactions!$G:$G,YearlyReport!$A118,Transactions!$B:$B,"&gt;="&amp;L$11,Transactions!$B:$B,"&lt;="&amp;L$12)+SUMIFS(Transactions!$I:$I,Transactions!$G:$G,YearlyReport!$A118,Transactions!$B:$B,"&gt;="&amp;L$11,Transactions!$B:$B,"&lt;="&amp;L$12)</f>
        <v>0</v>
      </c>
      <c r="M118" s="151">
        <f>-SUMIFS(Transactions!$J:$J,Transactions!$G:$G,YearlyReport!$A118,Transactions!$B:$B,"&gt;="&amp;M$11,Transactions!$B:$B,"&lt;="&amp;M$12)+SUMIFS(Transactions!$I:$I,Transactions!$G:$G,YearlyReport!$A118,Transactions!$B:$B,"&gt;="&amp;M$11,Transactions!$B:$B,"&lt;="&amp;M$12)</f>
        <v>0</v>
      </c>
      <c r="N118" s="151">
        <f>-SUMIFS(Transactions!$J:$J,Transactions!$G:$G,YearlyReport!$A118,Transactions!$B:$B,"&gt;="&amp;N$11,Transactions!$B:$B,"&lt;="&amp;N$12)+SUMIFS(Transactions!$I:$I,Transactions!$G:$G,YearlyReport!$A118,Transactions!$B:$B,"&gt;="&amp;N$11,Transactions!$B:$B,"&lt;="&amp;N$12)</f>
        <v>0</v>
      </c>
      <c r="O118" s="152">
        <f t="shared" si="14"/>
        <v>0</v>
      </c>
      <c r="P118" s="152">
        <f t="shared" si="15"/>
        <v>0</v>
      </c>
    </row>
    <row r="119" spans="1:16" ht="14.45" customHeight="1" x14ac:dyDescent="0.25">
      <c r="A119" s="121" t="s">
        <v>413</v>
      </c>
      <c r="C119" s="151">
        <f>-SUMIFS(Transactions!$J:$J,Transactions!$G:$G,YearlyReport!$A119,Transactions!$B:$B,"&gt;="&amp;C$11,Transactions!$B:$B,"&lt;="&amp;C$12)+SUMIFS(Transactions!$I:$I,Transactions!$G:$G,YearlyReport!$A119,Transactions!$B:$B,"&gt;="&amp;C$11,Transactions!$B:$B,"&lt;="&amp;C$12)</f>
        <v>0</v>
      </c>
      <c r="D119" s="151">
        <f>-SUMIFS(Transactions!$J:$J,Transactions!$G:$G,YearlyReport!$A119,Transactions!$B:$B,"&gt;="&amp;D$11,Transactions!$B:$B,"&lt;="&amp;D$12)+SUMIFS(Transactions!$I:$I,Transactions!$G:$G,YearlyReport!$A119,Transactions!$B:$B,"&gt;="&amp;D$11,Transactions!$B:$B,"&lt;="&amp;D$12)</f>
        <v>0</v>
      </c>
      <c r="E119" s="151">
        <f>-SUMIFS(Transactions!$J:$J,Transactions!$G:$G,YearlyReport!$A119,Transactions!$B:$B,"&gt;="&amp;E$11,Transactions!$B:$B,"&lt;="&amp;E$12)+SUMIFS(Transactions!$I:$I,Transactions!$G:$G,YearlyReport!$A119,Transactions!$B:$B,"&gt;="&amp;E$11,Transactions!$B:$B,"&lt;="&amp;E$12)</f>
        <v>0</v>
      </c>
      <c r="F119" s="151">
        <f>-SUMIFS(Transactions!$J:$J,Transactions!$G:$G,YearlyReport!$A119,Transactions!$B:$B,"&gt;="&amp;F$11,Transactions!$B:$B,"&lt;="&amp;F$12)+SUMIFS(Transactions!$I:$I,Transactions!$G:$G,YearlyReport!$A119,Transactions!$B:$B,"&gt;="&amp;F$11,Transactions!$B:$B,"&lt;="&amp;F$12)</f>
        <v>0</v>
      </c>
      <c r="G119" s="151">
        <f>-SUMIFS(Transactions!$J:$J,Transactions!$G:$G,YearlyReport!$A119,Transactions!$B:$B,"&gt;="&amp;G$11,Transactions!$B:$B,"&lt;="&amp;G$12)+SUMIFS(Transactions!$I:$I,Transactions!$G:$G,YearlyReport!$A119,Transactions!$B:$B,"&gt;="&amp;G$11,Transactions!$B:$B,"&lt;="&amp;G$12)</f>
        <v>0</v>
      </c>
      <c r="H119" s="151">
        <f>-SUMIFS(Transactions!$J:$J,Transactions!$G:$G,YearlyReport!$A119,Transactions!$B:$B,"&gt;="&amp;H$11,Transactions!$B:$B,"&lt;="&amp;H$12)+SUMIFS(Transactions!$I:$I,Transactions!$G:$G,YearlyReport!$A119,Transactions!$B:$B,"&gt;="&amp;H$11,Transactions!$B:$B,"&lt;="&amp;H$12)</f>
        <v>0</v>
      </c>
      <c r="I119" s="151">
        <f>-SUMIFS(Transactions!$J:$J,Transactions!$G:$G,YearlyReport!$A119,Transactions!$B:$B,"&gt;="&amp;I$11,Transactions!$B:$B,"&lt;="&amp;I$12)+SUMIFS(Transactions!$I:$I,Transactions!$G:$G,YearlyReport!$A119,Transactions!$B:$B,"&gt;="&amp;I$11,Transactions!$B:$B,"&lt;="&amp;I$12)</f>
        <v>0</v>
      </c>
      <c r="J119" s="151">
        <f>-SUMIFS(Transactions!$J:$J,Transactions!$G:$G,YearlyReport!$A119,Transactions!$B:$B,"&gt;="&amp;J$11,Transactions!$B:$B,"&lt;="&amp;J$12)+SUMIFS(Transactions!$I:$I,Transactions!$G:$G,YearlyReport!$A119,Transactions!$B:$B,"&gt;="&amp;J$11,Transactions!$B:$B,"&lt;="&amp;J$12)</f>
        <v>0</v>
      </c>
      <c r="K119" s="151">
        <f>-SUMIFS(Transactions!$J:$J,Transactions!$G:$G,YearlyReport!$A119,Transactions!$B:$B,"&gt;="&amp;K$11,Transactions!$B:$B,"&lt;="&amp;K$12)+SUMIFS(Transactions!$I:$I,Transactions!$G:$G,YearlyReport!$A119,Transactions!$B:$B,"&gt;="&amp;K$11,Transactions!$B:$B,"&lt;="&amp;K$12)</f>
        <v>0</v>
      </c>
      <c r="L119" s="151">
        <f>-SUMIFS(Transactions!$J:$J,Transactions!$G:$G,YearlyReport!$A119,Transactions!$B:$B,"&gt;="&amp;L$11,Transactions!$B:$B,"&lt;="&amp;L$12)+SUMIFS(Transactions!$I:$I,Transactions!$G:$G,YearlyReport!$A119,Transactions!$B:$B,"&gt;="&amp;L$11,Transactions!$B:$B,"&lt;="&amp;L$12)</f>
        <v>0</v>
      </c>
      <c r="M119" s="151">
        <f>-SUMIFS(Transactions!$J:$J,Transactions!$G:$G,YearlyReport!$A119,Transactions!$B:$B,"&gt;="&amp;M$11,Transactions!$B:$B,"&lt;="&amp;M$12)+SUMIFS(Transactions!$I:$I,Transactions!$G:$G,YearlyReport!$A119,Transactions!$B:$B,"&gt;="&amp;M$11,Transactions!$B:$B,"&lt;="&amp;M$12)</f>
        <v>0</v>
      </c>
      <c r="N119" s="151">
        <f>-SUMIFS(Transactions!$J:$J,Transactions!$G:$G,YearlyReport!$A119,Transactions!$B:$B,"&gt;="&amp;N$11,Transactions!$B:$B,"&lt;="&amp;N$12)+SUMIFS(Transactions!$I:$I,Transactions!$G:$G,YearlyReport!$A119,Transactions!$B:$B,"&gt;="&amp;N$11,Transactions!$B:$B,"&lt;="&amp;N$12)</f>
        <v>0</v>
      </c>
      <c r="O119" s="152">
        <f t="shared" si="14"/>
        <v>0</v>
      </c>
      <c r="P119" s="152">
        <f t="shared" si="15"/>
        <v>0</v>
      </c>
    </row>
    <row r="120" spans="1:16" ht="14.45" customHeight="1" x14ac:dyDescent="0.25">
      <c r="A120" s="121" t="s">
        <v>413</v>
      </c>
      <c r="C120" s="151">
        <f>-SUMIFS(Transactions!$J:$J,Transactions!$G:$G,YearlyReport!$A120,Transactions!$B:$B,"&gt;="&amp;C$11,Transactions!$B:$B,"&lt;="&amp;C$12)+SUMIFS(Transactions!$I:$I,Transactions!$G:$G,YearlyReport!$A120,Transactions!$B:$B,"&gt;="&amp;C$11,Transactions!$B:$B,"&lt;="&amp;C$12)</f>
        <v>0</v>
      </c>
      <c r="D120" s="151">
        <f>-SUMIFS(Transactions!$J:$J,Transactions!$G:$G,YearlyReport!$A120,Transactions!$B:$B,"&gt;="&amp;D$11,Transactions!$B:$B,"&lt;="&amp;D$12)+SUMIFS(Transactions!$I:$I,Transactions!$G:$G,YearlyReport!$A120,Transactions!$B:$B,"&gt;="&amp;D$11,Transactions!$B:$B,"&lt;="&amp;D$12)</f>
        <v>0</v>
      </c>
      <c r="E120" s="151">
        <f>-SUMIFS(Transactions!$J:$J,Transactions!$G:$G,YearlyReport!$A120,Transactions!$B:$B,"&gt;="&amp;E$11,Transactions!$B:$B,"&lt;="&amp;E$12)+SUMIFS(Transactions!$I:$I,Transactions!$G:$G,YearlyReport!$A120,Transactions!$B:$B,"&gt;="&amp;E$11,Transactions!$B:$B,"&lt;="&amp;E$12)</f>
        <v>0</v>
      </c>
      <c r="F120" s="151">
        <f>-SUMIFS(Transactions!$J:$J,Transactions!$G:$G,YearlyReport!$A120,Transactions!$B:$B,"&gt;="&amp;F$11,Transactions!$B:$B,"&lt;="&amp;F$12)+SUMIFS(Transactions!$I:$I,Transactions!$G:$G,YearlyReport!$A120,Transactions!$B:$B,"&gt;="&amp;F$11,Transactions!$B:$B,"&lt;="&amp;F$12)</f>
        <v>0</v>
      </c>
      <c r="G120" s="151">
        <f>-SUMIFS(Transactions!$J:$J,Transactions!$G:$G,YearlyReport!$A120,Transactions!$B:$B,"&gt;="&amp;G$11,Transactions!$B:$B,"&lt;="&amp;G$12)+SUMIFS(Transactions!$I:$I,Transactions!$G:$G,YearlyReport!$A120,Transactions!$B:$B,"&gt;="&amp;G$11,Transactions!$B:$B,"&lt;="&amp;G$12)</f>
        <v>0</v>
      </c>
      <c r="H120" s="151">
        <f>-SUMIFS(Transactions!$J:$J,Transactions!$G:$G,YearlyReport!$A120,Transactions!$B:$B,"&gt;="&amp;H$11,Transactions!$B:$B,"&lt;="&amp;H$12)+SUMIFS(Transactions!$I:$I,Transactions!$G:$G,YearlyReport!$A120,Transactions!$B:$B,"&gt;="&amp;H$11,Transactions!$B:$B,"&lt;="&amp;H$12)</f>
        <v>0</v>
      </c>
      <c r="I120" s="151">
        <f>-SUMIFS(Transactions!$J:$J,Transactions!$G:$G,YearlyReport!$A120,Transactions!$B:$B,"&gt;="&amp;I$11,Transactions!$B:$B,"&lt;="&amp;I$12)+SUMIFS(Transactions!$I:$I,Transactions!$G:$G,YearlyReport!$A120,Transactions!$B:$B,"&gt;="&amp;I$11,Transactions!$B:$B,"&lt;="&amp;I$12)</f>
        <v>0</v>
      </c>
      <c r="J120" s="151">
        <f>-SUMIFS(Transactions!$J:$J,Transactions!$G:$G,YearlyReport!$A120,Transactions!$B:$B,"&gt;="&amp;J$11,Transactions!$B:$B,"&lt;="&amp;J$12)+SUMIFS(Transactions!$I:$I,Transactions!$G:$G,YearlyReport!$A120,Transactions!$B:$B,"&gt;="&amp;J$11,Transactions!$B:$B,"&lt;="&amp;J$12)</f>
        <v>0</v>
      </c>
      <c r="K120" s="151">
        <f>-SUMIFS(Transactions!$J:$J,Transactions!$G:$G,YearlyReport!$A120,Transactions!$B:$B,"&gt;="&amp;K$11,Transactions!$B:$B,"&lt;="&amp;K$12)+SUMIFS(Transactions!$I:$I,Transactions!$G:$G,YearlyReport!$A120,Transactions!$B:$B,"&gt;="&amp;K$11,Transactions!$B:$B,"&lt;="&amp;K$12)</f>
        <v>0</v>
      </c>
      <c r="L120" s="151">
        <f>-SUMIFS(Transactions!$J:$J,Transactions!$G:$G,YearlyReport!$A120,Transactions!$B:$B,"&gt;="&amp;L$11,Transactions!$B:$B,"&lt;="&amp;L$12)+SUMIFS(Transactions!$I:$I,Transactions!$G:$G,YearlyReport!$A120,Transactions!$B:$B,"&gt;="&amp;L$11,Transactions!$B:$B,"&lt;="&amp;L$12)</f>
        <v>0</v>
      </c>
      <c r="M120" s="151">
        <f>-SUMIFS(Transactions!$J:$J,Transactions!$G:$G,YearlyReport!$A120,Transactions!$B:$B,"&gt;="&amp;M$11,Transactions!$B:$B,"&lt;="&amp;M$12)+SUMIFS(Transactions!$I:$I,Transactions!$G:$G,YearlyReport!$A120,Transactions!$B:$B,"&gt;="&amp;M$11,Transactions!$B:$B,"&lt;="&amp;M$12)</f>
        <v>0</v>
      </c>
      <c r="N120" s="151">
        <f>-SUMIFS(Transactions!$J:$J,Transactions!$G:$G,YearlyReport!$A120,Transactions!$B:$B,"&gt;="&amp;N$11,Transactions!$B:$B,"&lt;="&amp;N$12)+SUMIFS(Transactions!$I:$I,Transactions!$G:$G,YearlyReport!$A120,Transactions!$B:$B,"&gt;="&amp;N$11,Transactions!$B:$B,"&lt;="&amp;N$12)</f>
        <v>0</v>
      </c>
      <c r="O120" s="152">
        <f t="shared" si="14"/>
        <v>0</v>
      </c>
      <c r="P120" s="152">
        <f t="shared" si="15"/>
        <v>0</v>
      </c>
    </row>
    <row r="121" spans="1:16" ht="14.45" customHeight="1" x14ac:dyDescent="0.25">
      <c r="A121" s="121" t="s">
        <v>413</v>
      </c>
      <c r="C121" s="151">
        <f>-SUMIFS(Transactions!$J:$J,Transactions!$G:$G,YearlyReport!$A121,Transactions!$B:$B,"&gt;="&amp;C$11,Transactions!$B:$B,"&lt;="&amp;C$12)+SUMIFS(Transactions!$I:$I,Transactions!$G:$G,YearlyReport!$A121,Transactions!$B:$B,"&gt;="&amp;C$11,Transactions!$B:$B,"&lt;="&amp;C$12)</f>
        <v>0</v>
      </c>
      <c r="D121" s="151">
        <f>-SUMIFS(Transactions!$J:$J,Transactions!$G:$G,YearlyReport!$A121,Transactions!$B:$B,"&gt;="&amp;D$11,Transactions!$B:$B,"&lt;="&amp;D$12)+SUMIFS(Transactions!$I:$I,Transactions!$G:$G,YearlyReport!$A121,Transactions!$B:$B,"&gt;="&amp;D$11,Transactions!$B:$B,"&lt;="&amp;D$12)</f>
        <v>0</v>
      </c>
      <c r="E121" s="151">
        <f>-SUMIFS(Transactions!$J:$J,Transactions!$G:$G,YearlyReport!$A121,Transactions!$B:$B,"&gt;="&amp;E$11,Transactions!$B:$B,"&lt;="&amp;E$12)+SUMIFS(Transactions!$I:$I,Transactions!$G:$G,YearlyReport!$A121,Transactions!$B:$B,"&gt;="&amp;E$11,Transactions!$B:$B,"&lt;="&amp;E$12)</f>
        <v>0</v>
      </c>
      <c r="F121" s="151">
        <f>-SUMIFS(Transactions!$J:$J,Transactions!$G:$G,YearlyReport!$A121,Transactions!$B:$B,"&gt;="&amp;F$11,Transactions!$B:$B,"&lt;="&amp;F$12)+SUMIFS(Transactions!$I:$I,Transactions!$G:$G,YearlyReport!$A121,Transactions!$B:$B,"&gt;="&amp;F$11,Transactions!$B:$B,"&lt;="&amp;F$12)</f>
        <v>0</v>
      </c>
      <c r="G121" s="151">
        <f>-SUMIFS(Transactions!$J:$J,Transactions!$G:$G,YearlyReport!$A121,Transactions!$B:$B,"&gt;="&amp;G$11,Transactions!$B:$B,"&lt;="&amp;G$12)+SUMIFS(Transactions!$I:$I,Transactions!$G:$G,YearlyReport!$A121,Transactions!$B:$B,"&gt;="&amp;G$11,Transactions!$B:$B,"&lt;="&amp;G$12)</f>
        <v>0</v>
      </c>
      <c r="H121" s="151">
        <f>-SUMIFS(Transactions!$J:$J,Transactions!$G:$G,YearlyReport!$A121,Transactions!$B:$B,"&gt;="&amp;H$11,Transactions!$B:$B,"&lt;="&amp;H$12)+SUMIFS(Transactions!$I:$I,Transactions!$G:$G,YearlyReport!$A121,Transactions!$B:$B,"&gt;="&amp;H$11,Transactions!$B:$B,"&lt;="&amp;H$12)</f>
        <v>0</v>
      </c>
      <c r="I121" s="151">
        <f>-SUMIFS(Transactions!$J:$J,Transactions!$G:$G,YearlyReport!$A121,Transactions!$B:$B,"&gt;="&amp;I$11,Transactions!$B:$B,"&lt;="&amp;I$12)+SUMIFS(Transactions!$I:$I,Transactions!$G:$G,YearlyReport!$A121,Transactions!$B:$B,"&gt;="&amp;I$11,Transactions!$B:$B,"&lt;="&amp;I$12)</f>
        <v>0</v>
      </c>
      <c r="J121" s="151">
        <f>-SUMIFS(Transactions!$J:$J,Transactions!$G:$G,YearlyReport!$A121,Transactions!$B:$B,"&gt;="&amp;J$11,Transactions!$B:$B,"&lt;="&amp;J$12)+SUMIFS(Transactions!$I:$I,Transactions!$G:$G,YearlyReport!$A121,Transactions!$B:$B,"&gt;="&amp;J$11,Transactions!$B:$B,"&lt;="&amp;J$12)</f>
        <v>0</v>
      </c>
      <c r="K121" s="151">
        <f>-SUMIFS(Transactions!$J:$J,Transactions!$G:$G,YearlyReport!$A121,Transactions!$B:$B,"&gt;="&amp;K$11,Transactions!$B:$B,"&lt;="&amp;K$12)+SUMIFS(Transactions!$I:$I,Transactions!$G:$G,YearlyReport!$A121,Transactions!$B:$B,"&gt;="&amp;K$11,Transactions!$B:$B,"&lt;="&amp;K$12)</f>
        <v>0</v>
      </c>
      <c r="L121" s="151">
        <f>-SUMIFS(Transactions!$J:$J,Transactions!$G:$G,YearlyReport!$A121,Transactions!$B:$B,"&gt;="&amp;L$11,Transactions!$B:$B,"&lt;="&amp;L$12)+SUMIFS(Transactions!$I:$I,Transactions!$G:$G,YearlyReport!$A121,Transactions!$B:$B,"&gt;="&amp;L$11,Transactions!$B:$B,"&lt;="&amp;L$12)</f>
        <v>0</v>
      </c>
      <c r="M121" s="151">
        <f>-SUMIFS(Transactions!$J:$J,Transactions!$G:$G,YearlyReport!$A121,Transactions!$B:$B,"&gt;="&amp;M$11,Transactions!$B:$B,"&lt;="&amp;M$12)+SUMIFS(Transactions!$I:$I,Transactions!$G:$G,YearlyReport!$A121,Transactions!$B:$B,"&gt;="&amp;M$11,Transactions!$B:$B,"&lt;="&amp;M$12)</f>
        <v>0</v>
      </c>
      <c r="N121" s="151">
        <f>-SUMIFS(Transactions!$J:$J,Transactions!$G:$G,YearlyReport!$A121,Transactions!$B:$B,"&gt;="&amp;N$11,Transactions!$B:$B,"&lt;="&amp;N$12)+SUMIFS(Transactions!$I:$I,Transactions!$G:$G,YearlyReport!$A121,Transactions!$B:$B,"&gt;="&amp;N$11,Transactions!$B:$B,"&lt;="&amp;N$12)</f>
        <v>0</v>
      </c>
      <c r="O121" s="152">
        <f t="shared" si="14"/>
        <v>0</v>
      </c>
      <c r="P121" s="152">
        <f t="shared" si="15"/>
        <v>0</v>
      </c>
    </row>
    <row r="122" spans="1:16" ht="14.45" customHeight="1" x14ac:dyDescent="0.25">
      <c r="A122" s="121" t="s">
        <v>413</v>
      </c>
      <c r="C122" s="151">
        <f>-SUMIFS(Transactions!$J:$J,Transactions!$G:$G,YearlyReport!$A122,Transactions!$B:$B,"&gt;="&amp;C$11,Transactions!$B:$B,"&lt;="&amp;C$12)+SUMIFS(Transactions!$I:$I,Transactions!$G:$G,YearlyReport!$A122,Transactions!$B:$B,"&gt;="&amp;C$11,Transactions!$B:$B,"&lt;="&amp;C$12)</f>
        <v>0</v>
      </c>
      <c r="D122" s="151">
        <f>-SUMIFS(Transactions!$J:$J,Transactions!$G:$G,YearlyReport!$A122,Transactions!$B:$B,"&gt;="&amp;D$11,Transactions!$B:$B,"&lt;="&amp;D$12)+SUMIFS(Transactions!$I:$I,Transactions!$G:$G,YearlyReport!$A122,Transactions!$B:$B,"&gt;="&amp;D$11,Transactions!$B:$B,"&lt;="&amp;D$12)</f>
        <v>0</v>
      </c>
      <c r="E122" s="151">
        <f>-SUMIFS(Transactions!$J:$J,Transactions!$G:$G,YearlyReport!$A122,Transactions!$B:$B,"&gt;="&amp;E$11,Transactions!$B:$B,"&lt;="&amp;E$12)+SUMIFS(Transactions!$I:$I,Transactions!$G:$G,YearlyReport!$A122,Transactions!$B:$B,"&gt;="&amp;E$11,Transactions!$B:$B,"&lt;="&amp;E$12)</f>
        <v>0</v>
      </c>
      <c r="F122" s="151">
        <f>-SUMIFS(Transactions!$J:$J,Transactions!$G:$G,YearlyReport!$A122,Transactions!$B:$B,"&gt;="&amp;F$11,Transactions!$B:$B,"&lt;="&amp;F$12)+SUMIFS(Transactions!$I:$I,Transactions!$G:$G,YearlyReport!$A122,Transactions!$B:$B,"&gt;="&amp;F$11,Transactions!$B:$B,"&lt;="&amp;F$12)</f>
        <v>0</v>
      </c>
      <c r="G122" s="151">
        <f>-SUMIFS(Transactions!$J:$J,Transactions!$G:$G,YearlyReport!$A122,Transactions!$B:$B,"&gt;="&amp;G$11,Transactions!$B:$B,"&lt;="&amp;G$12)+SUMIFS(Transactions!$I:$I,Transactions!$G:$G,YearlyReport!$A122,Transactions!$B:$B,"&gt;="&amp;G$11,Transactions!$B:$B,"&lt;="&amp;G$12)</f>
        <v>0</v>
      </c>
      <c r="H122" s="151">
        <f>-SUMIFS(Transactions!$J:$J,Transactions!$G:$G,YearlyReport!$A122,Transactions!$B:$B,"&gt;="&amp;H$11,Transactions!$B:$B,"&lt;="&amp;H$12)+SUMIFS(Transactions!$I:$I,Transactions!$G:$G,YearlyReport!$A122,Transactions!$B:$B,"&gt;="&amp;H$11,Transactions!$B:$B,"&lt;="&amp;H$12)</f>
        <v>0</v>
      </c>
      <c r="I122" s="151">
        <f>-SUMIFS(Transactions!$J:$J,Transactions!$G:$G,YearlyReport!$A122,Transactions!$B:$B,"&gt;="&amp;I$11,Transactions!$B:$B,"&lt;="&amp;I$12)+SUMIFS(Transactions!$I:$I,Transactions!$G:$G,YearlyReport!$A122,Transactions!$B:$B,"&gt;="&amp;I$11,Transactions!$B:$B,"&lt;="&amp;I$12)</f>
        <v>0</v>
      </c>
      <c r="J122" s="151">
        <f>-SUMIFS(Transactions!$J:$J,Transactions!$G:$G,YearlyReport!$A122,Transactions!$B:$B,"&gt;="&amp;J$11,Transactions!$B:$B,"&lt;="&amp;J$12)+SUMIFS(Transactions!$I:$I,Transactions!$G:$G,YearlyReport!$A122,Transactions!$B:$B,"&gt;="&amp;J$11,Transactions!$B:$B,"&lt;="&amp;J$12)</f>
        <v>0</v>
      </c>
      <c r="K122" s="151">
        <f>-SUMIFS(Transactions!$J:$J,Transactions!$G:$G,YearlyReport!$A122,Transactions!$B:$B,"&gt;="&amp;K$11,Transactions!$B:$B,"&lt;="&amp;K$12)+SUMIFS(Transactions!$I:$I,Transactions!$G:$G,YearlyReport!$A122,Transactions!$B:$B,"&gt;="&amp;K$11,Transactions!$B:$B,"&lt;="&amp;K$12)</f>
        <v>0</v>
      </c>
      <c r="L122" s="151">
        <f>-SUMIFS(Transactions!$J:$J,Transactions!$G:$G,YearlyReport!$A122,Transactions!$B:$B,"&gt;="&amp;L$11,Transactions!$B:$B,"&lt;="&amp;L$12)+SUMIFS(Transactions!$I:$I,Transactions!$G:$G,YearlyReport!$A122,Transactions!$B:$B,"&gt;="&amp;L$11,Transactions!$B:$B,"&lt;="&amp;L$12)</f>
        <v>0</v>
      </c>
      <c r="M122" s="151">
        <f>-SUMIFS(Transactions!$J:$J,Transactions!$G:$G,YearlyReport!$A122,Transactions!$B:$B,"&gt;="&amp;M$11,Transactions!$B:$B,"&lt;="&amp;M$12)+SUMIFS(Transactions!$I:$I,Transactions!$G:$G,YearlyReport!$A122,Transactions!$B:$B,"&gt;="&amp;M$11,Transactions!$B:$B,"&lt;="&amp;M$12)</f>
        <v>0</v>
      </c>
      <c r="N122" s="151">
        <f>-SUMIFS(Transactions!$J:$J,Transactions!$G:$G,YearlyReport!$A122,Transactions!$B:$B,"&gt;="&amp;N$11,Transactions!$B:$B,"&lt;="&amp;N$12)+SUMIFS(Transactions!$I:$I,Transactions!$G:$G,YearlyReport!$A122,Transactions!$B:$B,"&gt;="&amp;N$11,Transactions!$B:$B,"&lt;="&amp;N$12)</f>
        <v>0</v>
      </c>
      <c r="O122" s="152">
        <f t="shared" si="14"/>
        <v>0</v>
      </c>
      <c r="P122" s="152">
        <f t="shared" si="15"/>
        <v>0</v>
      </c>
    </row>
    <row r="123" spans="1:16" ht="14.45" customHeight="1" x14ac:dyDescent="0.25">
      <c r="A123" s="121" t="s">
        <v>413</v>
      </c>
      <c r="C123" s="151">
        <f>-SUMIFS(Transactions!$J:$J,Transactions!$G:$G,YearlyReport!$A123,Transactions!$B:$B,"&gt;="&amp;C$11,Transactions!$B:$B,"&lt;="&amp;C$12)+SUMIFS(Transactions!$I:$I,Transactions!$G:$G,YearlyReport!$A123,Transactions!$B:$B,"&gt;="&amp;C$11,Transactions!$B:$B,"&lt;="&amp;C$12)</f>
        <v>0</v>
      </c>
      <c r="D123" s="151">
        <f>-SUMIFS(Transactions!$J:$J,Transactions!$G:$G,YearlyReport!$A123,Transactions!$B:$B,"&gt;="&amp;D$11,Transactions!$B:$B,"&lt;="&amp;D$12)+SUMIFS(Transactions!$I:$I,Transactions!$G:$G,YearlyReport!$A123,Transactions!$B:$B,"&gt;="&amp;D$11,Transactions!$B:$B,"&lt;="&amp;D$12)</f>
        <v>0</v>
      </c>
      <c r="E123" s="151">
        <f>-SUMIFS(Transactions!$J:$J,Transactions!$G:$G,YearlyReport!$A123,Transactions!$B:$B,"&gt;="&amp;E$11,Transactions!$B:$B,"&lt;="&amp;E$12)+SUMIFS(Transactions!$I:$I,Transactions!$G:$G,YearlyReport!$A123,Transactions!$B:$B,"&gt;="&amp;E$11,Transactions!$B:$B,"&lt;="&amp;E$12)</f>
        <v>0</v>
      </c>
      <c r="F123" s="151">
        <f>-SUMIFS(Transactions!$J:$J,Transactions!$G:$G,YearlyReport!$A123,Transactions!$B:$B,"&gt;="&amp;F$11,Transactions!$B:$B,"&lt;="&amp;F$12)+SUMIFS(Transactions!$I:$I,Transactions!$G:$G,YearlyReport!$A123,Transactions!$B:$B,"&gt;="&amp;F$11,Transactions!$B:$B,"&lt;="&amp;F$12)</f>
        <v>0</v>
      </c>
      <c r="G123" s="151">
        <f>-SUMIFS(Transactions!$J:$J,Transactions!$G:$G,YearlyReport!$A123,Transactions!$B:$B,"&gt;="&amp;G$11,Transactions!$B:$B,"&lt;="&amp;G$12)+SUMIFS(Transactions!$I:$I,Transactions!$G:$G,YearlyReport!$A123,Transactions!$B:$B,"&gt;="&amp;G$11,Transactions!$B:$B,"&lt;="&amp;G$12)</f>
        <v>0</v>
      </c>
      <c r="H123" s="151">
        <f>-SUMIFS(Transactions!$J:$J,Transactions!$G:$G,YearlyReport!$A123,Transactions!$B:$B,"&gt;="&amp;H$11,Transactions!$B:$B,"&lt;="&amp;H$12)+SUMIFS(Transactions!$I:$I,Transactions!$G:$G,YearlyReport!$A123,Transactions!$B:$B,"&gt;="&amp;H$11,Transactions!$B:$B,"&lt;="&amp;H$12)</f>
        <v>0</v>
      </c>
      <c r="I123" s="151">
        <f>-SUMIFS(Transactions!$J:$J,Transactions!$G:$G,YearlyReport!$A123,Transactions!$B:$B,"&gt;="&amp;I$11,Transactions!$B:$B,"&lt;="&amp;I$12)+SUMIFS(Transactions!$I:$I,Transactions!$G:$G,YearlyReport!$A123,Transactions!$B:$B,"&gt;="&amp;I$11,Transactions!$B:$B,"&lt;="&amp;I$12)</f>
        <v>0</v>
      </c>
      <c r="J123" s="151">
        <f>-SUMIFS(Transactions!$J:$J,Transactions!$G:$G,YearlyReport!$A123,Transactions!$B:$B,"&gt;="&amp;J$11,Transactions!$B:$B,"&lt;="&amp;J$12)+SUMIFS(Transactions!$I:$I,Transactions!$G:$G,YearlyReport!$A123,Transactions!$B:$B,"&gt;="&amp;J$11,Transactions!$B:$B,"&lt;="&amp;J$12)</f>
        <v>0</v>
      </c>
      <c r="K123" s="151">
        <f>-SUMIFS(Transactions!$J:$J,Transactions!$G:$G,YearlyReport!$A123,Transactions!$B:$B,"&gt;="&amp;K$11,Transactions!$B:$B,"&lt;="&amp;K$12)+SUMIFS(Transactions!$I:$I,Transactions!$G:$G,YearlyReport!$A123,Transactions!$B:$B,"&gt;="&amp;K$11,Transactions!$B:$B,"&lt;="&amp;K$12)</f>
        <v>0</v>
      </c>
      <c r="L123" s="151">
        <f>-SUMIFS(Transactions!$J:$J,Transactions!$G:$G,YearlyReport!$A123,Transactions!$B:$B,"&gt;="&amp;L$11,Transactions!$B:$B,"&lt;="&amp;L$12)+SUMIFS(Transactions!$I:$I,Transactions!$G:$G,YearlyReport!$A123,Transactions!$B:$B,"&gt;="&amp;L$11,Transactions!$B:$B,"&lt;="&amp;L$12)</f>
        <v>0</v>
      </c>
      <c r="M123" s="151">
        <f>-SUMIFS(Transactions!$J:$J,Transactions!$G:$G,YearlyReport!$A123,Transactions!$B:$B,"&gt;="&amp;M$11,Transactions!$B:$B,"&lt;="&amp;M$12)+SUMIFS(Transactions!$I:$I,Transactions!$G:$G,YearlyReport!$A123,Transactions!$B:$B,"&gt;="&amp;M$11,Transactions!$B:$B,"&lt;="&amp;M$12)</f>
        <v>0</v>
      </c>
      <c r="N123" s="151">
        <f>-SUMIFS(Transactions!$J:$J,Transactions!$G:$G,YearlyReport!$A123,Transactions!$B:$B,"&gt;="&amp;N$11,Transactions!$B:$B,"&lt;="&amp;N$12)+SUMIFS(Transactions!$I:$I,Transactions!$G:$G,YearlyReport!$A123,Transactions!$B:$B,"&gt;="&amp;N$11,Transactions!$B:$B,"&lt;="&amp;N$12)</f>
        <v>0</v>
      </c>
      <c r="O123" s="152">
        <f t="shared" si="14"/>
        <v>0</v>
      </c>
      <c r="P123" s="152">
        <f t="shared" si="15"/>
        <v>0</v>
      </c>
    </row>
    <row r="124" spans="1:16" ht="14.45" customHeight="1" x14ac:dyDescent="0.25">
      <c r="A124" s="121" t="s">
        <v>413</v>
      </c>
      <c r="C124" s="151">
        <f>-SUMIFS(Transactions!$J:$J,Transactions!$G:$G,YearlyReport!$A124,Transactions!$B:$B,"&gt;="&amp;C$11,Transactions!$B:$B,"&lt;="&amp;C$12)+SUMIFS(Transactions!$I:$I,Transactions!$G:$G,YearlyReport!$A124,Transactions!$B:$B,"&gt;="&amp;C$11,Transactions!$B:$B,"&lt;="&amp;C$12)</f>
        <v>0</v>
      </c>
      <c r="D124" s="151">
        <f>-SUMIFS(Transactions!$J:$J,Transactions!$G:$G,YearlyReport!$A124,Transactions!$B:$B,"&gt;="&amp;D$11,Transactions!$B:$B,"&lt;="&amp;D$12)+SUMIFS(Transactions!$I:$I,Transactions!$G:$G,YearlyReport!$A124,Transactions!$B:$B,"&gt;="&amp;D$11,Transactions!$B:$B,"&lt;="&amp;D$12)</f>
        <v>0</v>
      </c>
      <c r="E124" s="151">
        <f>-SUMIFS(Transactions!$J:$J,Transactions!$G:$G,YearlyReport!$A124,Transactions!$B:$B,"&gt;="&amp;E$11,Transactions!$B:$B,"&lt;="&amp;E$12)+SUMIFS(Transactions!$I:$I,Transactions!$G:$G,YearlyReport!$A124,Transactions!$B:$B,"&gt;="&amp;E$11,Transactions!$B:$B,"&lt;="&amp;E$12)</f>
        <v>0</v>
      </c>
      <c r="F124" s="151">
        <f>-SUMIFS(Transactions!$J:$J,Transactions!$G:$G,YearlyReport!$A124,Transactions!$B:$B,"&gt;="&amp;F$11,Transactions!$B:$B,"&lt;="&amp;F$12)+SUMIFS(Transactions!$I:$I,Transactions!$G:$G,YearlyReport!$A124,Transactions!$B:$B,"&gt;="&amp;F$11,Transactions!$B:$B,"&lt;="&amp;F$12)</f>
        <v>0</v>
      </c>
      <c r="G124" s="151">
        <f>-SUMIFS(Transactions!$J:$J,Transactions!$G:$G,YearlyReport!$A124,Transactions!$B:$B,"&gt;="&amp;G$11,Transactions!$B:$B,"&lt;="&amp;G$12)+SUMIFS(Transactions!$I:$I,Transactions!$G:$G,YearlyReport!$A124,Transactions!$B:$B,"&gt;="&amp;G$11,Transactions!$B:$B,"&lt;="&amp;G$12)</f>
        <v>0</v>
      </c>
      <c r="H124" s="151">
        <f>-SUMIFS(Transactions!$J:$J,Transactions!$G:$G,YearlyReport!$A124,Transactions!$B:$B,"&gt;="&amp;H$11,Transactions!$B:$B,"&lt;="&amp;H$12)+SUMIFS(Transactions!$I:$I,Transactions!$G:$G,YearlyReport!$A124,Transactions!$B:$B,"&gt;="&amp;H$11,Transactions!$B:$B,"&lt;="&amp;H$12)</f>
        <v>0</v>
      </c>
      <c r="I124" s="151">
        <f>-SUMIFS(Transactions!$J:$J,Transactions!$G:$G,YearlyReport!$A124,Transactions!$B:$B,"&gt;="&amp;I$11,Transactions!$B:$B,"&lt;="&amp;I$12)+SUMIFS(Transactions!$I:$I,Transactions!$G:$G,YearlyReport!$A124,Transactions!$B:$B,"&gt;="&amp;I$11,Transactions!$B:$B,"&lt;="&amp;I$12)</f>
        <v>0</v>
      </c>
      <c r="J124" s="151">
        <f>-SUMIFS(Transactions!$J:$J,Transactions!$G:$G,YearlyReport!$A124,Transactions!$B:$B,"&gt;="&amp;J$11,Transactions!$B:$B,"&lt;="&amp;J$12)+SUMIFS(Transactions!$I:$I,Transactions!$G:$G,YearlyReport!$A124,Transactions!$B:$B,"&gt;="&amp;J$11,Transactions!$B:$B,"&lt;="&amp;J$12)</f>
        <v>0</v>
      </c>
      <c r="K124" s="151">
        <f>-SUMIFS(Transactions!$J:$J,Transactions!$G:$G,YearlyReport!$A124,Transactions!$B:$B,"&gt;="&amp;K$11,Transactions!$B:$B,"&lt;="&amp;K$12)+SUMIFS(Transactions!$I:$I,Transactions!$G:$G,YearlyReport!$A124,Transactions!$B:$B,"&gt;="&amp;K$11,Transactions!$B:$B,"&lt;="&amp;K$12)</f>
        <v>0</v>
      </c>
      <c r="L124" s="151">
        <f>-SUMIFS(Transactions!$J:$J,Transactions!$G:$G,YearlyReport!$A124,Transactions!$B:$B,"&gt;="&amp;L$11,Transactions!$B:$B,"&lt;="&amp;L$12)+SUMIFS(Transactions!$I:$I,Transactions!$G:$G,YearlyReport!$A124,Transactions!$B:$B,"&gt;="&amp;L$11,Transactions!$B:$B,"&lt;="&amp;L$12)</f>
        <v>0</v>
      </c>
      <c r="M124" s="151">
        <f>-SUMIFS(Transactions!$J:$J,Transactions!$G:$G,YearlyReport!$A124,Transactions!$B:$B,"&gt;="&amp;M$11,Transactions!$B:$B,"&lt;="&amp;M$12)+SUMIFS(Transactions!$I:$I,Transactions!$G:$G,YearlyReport!$A124,Transactions!$B:$B,"&gt;="&amp;M$11,Transactions!$B:$B,"&lt;="&amp;M$12)</f>
        <v>0</v>
      </c>
      <c r="N124" s="151">
        <f>-SUMIFS(Transactions!$J:$J,Transactions!$G:$G,YearlyReport!$A124,Transactions!$B:$B,"&gt;="&amp;N$11,Transactions!$B:$B,"&lt;="&amp;N$12)+SUMIFS(Transactions!$I:$I,Transactions!$G:$G,YearlyReport!$A124,Transactions!$B:$B,"&gt;="&amp;N$11,Transactions!$B:$B,"&lt;="&amp;N$12)</f>
        <v>0</v>
      </c>
      <c r="O124" s="152">
        <f t="shared" si="14"/>
        <v>0</v>
      </c>
      <c r="P124" s="152">
        <f t="shared" si="15"/>
        <v>0</v>
      </c>
    </row>
    <row r="125" spans="1:16" ht="14.45" customHeight="1" x14ac:dyDescent="0.25">
      <c r="A125" s="121" t="s">
        <v>413</v>
      </c>
      <c r="C125" s="151">
        <f>-SUMIFS(Transactions!$J:$J,Transactions!$G:$G,YearlyReport!$A125,Transactions!$B:$B,"&gt;="&amp;C$11,Transactions!$B:$B,"&lt;="&amp;C$12)+SUMIFS(Transactions!$I:$I,Transactions!$G:$G,YearlyReport!$A125,Transactions!$B:$B,"&gt;="&amp;C$11,Transactions!$B:$B,"&lt;="&amp;C$12)</f>
        <v>0</v>
      </c>
      <c r="D125" s="151">
        <f>-SUMIFS(Transactions!$J:$J,Transactions!$G:$G,YearlyReport!$A125,Transactions!$B:$B,"&gt;="&amp;D$11,Transactions!$B:$B,"&lt;="&amp;D$12)+SUMIFS(Transactions!$I:$I,Transactions!$G:$G,YearlyReport!$A125,Transactions!$B:$B,"&gt;="&amp;D$11,Transactions!$B:$B,"&lt;="&amp;D$12)</f>
        <v>0</v>
      </c>
      <c r="E125" s="151">
        <f>-SUMIFS(Transactions!$J:$J,Transactions!$G:$G,YearlyReport!$A125,Transactions!$B:$B,"&gt;="&amp;E$11,Transactions!$B:$B,"&lt;="&amp;E$12)+SUMIFS(Transactions!$I:$I,Transactions!$G:$G,YearlyReport!$A125,Transactions!$B:$B,"&gt;="&amp;E$11,Transactions!$B:$B,"&lt;="&amp;E$12)</f>
        <v>0</v>
      </c>
      <c r="F125" s="151">
        <f>-SUMIFS(Transactions!$J:$J,Transactions!$G:$G,YearlyReport!$A125,Transactions!$B:$B,"&gt;="&amp;F$11,Transactions!$B:$B,"&lt;="&amp;F$12)+SUMIFS(Transactions!$I:$I,Transactions!$G:$G,YearlyReport!$A125,Transactions!$B:$B,"&gt;="&amp;F$11,Transactions!$B:$B,"&lt;="&amp;F$12)</f>
        <v>0</v>
      </c>
      <c r="G125" s="151">
        <f>-SUMIFS(Transactions!$J:$J,Transactions!$G:$G,YearlyReport!$A125,Transactions!$B:$B,"&gt;="&amp;G$11,Transactions!$B:$B,"&lt;="&amp;G$12)+SUMIFS(Transactions!$I:$I,Transactions!$G:$G,YearlyReport!$A125,Transactions!$B:$B,"&gt;="&amp;G$11,Transactions!$B:$B,"&lt;="&amp;G$12)</f>
        <v>0</v>
      </c>
      <c r="H125" s="151">
        <f>-SUMIFS(Transactions!$J:$J,Transactions!$G:$G,YearlyReport!$A125,Transactions!$B:$B,"&gt;="&amp;H$11,Transactions!$B:$B,"&lt;="&amp;H$12)+SUMIFS(Transactions!$I:$I,Transactions!$G:$G,YearlyReport!$A125,Transactions!$B:$B,"&gt;="&amp;H$11,Transactions!$B:$B,"&lt;="&amp;H$12)</f>
        <v>0</v>
      </c>
      <c r="I125" s="151">
        <f>-SUMIFS(Transactions!$J:$J,Transactions!$G:$G,YearlyReport!$A125,Transactions!$B:$B,"&gt;="&amp;I$11,Transactions!$B:$B,"&lt;="&amp;I$12)+SUMIFS(Transactions!$I:$I,Transactions!$G:$G,YearlyReport!$A125,Transactions!$B:$B,"&gt;="&amp;I$11,Transactions!$B:$B,"&lt;="&amp;I$12)</f>
        <v>0</v>
      </c>
      <c r="J125" s="151">
        <f>-SUMIFS(Transactions!$J:$J,Transactions!$G:$G,YearlyReport!$A125,Transactions!$B:$B,"&gt;="&amp;J$11,Transactions!$B:$B,"&lt;="&amp;J$12)+SUMIFS(Transactions!$I:$I,Transactions!$G:$G,YearlyReport!$A125,Transactions!$B:$B,"&gt;="&amp;J$11,Transactions!$B:$B,"&lt;="&amp;J$12)</f>
        <v>0</v>
      </c>
      <c r="K125" s="151">
        <f>-SUMIFS(Transactions!$J:$J,Transactions!$G:$G,YearlyReport!$A125,Transactions!$B:$B,"&gt;="&amp;K$11,Transactions!$B:$B,"&lt;="&amp;K$12)+SUMIFS(Transactions!$I:$I,Transactions!$G:$G,YearlyReport!$A125,Transactions!$B:$B,"&gt;="&amp;K$11,Transactions!$B:$B,"&lt;="&amp;K$12)</f>
        <v>0</v>
      </c>
      <c r="L125" s="151">
        <f>-SUMIFS(Transactions!$J:$J,Transactions!$G:$G,YearlyReport!$A125,Transactions!$B:$B,"&gt;="&amp;L$11,Transactions!$B:$B,"&lt;="&amp;L$12)+SUMIFS(Transactions!$I:$I,Transactions!$G:$G,YearlyReport!$A125,Transactions!$B:$B,"&gt;="&amp;L$11,Transactions!$B:$B,"&lt;="&amp;L$12)</f>
        <v>0</v>
      </c>
      <c r="M125" s="151">
        <f>-SUMIFS(Transactions!$J:$J,Transactions!$G:$G,YearlyReport!$A125,Transactions!$B:$B,"&gt;="&amp;M$11,Transactions!$B:$B,"&lt;="&amp;M$12)+SUMIFS(Transactions!$I:$I,Transactions!$G:$G,YearlyReport!$A125,Transactions!$B:$B,"&gt;="&amp;M$11,Transactions!$B:$B,"&lt;="&amp;M$12)</f>
        <v>0</v>
      </c>
      <c r="N125" s="151">
        <f>-SUMIFS(Transactions!$J:$J,Transactions!$G:$G,YearlyReport!$A125,Transactions!$B:$B,"&gt;="&amp;N$11,Transactions!$B:$B,"&lt;="&amp;N$12)+SUMIFS(Transactions!$I:$I,Transactions!$G:$G,YearlyReport!$A125,Transactions!$B:$B,"&gt;="&amp;N$11,Transactions!$B:$B,"&lt;="&amp;N$12)</f>
        <v>0</v>
      </c>
      <c r="O125" s="152">
        <f t="shared" si="14"/>
        <v>0</v>
      </c>
      <c r="P125" s="152">
        <f t="shared" si="15"/>
        <v>0</v>
      </c>
    </row>
    <row r="126" spans="1:16" ht="14.45" customHeight="1" x14ac:dyDescent="0.25">
      <c r="A126" s="121" t="s">
        <v>413</v>
      </c>
      <c r="C126" s="151">
        <f>-SUMIFS(Transactions!$J:$J,Transactions!$G:$G,YearlyReport!$A126,Transactions!$B:$B,"&gt;="&amp;C$11,Transactions!$B:$B,"&lt;="&amp;C$12)+SUMIFS(Transactions!$I:$I,Transactions!$G:$G,YearlyReport!$A126,Transactions!$B:$B,"&gt;="&amp;C$11,Transactions!$B:$B,"&lt;="&amp;C$12)</f>
        <v>0</v>
      </c>
      <c r="D126" s="151">
        <f>-SUMIFS(Transactions!$J:$J,Transactions!$G:$G,YearlyReport!$A126,Transactions!$B:$B,"&gt;="&amp;D$11,Transactions!$B:$B,"&lt;="&amp;D$12)+SUMIFS(Transactions!$I:$I,Transactions!$G:$G,YearlyReport!$A126,Transactions!$B:$B,"&gt;="&amp;D$11,Transactions!$B:$B,"&lt;="&amp;D$12)</f>
        <v>0</v>
      </c>
      <c r="E126" s="151">
        <f>-SUMIFS(Transactions!$J:$J,Transactions!$G:$G,YearlyReport!$A126,Transactions!$B:$B,"&gt;="&amp;E$11,Transactions!$B:$B,"&lt;="&amp;E$12)+SUMIFS(Transactions!$I:$I,Transactions!$G:$G,YearlyReport!$A126,Transactions!$B:$B,"&gt;="&amp;E$11,Transactions!$B:$B,"&lt;="&amp;E$12)</f>
        <v>0</v>
      </c>
      <c r="F126" s="151">
        <f>-SUMIFS(Transactions!$J:$J,Transactions!$G:$G,YearlyReport!$A126,Transactions!$B:$B,"&gt;="&amp;F$11,Transactions!$B:$B,"&lt;="&amp;F$12)+SUMIFS(Transactions!$I:$I,Transactions!$G:$G,YearlyReport!$A126,Transactions!$B:$B,"&gt;="&amp;F$11,Transactions!$B:$B,"&lt;="&amp;F$12)</f>
        <v>0</v>
      </c>
      <c r="G126" s="151">
        <f>-SUMIFS(Transactions!$J:$J,Transactions!$G:$G,YearlyReport!$A126,Transactions!$B:$B,"&gt;="&amp;G$11,Transactions!$B:$B,"&lt;="&amp;G$12)+SUMIFS(Transactions!$I:$I,Transactions!$G:$G,YearlyReport!$A126,Transactions!$B:$B,"&gt;="&amp;G$11,Transactions!$B:$B,"&lt;="&amp;G$12)</f>
        <v>0</v>
      </c>
      <c r="H126" s="151">
        <f>-SUMIFS(Transactions!$J:$J,Transactions!$G:$G,YearlyReport!$A126,Transactions!$B:$B,"&gt;="&amp;H$11,Transactions!$B:$B,"&lt;="&amp;H$12)+SUMIFS(Transactions!$I:$I,Transactions!$G:$G,YearlyReport!$A126,Transactions!$B:$B,"&gt;="&amp;H$11,Transactions!$B:$B,"&lt;="&amp;H$12)</f>
        <v>0</v>
      </c>
      <c r="I126" s="151">
        <f>-SUMIFS(Transactions!$J:$J,Transactions!$G:$G,YearlyReport!$A126,Transactions!$B:$B,"&gt;="&amp;I$11,Transactions!$B:$B,"&lt;="&amp;I$12)+SUMIFS(Transactions!$I:$I,Transactions!$G:$G,YearlyReport!$A126,Transactions!$B:$B,"&gt;="&amp;I$11,Transactions!$B:$B,"&lt;="&amp;I$12)</f>
        <v>0</v>
      </c>
      <c r="J126" s="151">
        <f>-SUMIFS(Transactions!$J:$J,Transactions!$G:$G,YearlyReport!$A126,Transactions!$B:$B,"&gt;="&amp;J$11,Transactions!$B:$B,"&lt;="&amp;J$12)+SUMIFS(Transactions!$I:$I,Transactions!$G:$G,YearlyReport!$A126,Transactions!$B:$B,"&gt;="&amp;J$11,Transactions!$B:$B,"&lt;="&amp;J$12)</f>
        <v>0</v>
      </c>
      <c r="K126" s="151">
        <f>-SUMIFS(Transactions!$J:$J,Transactions!$G:$G,YearlyReport!$A126,Transactions!$B:$B,"&gt;="&amp;K$11,Transactions!$B:$B,"&lt;="&amp;K$12)+SUMIFS(Transactions!$I:$I,Transactions!$G:$G,YearlyReport!$A126,Transactions!$B:$B,"&gt;="&amp;K$11,Transactions!$B:$B,"&lt;="&amp;K$12)</f>
        <v>0</v>
      </c>
      <c r="L126" s="151">
        <f>-SUMIFS(Transactions!$J:$J,Transactions!$G:$G,YearlyReport!$A126,Transactions!$B:$B,"&gt;="&amp;L$11,Transactions!$B:$B,"&lt;="&amp;L$12)+SUMIFS(Transactions!$I:$I,Transactions!$G:$G,YearlyReport!$A126,Transactions!$B:$B,"&gt;="&amp;L$11,Transactions!$B:$B,"&lt;="&amp;L$12)</f>
        <v>0</v>
      </c>
      <c r="M126" s="151">
        <f>-SUMIFS(Transactions!$J:$J,Transactions!$G:$G,YearlyReport!$A126,Transactions!$B:$B,"&gt;="&amp;M$11,Transactions!$B:$B,"&lt;="&amp;M$12)+SUMIFS(Transactions!$I:$I,Transactions!$G:$G,YearlyReport!$A126,Transactions!$B:$B,"&gt;="&amp;M$11,Transactions!$B:$B,"&lt;="&amp;M$12)</f>
        <v>0</v>
      </c>
      <c r="N126" s="151">
        <f>-SUMIFS(Transactions!$J:$J,Transactions!$G:$G,YearlyReport!$A126,Transactions!$B:$B,"&gt;="&amp;N$11,Transactions!$B:$B,"&lt;="&amp;N$12)+SUMIFS(Transactions!$I:$I,Transactions!$G:$G,YearlyReport!$A126,Transactions!$B:$B,"&gt;="&amp;N$11,Transactions!$B:$B,"&lt;="&amp;N$12)</f>
        <v>0</v>
      </c>
      <c r="O126" s="152">
        <f t="shared" si="14"/>
        <v>0</v>
      </c>
      <c r="P126" s="152">
        <f t="shared" si="15"/>
        <v>0</v>
      </c>
    </row>
    <row r="127" spans="1:16" ht="14.45" customHeight="1" x14ac:dyDescent="0.25">
      <c r="A127" s="121" t="s">
        <v>413</v>
      </c>
      <c r="C127" s="151">
        <f>-SUMIFS(Transactions!$J:$J,Transactions!$G:$G,YearlyReport!$A127,Transactions!$B:$B,"&gt;="&amp;C$11,Transactions!$B:$B,"&lt;="&amp;C$12)+SUMIFS(Transactions!$I:$I,Transactions!$G:$G,YearlyReport!$A127,Transactions!$B:$B,"&gt;="&amp;C$11,Transactions!$B:$B,"&lt;="&amp;C$12)</f>
        <v>0</v>
      </c>
      <c r="D127" s="151">
        <f>-SUMIFS(Transactions!$J:$J,Transactions!$G:$G,YearlyReport!$A127,Transactions!$B:$B,"&gt;="&amp;D$11,Transactions!$B:$B,"&lt;="&amp;D$12)+SUMIFS(Transactions!$I:$I,Transactions!$G:$G,YearlyReport!$A127,Transactions!$B:$B,"&gt;="&amp;D$11,Transactions!$B:$B,"&lt;="&amp;D$12)</f>
        <v>0</v>
      </c>
      <c r="E127" s="151">
        <f>-SUMIFS(Transactions!$J:$J,Transactions!$G:$G,YearlyReport!$A127,Transactions!$B:$B,"&gt;="&amp;E$11,Transactions!$B:$B,"&lt;="&amp;E$12)+SUMIFS(Transactions!$I:$I,Transactions!$G:$G,YearlyReport!$A127,Transactions!$B:$B,"&gt;="&amp;E$11,Transactions!$B:$B,"&lt;="&amp;E$12)</f>
        <v>0</v>
      </c>
      <c r="F127" s="151">
        <f>-SUMIFS(Transactions!$J:$J,Transactions!$G:$G,YearlyReport!$A127,Transactions!$B:$B,"&gt;="&amp;F$11,Transactions!$B:$B,"&lt;="&amp;F$12)+SUMIFS(Transactions!$I:$I,Transactions!$G:$G,YearlyReport!$A127,Transactions!$B:$B,"&gt;="&amp;F$11,Transactions!$B:$B,"&lt;="&amp;F$12)</f>
        <v>0</v>
      </c>
      <c r="G127" s="151">
        <f>-SUMIFS(Transactions!$J:$J,Transactions!$G:$G,YearlyReport!$A127,Transactions!$B:$B,"&gt;="&amp;G$11,Transactions!$B:$B,"&lt;="&amp;G$12)+SUMIFS(Transactions!$I:$I,Transactions!$G:$G,YearlyReport!$A127,Transactions!$B:$B,"&gt;="&amp;G$11,Transactions!$B:$B,"&lt;="&amp;G$12)</f>
        <v>0</v>
      </c>
      <c r="H127" s="151">
        <f>-SUMIFS(Transactions!$J:$J,Transactions!$G:$G,YearlyReport!$A127,Transactions!$B:$B,"&gt;="&amp;H$11,Transactions!$B:$B,"&lt;="&amp;H$12)+SUMIFS(Transactions!$I:$I,Transactions!$G:$G,YearlyReport!$A127,Transactions!$B:$B,"&gt;="&amp;H$11,Transactions!$B:$B,"&lt;="&amp;H$12)</f>
        <v>0</v>
      </c>
      <c r="I127" s="151">
        <f>-SUMIFS(Transactions!$J:$J,Transactions!$G:$G,YearlyReport!$A127,Transactions!$B:$B,"&gt;="&amp;I$11,Transactions!$B:$B,"&lt;="&amp;I$12)+SUMIFS(Transactions!$I:$I,Transactions!$G:$G,YearlyReport!$A127,Transactions!$B:$B,"&gt;="&amp;I$11,Transactions!$B:$B,"&lt;="&amp;I$12)</f>
        <v>0</v>
      </c>
      <c r="J127" s="151">
        <f>-SUMIFS(Transactions!$J:$J,Transactions!$G:$G,YearlyReport!$A127,Transactions!$B:$B,"&gt;="&amp;J$11,Transactions!$B:$B,"&lt;="&amp;J$12)+SUMIFS(Transactions!$I:$I,Transactions!$G:$G,YearlyReport!$A127,Transactions!$B:$B,"&gt;="&amp;J$11,Transactions!$B:$B,"&lt;="&amp;J$12)</f>
        <v>0</v>
      </c>
      <c r="K127" s="151">
        <f>-SUMIFS(Transactions!$J:$J,Transactions!$G:$G,YearlyReport!$A127,Transactions!$B:$B,"&gt;="&amp;K$11,Transactions!$B:$B,"&lt;="&amp;K$12)+SUMIFS(Transactions!$I:$I,Transactions!$G:$G,YearlyReport!$A127,Transactions!$B:$B,"&gt;="&amp;K$11,Transactions!$B:$B,"&lt;="&amp;K$12)</f>
        <v>0</v>
      </c>
      <c r="L127" s="151">
        <f>-SUMIFS(Transactions!$J:$J,Transactions!$G:$G,YearlyReport!$A127,Transactions!$B:$B,"&gt;="&amp;L$11,Transactions!$B:$B,"&lt;="&amp;L$12)+SUMIFS(Transactions!$I:$I,Transactions!$G:$G,YearlyReport!$A127,Transactions!$B:$B,"&gt;="&amp;L$11,Transactions!$B:$B,"&lt;="&amp;L$12)</f>
        <v>0</v>
      </c>
      <c r="M127" s="151">
        <f>-SUMIFS(Transactions!$J:$J,Transactions!$G:$G,YearlyReport!$A127,Transactions!$B:$B,"&gt;="&amp;M$11,Transactions!$B:$B,"&lt;="&amp;M$12)+SUMIFS(Transactions!$I:$I,Transactions!$G:$G,YearlyReport!$A127,Transactions!$B:$B,"&gt;="&amp;M$11,Transactions!$B:$B,"&lt;="&amp;M$12)</f>
        <v>0</v>
      </c>
      <c r="N127" s="151">
        <f>-SUMIFS(Transactions!$J:$J,Transactions!$G:$G,YearlyReport!$A127,Transactions!$B:$B,"&gt;="&amp;N$11,Transactions!$B:$B,"&lt;="&amp;N$12)+SUMIFS(Transactions!$I:$I,Transactions!$G:$G,YearlyReport!$A127,Transactions!$B:$B,"&gt;="&amp;N$11,Transactions!$B:$B,"&lt;="&amp;N$12)</f>
        <v>0</v>
      </c>
      <c r="O127" s="152">
        <f t="shared" si="14"/>
        <v>0</v>
      </c>
      <c r="P127" s="152">
        <f t="shared" si="15"/>
        <v>0</v>
      </c>
    </row>
    <row r="128" spans="1:16" ht="14.45" customHeight="1" x14ac:dyDescent="0.25">
      <c r="A128" s="121" t="s">
        <v>413</v>
      </c>
      <c r="C128" s="151">
        <f>-SUMIFS(Transactions!$J:$J,Transactions!$G:$G,YearlyReport!$A128,Transactions!$B:$B,"&gt;="&amp;C$11,Transactions!$B:$B,"&lt;="&amp;C$12)+SUMIFS(Transactions!$I:$I,Transactions!$G:$G,YearlyReport!$A128,Transactions!$B:$B,"&gt;="&amp;C$11,Transactions!$B:$B,"&lt;="&amp;C$12)</f>
        <v>0</v>
      </c>
      <c r="D128" s="151">
        <f>-SUMIFS(Transactions!$J:$J,Transactions!$G:$G,YearlyReport!$A128,Transactions!$B:$B,"&gt;="&amp;D$11,Transactions!$B:$B,"&lt;="&amp;D$12)+SUMIFS(Transactions!$I:$I,Transactions!$G:$G,YearlyReport!$A128,Transactions!$B:$B,"&gt;="&amp;D$11,Transactions!$B:$B,"&lt;="&amp;D$12)</f>
        <v>0</v>
      </c>
      <c r="E128" s="151">
        <f>-SUMIFS(Transactions!$J:$J,Transactions!$G:$G,YearlyReport!$A128,Transactions!$B:$B,"&gt;="&amp;E$11,Transactions!$B:$B,"&lt;="&amp;E$12)+SUMIFS(Transactions!$I:$I,Transactions!$G:$G,YearlyReport!$A128,Transactions!$B:$B,"&gt;="&amp;E$11,Transactions!$B:$B,"&lt;="&amp;E$12)</f>
        <v>0</v>
      </c>
      <c r="F128" s="151">
        <f>-SUMIFS(Transactions!$J:$J,Transactions!$G:$G,YearlyReport!$A128,Transactions!$B:$B,"&gt;="&amp;F$11,Transactions!$B:$B,"&lt;="&amp;F$12)+SUMIFS(Transactions!$I:$I,Transactions!$G:$G,YearlyReport!$A128,Transactions!$B:$B,"&gt;="&amp;F$11,Transactions!$B:$B,"&lt;="&amp;F$12)</f>
        <v>0</v>
      </c>
      <c r="G128" s="151">
        <f>-SUMIFS(Transactions!$J:$J,Transactions!$G:$G,YearlyReport!$A128,Transactions!$B:$B,"&gt;="&amp;G$11,Transactions!$B:$B,"&lt;="&amp;G$12)+SUMIFS(Transactions!$I:$I,Transactions!$G:$G,YearlyReport!$A128,Transactions!$B:$B,"&gt;="&amp;G$11,Transactions!$B:$B,"&lt;="&amp;G$12)</f>
        <v>0</v>
      </c>
      <c r="H128" s="151">
        <f>-SUMIFS(Transactions!$J:$J,Transactions!$G:$G,YearlyReport!$A128,Transactions!$B:$B,"&gt;="&amp;H$11,Transactions!$B:$B,"&lt;="&amp;H$12)+SUMIFS(Transactions!$I:$I,Transactions!$G:$G,YearlyReport!$A128,Transactions!$B:$B,"&gt;="&amp;H$11,Transactions!$B:$B,"&lt;="&amp;H$12)</f>
        <v>0</v>
      </c>
      <c r="I128" s="151">
        <f>-SUMIFS(Transactions!$J:$J,Transactions!$G:$G,YearlyReport!$A128,Transactions!$B:$B,"&gt;="&amp;I$11,Transactions!$B:$B,"&lt;="&amp;I$12)+SUMIFS(Transactions!$I:$I,Transactions!$G:$G,YearlyReport!$A128,Transactions!$B:$B,"&gt;="&amp;I$11,Transactions!$B:$B,"&lt;="&amp;I$12)</f>
        <v>0</v>
      </c>
      <c r="J128" s="151">
        <f>-SUMIFS(Transactions!$J:$J,Transactions!$G:$G,YearlyReport!$A128,Transactions!$B:$B,"&gt;="&amp;J$11,Transactions!$B:$B,"&lt;="&amp;J$12)+SUMIFS(Transactions!$I:$I,Transactions!$G:$G,YearlyReport!$A128,Transactions!$B:$B,"&gt;="&amp;J$11,Transactions!$B:$B,"&lt;="&amp;J$12)</f>
        <v>0</v>
      </c>
      <c r="K128" s="151">
        <f>-SUMIFS(Transactions!$J:$J,Transactions!$G:$G,YearlyReport!$A128,Transactions!$B:$B,"&gt;="&amp;K$11,Transactions!$B:$B,"&lt;="&amp;K$12)+SUMIFS(Transactions!$I:$I,Transactions!$G:$G,YearlyReport!$A128,Transactions!$B:$B,"&gt;="&amp;K$11,Transactions!$B:$B,"&lt;="&amp;K$12)</f>
        <v>0</v>
      </c>
      <c r="L128" s="151">
        <f>-SUMIFS(Transactions!$J:$J,Transactions!$G:$G,YearlyReport!$A128,Transactions!$B:$B,"&gt;="&amp;L$11,Transactions!$B:$B,"&lt;="&amp;L$12)+SUMIFS(Transactions!$I:$I,Transactions!$G:$G,YearlyReport!$A128,Transactions!$B:$B,"&gt;="&amp;L$11,Transactions!$B:$B,"&lt;="&amp;L$12)</f>
        <v>0</v>
      </c>
      <c r="M128" s="151">
        <f>-SUMIFS(Transactions!$J:$J,Transactions!$G:$G,YearlyReport!$A128,Transactions!$B:$B,"&gt;="&amp;M$11,Transactions!$B:$B,"&lt;="&amp;M$12)+SUMIFS(Transactions!$I:$I,Transactions!$G:$G,YearlyReport!$A128,Transactions!$B:$B,"&gt;="&amp;M$11,Transactions!$B:$B,"&lt;="&amp;M$12)</f>
        <v>0</v>
      </c>
      <c r="N128" s="151">
        <f>-SUMIFS(Transactions!$J:$J,Transactions!$G:$G,YearlyReport!$A128,Transactions!$B:$B,"&gt;="&amp;N$11,Transactions!$B:$B,"&lt;="&amp;N$12)+SUMIFS(Transactions!$I:$I,Transactions!$G:$G,YearlyReport!$A128,Transactions!$B:$B,"&gt;="&amp;N$11,Transactions!$B:$B,"&lt;="&amp;N$12)</f>
        <v>0</v>
      </c>
      <c r="O128" s="152">
        <f t="shared" si="14"/>
        <v>0</v>
      </c>
      <c r="P128" s="152">
        <f t="shared" si="15"/>
        <v>0</v>
      </c>
    </row>
    <row r="129" spans="1:16" ht="14.45" customHeight="1" x14ac:dyDescent="0.25">
      <c r="A129" s="121" t="s">
        <v>413</v>
      </c>
      <c r="C129" s="151">
        <f>-SUMIFS(Transactions!$J:$J,Transactions!$G:$G,YearlyReport!$A129,Transactions!$B:$B,"&gt;="&amp;C$11,Transactions!$B:$B,"&lt;="&amp;C$12)+SUMIFS(Transactions!$I:$I,Transactions!$G:$G,YearlyReport!$A129,Transactions!$B:$B,"&gt;="&amp;C$11,Transactions!$B:$B,"&lt;="&amp;C$12)</f>
        <v>0</v>
      </c>
      <c r="D129" s="151">
        <f>-SUMIFS(Transactions!$J:$J,Transactions!$G:$G,YearlyReport!$A129,Transactions!$B:$B,"&gt;="&amp;D$11,Transactions!$B:$B,"&lt;="&amp;D$12)+SUMIFS(Transactions!$I:$I,Transactions!$G:$G,YearlyReport!$A129,Transactions!$B:$B,"&gt;="&amp;D$11,Transactions!$B:$B,"&lt;="&amp;D$12)</f>
        <v>0</v>
      </c>
      <c r="E129" s="151">
        <f>-SUMIFS(Transactions!$J:$J,Transactions!$G:$G,YearlyReport!$A129,Transactions!$B:$B,"&gt;="&amp;E$11,Transactions!$B:$B,"&lt;="&amp;E$12)+SUMIFS(Transactions!$I:$I,Transactions!$G:$G,YearlyReport!$A129,Transactions!$B:$B,"&gt;="&amp;E$11,Transactions!$B:$B,"&lt;="&amp;E$12)</f>
        <v>0</v>
      </c>
      <c r="F129" s="151">
        <f>-SUMIFS(Transactions!$J:$J,Transactions!$G:$G,YearlyReport!$A129,Transactions!$B:$B,"&gt;="&amp;F$11,Transactions!$B:$B,"&lt;="&amp;F$12)+SUMIFS(Transactions!$I:$I,Transactions!$G:$G,YearlyReport!$A129,Transactions!$B:$B,"&gt;="&amp;F$11,Transactions!$B:$B,"&lt;="&amp;F$12)</f>
        <v>0</v>
      </c>
      <c r="G129" s="151">
        <f>-SUMIFS(Transactions!$J:$J,Transactions!$G:$G,YearlyReport!$A129,Transactions!$B:$B,"&gt;="&amp;G$11,Transactions!$B:$B,"&lt;="&amp;G$12)+SUMIFS(Transactions!$I:$I,Transactions!$G:$G,YearlyReport!$A129,Transactions!$B:$B,"&gt;="&amp;G$11,Transactions!$B:$B,"&lt;="&amp;G$12)</f>
        <v>0</v>
      </c>
      <c r="H129" s="151">
        <f>-SUMIFS(Transactions!$J:$J,Transactions!$G:$G,YearlyReport!$A129,Transactions!$B:$B,"&gt;="&amp;H$11,Transactions!$B:$B,"&lt;="&amp;H$12)+SUMIFS(Transactions!$I:$I,Transactions!$G:$G,YearlyReport!$A129,Transactions!$B:$B,"&gt;="&amp;H$11,Transactions!$B:$B,"&lt;="&amp;H$12)</f>
        <v>0</v>
      </c>
      <c r="I129" s="151">
        <f>-SUMIFS(Transactions!$J:$J,Transactions!$G:$G,YearlyReport!$A129,Transactions!$B:$B,"&gt;="&amp;I$11,Transactions!$B:$B,"&lt;="&amp;I$12)+SUMIFS(Transactions!$I:$I,Transactions!$G:$G,YearlyReport!$A129,Transactions!$B:$B,"&gt;="&amp;I$11,Transactions!$B:$B,"&lt;="&amp;I$12)</f>
        <v>0</v>
      </c>
      <c r="J129" s="151">
        <f>-SUMIFS(Transactions!$J:$J,Transactions!$G:$G,YearlyReport!$A129,Transactions!$B:$B,"&gt;="&amp;J$11,Transactions!$B:$B,"&lt;="&amp;J$12)+SUMIFS(Transactions!$I:$I,Transactions!$G:$G,YearlyReport!$A129,Transactions!$B:$B,"&gt;="&amp;J$11,Transactions!$B:$B,"&lt;="&amp;J$12)</f>
        <v>0</v>
      </c>
      <c r="K129" s="151">
        <f>-SUMIFS(Transactions!$J:$J,Transactions!$G:$G,YearlyReport!$A129,Transactions!$B:$B,"&gt;="&amp;K$11,Transactions!$B:$B,"&lt;="&amp;K$12)+SUMIFS(Transactions!$I:$I,Transactions!$G:$G,YearlyReport!$A129,Transactions!$B:$B,"&gt;="&amp;K$11,Transactions!$B:$B,"&lt;="&amp;K$12)</f>
        <v>0</v>
      </c>
      <c r="L129" s="151">
        <f>-SUMIFS(Transactions!$J:$J,Transactions!$G:$G,YearlyReport!$A129,Transactions!$B:$B,"&gt;="&amp;L$11,Transactions!$B:$B,"&lt;="&amp;L$12)+SUMIFS(Transactions!$I:$I,Transactions!$G:$G,YearlyReport!$A129,Transactions!$B:$B,"&gt;="&amp;L$11,Transactions!$B:$B,"&lt;="&amp;L$12)</f>
        <v>0</v>
      </c>
      <c r="M129" s="151">
        <f>-SUMIFS(Transactions!$J:$J,Transactions!$G:$G,YearlyReport!$A129,Transactions!$B:$B,"&gt;="&amp;M$11,Transactions!$B:$B,"&lt;="&amp;M$12)+SUMIFS(Transactions!$I:$I,Transactions!$G:$G,YearlyReport!$A129,Transactions!$B:$B,"&gt;="&amp;M$11,Transactions!$B:$B,"&lt;="&amp;M$12)</f>
        <v>0</v>
      </c>
      <c r="N129" s="151">
        <f>-SUMIFS(Transactions!$J:$J,Transactions!$G:$G,YearlyReport!$A129,Transactions!$B:$B,"&gt;="&amp;N$11,Transactions!$B:$B,"&lt;="&amp;N$12)+SUMIFS(Transactions!$I:$I,Transactions!$G:$G,YearlyReport!$A129,Transactions!$B:$B,"&gt;="&amp;N$11,Transactions!$B:$B,"&lt;="&amp;N$12)</f>
        <v>0</v>
      </c>
      <c r="O129" s="152">
        <f t="shared" si="14"/>
        <v>0</v>
      </c>
      <c r="P129" s="152">
        <f t="shared" si="15"/>
        <v>0</v>
      </c>
    </row>
    <row r="130" spans="1:16" ht="14.45" customHeight="1" x14ac:dyDescent="0.25">
      <c r="A130" s="121" t="s">
        <v>413</v>
      </c>
      <c r="C130" s="151">
        <f>-SUMIFS(Transactions!$J:$J,Transactions!$G:$G,YearlyReport!$A130,Transactions!$B:$B,"&gt;="&amp;C$11,Transactions!$B:$B,"&lt;="&amp;C$12)+SUMIFS(Transactions!$I:$I,Transactions!$G:$G,YearlyReport!$A130,Transactions!$B:$B,"&gt;="&amp;C$11,Transactions!$B:$B,"&lt;="&amp;C$12)</f>
        <v>0</v>
      </c>
      <c r="D130" s="151">
        <f>-SUMIFS(Transactions!$J:$J,Transactions!$G:$G,YearlyReport!$A130,Transactions!$B:$B,"&gt;="&amp;D$11,Transactions!$B:$B,"&lt;="&amp;D$12)+SUMIFS(Transactions!$I:$I,Transactions!$G:$G,YearlyReport!$A130,Transactions!$B:$B,"&gt;="&amp;D$11,Transactions!$B:$B,"&lt;="&amp;D$12)</f>
        <v>0</v>
      </c>
      <c r="E130" s="151">
        <f>-SUMIFS(Transactions!$J:$J,Transactions!$G:$G,YearlyReport!$A130,Transactions!$B:$B,"&gt;="&amp;E$11,Transactions!$B:$B,"&lt;="&amp;E$12)+SUMIFS(Transactions!$I:$I,Transactions!$G:$G,YearlyReport!$A130,Transactions!$B:$B,"&gt;="&amp;E$11,Transactions!$B:$B,"&lt;="&amp;E$12)</f>
        <v>0</v>
      </c>
      <c r="F130" s="151">
        <f>-SUMIFS(Transactions!$J:$J,Transactions!$G:$G,YearlyReport!$A130,Transactions!$B:$B,"&gt;="&amp;F$11,Transactions!$B:$B,"&lt;="&amp;F$12)+SUMIFS(Transactions!$I:$I,Transactions!$G:$G,YearlyReport!$A130,Transactions!$B:$B,"&gt;="&amp;F$11,Transactions!$B:$B,"&lt;="&amp;F$12)</f>
        <v>0</v>
      </c>
      <c r="G130" s="151">
        <f>-SUMIFS(Transactions!$J:$J,Transactions!$G:$G,YearlyReport!$A130,Transactions!$B:$B,"&gt;="&amp;G$11,Transactions!$B:$B,"&lt;="&amp;G$12)+SUMIFS(Transactions!$I:$I,Transactions!$G:$G,YearlyReport!$A130,Transactions!$B:$B,"&gt;="&amp;G$11,Transactions!$B:$B,"&lt;="&amp;G$12)</f>
        <v>0</v>
      </c>
      <c r="H130" s="151">
        <f>-SUMIFS(Transactions!$J:$J,Transactions!$G:$G,YearlyReport!$A130,Transactions!$B:$B,"&gt;="&amp;H$11,Transactions!$B:$B,"&lt;="&amp;H$12)+SUMIFS(Transactions!$I:$I,Transactions!$G:$G,YearlyReport!$A130,Transactions!$B:$B,"&gt;="&amp;H$11,Transactions!$B:$B,"&lt;="&amp;H$12)</f>
        <v>0</v>
      </c>
      <c r="I130" s="151">
        <f>-SUMIFS(Transactions!$J:$J,Transactions!$G:$G,YearlyReport!$A130,Transactions!$B:$B,"&gt;="&amp;I$11,Transactions!$B:$B,"&lt;="&amp;I$12)+SUMIFS(Transactions!$I:$I,Transactions!$G:$G,YearlyReport!$A130,Transactions!$B:$B,"&gt;="&amp;I$11,Transactions!$B:$B,"&lt;="&amp;I$12)</f>
        <v>0</v>
      </c>
      <c r="J130" s="151">
        <f>-SUMIFS(Transactions!$J:$J,Transactions!$G:$G,YearlyReport!$A130,Transactions!$B:$B,"&gt;="&amp;J$11,Transactions!$B:$B,"&lt;="&amp;J$12)+SUMIFS(Transactions!$I:$I,Transactions!$G:$G,YearlyReport!$A130,Transactions!$B:$B,"&gt;="&amp;J$11,Transactions!$B:$B,"&lt;="&amp;J$12)</f>
        <v>0</v>
      </c>
      <c r="K130" s="151">
        <f>-SUMIFS(Transactions!$J:$J,Transactions!$G:$G,YearlyReport!$A130,Transactions!$B:$B,"&gt;="&amp;K$11,Transactions!$B:$B,"&lt;="&amp;K$12)+SUMIFS(Transactions!$I:$I,Transactions!$G:$G,YearlyReport!$A130,Transactions!$B:$B,"&gt;="&amp;K$11,Transactions!$B:$B,"&lt;="&amp;K$12)</f>
        <v>0</v>
      </c>
      <c r="L130" s="151">
        <f>-SUMIFS(Transactions!$J:$J,Transactions!$G:$G,YearlyReport!$A130,Transactions!$B:$B,"&gt;="&amp;L$11,Transactions!$B:$B,"&lt;="&amp;L$12)+SUMIFS(Transactions!$I:$I,Transactions!$G:$G,YearlyReport!$A130,Transactions!$B:$B,"&gt;="&amp;L$11,Transactions!$B:$B,"&lt;="&amp;L$12)</f>
        <v>0</v>
      </c>
      <c r="M130" s="151">
        <f>-SUMIFS(Transactions!$J:$J,Transactions!$G:$G,YearlyReport!$A130,Transactions!$B:$B,"&gt;="&amp;M$11,Transactions!$B:$B,"&lt;="&amp;M$12)+SUMIFS(Transactions!$I:$I,Transactions!$G:$G,YearlyReport!$A130,Transactions!$B:$B,"&gt;="&amp;M$11,Transactions!$B:$B,"&lt;="&amp;M$12)</f>
        <v>0</v>
      </c>
      <c r="N130" s="151">
        <f>-SUMIFS(Transactions!$J:$J,Transactions!$G:$G,YearlyReport!$A130,Transactions!$B:$B,"&gt;="&amp;N$11,Transactions!$B:$B,"&lt;="&amp;N$12)+SUMIFS(Transactions!$I:$I,Transactions!$G:$G,YearlyReport!$A130,Transactions!$B:$B,"&gt;="&amp;N$11,Transactions!$B:$B,"&lt;="&amp;N$12)</f>
        <v>0</v>
      </c>
      <c r="O130" s="152">
        <f t="shared" si="14"/>
        <v>0</v>
      </c>
      <c r="P130" s="152">
        <f t="shared" si="15"/>
        <v>0</v>
      </c>
    </row>
    <row r="131" spans="1:16" ht="14.45" customHeight="1" x14ac:dyDescent="0.25">
      <c r="A131" s="121" t="s">
        <v>413</v>
      </c>
      <c r="C131" s="151">
        <f>-SUMIFS(Transactions!$J:$J,Transactions!$G:$G,YearlyReport!$A131,Transactions!$B:$B,"&gt;="&amp;C$11,Transactions!$B:$B,"&lt;="&amp;C$12)+SUMIFS(Transactions!$I:$I,Transactions!$G:$G,YearlyReport!$A131,Transactions!$B:$B,"&gt;="&amp;C$11,Transactions!$B:$B,"&lt;="&amp;C$12)</f>
        <v>0</v>
      </c>
      <c r="D131" s="151">
        <f>-SUMIFS(Transactions!$J:$J,Transactions!$G:$G,YearlyReport!$A131,Transactions!$B:$B,"&gt;="&amp;D$11,Transactions!$B:$B,"&lt;="&amp;D$12)+SUMIFS(Transactions!$I:$I,Transactions!$G:$G,YearlyReport!$A131,Transactions!$B:$B,"&gt;="&amp;D$11,Transactions!$B:$B,"&lt;="&amp;D$12)</f>
        <v>0</v>
      </c>
      <c r="E131" s="151">
        <f>-SUMIFS(Transactions!$J:$J,Transactions!$G:$G,YearlyReport!$A131,Transactions!$B:$B,"&gt;="&amp;E$11,Transactions!$B:$B,"&lt;="&amp;E$12)+SUMIFS(Transactions!$I:$I,Transactions!$G:$G,YearlyReport!$A131,Transactions!$B:$B,"&gt;="&amp;E$11,Transactions!$B:$B,"&lt;="&amp;E$12)</f>
        <v>0</v>
      </c>
      <c r="F131" s="151">
        <f>-SUMIFS(Transactions!$J:$J,Transactions!$G:$G,YearlyReport!$A131,Transactions!$B:$B,"&gt;="&amp;F$11,Transactions!$B:$B,"&lt;="&amp;F$12)+SUMIFS(Transactions!$I:$I,Transactions!$G:$G,YearlyReport!$A131,Transactions!$B:$B,"&gt;="&amp;F$11,Transactions!$B:$B,"&lt;="&amp;F$12)</f>
        <v>0</v>
      </c>
      <c r="G131" s="151">
        <f>-SUMIFS(Transactions!$J:$J,Transactions!$G:$G,YearlyReport!$A131,Transactions!$B:$B,"&gt;="&amp;G$11,Transactions!$B:$B,"&lt;="&amp;G$12)+SUMIFS(Transactions!$I:$I,Transactions!$G:$G,YearlyReport!$A131,Transactions!$B:$B,"&gt;="&amp;G$11,Transactions!$B:$B,"&lt;="&amp;G$12)</f>
        <v>0</v>
      </c>
      <c r="H131" s="151">
        <f>-SUMIFS(Transactions!$J:$J,Transactions!$G:$G,YearlyReport!$A131,Transactions!$B:$B,"&gt;="&amp;H$11,Transactions!$B:$B,"&lt;="&amp;H$12)+SUMIFS(Transactions!$I:$I,Transactions!$G:$G,YearlyReport!$A131,Transactions!$B:$B,"&gt;="&amp;H$11,Transactions!$B:$B,"&lt;="&amp;H$12)</f>
        <v>0</v>
      </c>
      <c r="I131" s="151">
        <f>-SUMIFS(Transactions!$J:$J,Transactions!$G:$G,YearlyReport!$A131,Transactions!$B:$B,"&gt;="&amp;I$11,Transactions!$B:$B,"&lt;="&amp;I$12)+SUMIFS(Transactions!$I:$I,Transactions!$G:$G,YearlyReport!$A131,Transactions!$B:$B,"&gt;="&amp;I$11,Transactions!$B:$B,"&lt;="&amp;I$12)</f>
        <v>0</v>
      </c>
      <c r="J131" s="151">
        <f>-SUMIFS(Transactions!$J:$J,Transactions!$G:$G,YearlyReport!$A131,Transactions!$B:$B,"&gt;="&amp;J$11,Transactions!$B:$B,"&lt;="&amp;J$12)+SUMIFS(Transactions!$I:$I,Transactions!$G:$G,YearlyReport!$A131,Transactions!$B:$B,"&gt;="&amp;J$11,Transactions!$B:$B,"&lt;="&amp;J$12)</f>
        <v>0</v>
      </c>
      <c r="K131" s="151">
        <f>-SUMIFS(Transactions!$J:$J,Transactions!$G:$G,YearlyReport!$A131,Transactions!$B:$B,"&gt;="&amp;K$11,Transactions!$B:$B,"&lt;="&amp;K$12)+SUMIFS(Transactions!$I:$I,Transactions!$G:$G,YearlyReport!$A131,Transactions!$B:$B,"&gt;="&amp;K$11,Transactions!$B:$B,"&lt;="&amp;K$12)</f>
        <v>0</v>
      </c>
      <c r="L131" s="151">
        <f>-SUMIFS(Transactions!$J:$J,Transactions!$G:$G,YearlyReport!$A131,Transactions!$B:$B,"&gt;="&amp;L$11,Transactions!$B:$B,"&lt;="&amp;L$12)+SUMIFS(Transactions!$I:$I,Transactions!$G:$G,YearlyReport!$A131,Transactions!$B:$B,"&gt;="&amp;L$11,Transactions!$B:$B,"&lt;="&amp;L$12)</f>
        <v>0</v>
      </c>
      <c r="M131" s="151">
        <f>-SUMIFS(Transactions!$J:$J,Transactions!$G:$G,YearlyReport!$A131,Transactions!$B:$B,"&gt;="&amp;M$11,Transactions!$B:$B,"&lt;="&amp;M$12)+SUMIFS(Transactions!$I:$I,Transactions!$G:$G,YearlyReport!$A131,Transactions!$B:$B,"&gt;="&amp;M$11,Transactions!$B:$B,"&lt;="&amp;M$12)</f>
        <v>0</v>
      </c>
      <c r="N131" s="151">
        <f>-SUMIFS(Transactions!$J:$J,Transactions!$G:$G,YearlyReport!$A131,Transactions!$B:$B,"&gt;="&amp;N$11,Transactions!$B:$B,"&lt;="&amp;N$12)+SUMIFS(Transactions!$I:$I,Transactions!$G:$G,YearlyReport!$A131,Transactions!$B:$B,"&gt;="&amp;N$11,Transactions!$B:$B,"&lt;="&amp;N$12)</f>
        <v>0</v>
      </c>
      <c r="O131" s="152">
        <f t="shared" si="14"/>
        <v>0</v>
      </c>
      <c r="P131" s="152">
        <f t="shared" si="15"/>
        <v>0</v>
      </c>
    </row>
    <row r="132" spans="1:16" ht="14.45" customHeight="1" x14ac:dyDescent="0.25">
      <c r="A132" s="121" t="s">
        <v>413</v>
      </c>
      <c r="C132" s="151">
        <f>-SUMIFS(Transactions!$J:$J,Transactions!$G:$G,YearlyReport!$A132,Transactions!$B:$B,"&gt;="&amp;C$11,Transactions!$B:$B,"&lt;="&amp;C$12)+SUMIFS(Transactions!$I:$I,Transactions!$G:$G,YearlyReport!$A132,Transactions!$B:$B,"&gt;="&amp;C$11,Transactions!$B:$B,"&lt;="&amp;C$12)</f>
        <v>0</v>
      </c>
      <c r="D132" s="151">
        <f>-SUMIFS(Transactions!$J:$J,Transactions!$G:$G,YearlyReport!$A132,Transactions!$B:$B,"&gt;="&amp;D$11,Transactions!$B:$B,"&lt;="&amp;D$12)+SUMIFS(Transactions!$I:$I,Transactions!$G:$G,YearlyReport!$A132,Transactions!$B:$B,"&gt;="&amp;D$11,Transactions!$B:$B,"&lt;="&amp;D$12)</f>
        <v>0</v>
      </c>
      <c r="E132" s="151">
        <f>-SUMIFS(Transactions!$J:$J,Transactions!$G:$G,YearlyReport!$A132,Transactions!$B:$B,"&gt;="&amp;E$11,Transactions!$B:$B,"&lt;="&amp;E$12)+SUMIFS(Transactions!$I:$I,Transactions!$G:$G,YearlyReport!$A132,Transactions!$B:$B,"&gt;="&amp;E$11,Transactions!$B:$B,"&lt;="&amp;E$12)</f>
        <v>0</v>
      </c>
      <c r="F132" s="151">
        <f>-SUMIFS(Transactions!$J:$J,Transactions!$G:$G,YearlyReport!$A132,Transactions!$B:$B,"&gt;="&amp;F$11,Transactions!$B:$B,"&lt;="&amp;F$12)+SUMIFS(Transactions!$I:$I,Transactions!$G:$G,YearlyReport!$A132,Transactions!$B:$B,"&gt;="&amp;F$11,Transactions!$B:$B,"&lt;="&amp;F$12)</f>
        <v>0</v>
      </c>
      <c r="G132" s="151">
        <f>-SUMIFS(Transactions!$J:$J,Transactions!$G:$G,YearlyReport!$A132,Transactions!$B:$B,"&gt;="&amp;G$11,Transactions!$B:$B,"&lt;="&amp;G$12)+SUMIFS(Transactions!$I:$I,Transactions!$G:$G,YearlyReport!$A132,Transactions!$B:$B,"&gt;="&amp;G$11,Transactions!$B:$B,"&lt;="&amp;G$12)</f>
        <v>0</v>
      </c>
      <c r="H132" s="151">
        <f>-SUMIFS(Transactions!$J:$J,Transactions!$G:$G,YearlyReport!$A132,Transactions!$B:$B,"&gt;="&amp;H$11,Transactions!$B:$B,"&lt;="&amp;H$12)+SUMIFS(Transactions!$I:$I,Transactions!$G:$G,YearlyReport!$A132,Transactions!$B:$B,"&gt;="&amp;H$11,Transactions!$B:$B,"&lt;="&amp;H$12)</f>
        <v>0</v>
      </c>
      <c r="I132" s="151">
        <f>-SUMIFS(Transactions!$J:$J,Transactions!$G:$G,YearlyReport!$A132,Transactions!$B:$B,"&gt;="&amp;I$11,Transactions!$B:$B,"&lt;="&amp;I$12)+SUMIFS(Transactions!$I:$I,Transactions!$G:$G,YearlyReport!$A132,Transactions!$B:$B,"&gt;="&amp;I$11,Transactions!$B:$B,"&lt;="&amp;I$12)</f>
        <v>0</v>
      </c>
      <c r="J132" s="151">
        <f>-SUMIFS(Transactions!$J:$J,Transactions!$G:$G,YearlyReport!$A132,Transactions!$B:$B,"&gt;="&amp;J$11,Transactions!$B:$B,"&lt;="&amp;J$12)+SUMIFS(Transactions!$I:$I,Transactions!$G:$G,YearlyReport!$A132,Transactions!$B:$B,"&gt;="&amp;J$11,Transactions!$B:$B,"&lt;="&amp;J$12)</f>
        <v>0</v>
      </c>
      <c r="K132" s="151">
        <f>-SUMIFS(Transactions!$J:$J,Transactions!$G:$G,YearlyReport!$A132,Transactions!$B:$B,"&gt;="&amp;K$11,Transactions!$B:$B,"&lt;="&amp;K$12)+SUMIFS(Transactions!$I:$I,Transactions!$G:$G,YearlyReport!$A132,Transactions!$B:$B,"&gt;="&amp;K$11,Transactions!$B:$B,"&lt;="&amp;K$12)</f>
        <v>0</v>
      </c>
      <c r="L132" s="151">
        <f>-SUMIFS(Transactions!$J:$J,Transactions!$G:$G,YearlyReport!$A132,Transactions!$B:$B,"&gt;="&amp;L$11,Transactions!$B:$B,"&lt;="&amp;L$12)+SUMIFS(Transactions!$I:$I,Transactions!$G:$G,YearlyReport!$A132,Transactions!$B:$B,"&gt;="&amp;L$11,Transactions!$B:$B,"&lt;="&amp;L$12)</f>
        <v>0</v>
      </c>
      <c r="M132" s="151">
        <f>-SUMIFS(Transactions!$J:$J,Transactions!$G:$G,YearlyReport!$A132,Transactions!$B:$B,"&gt;="&amp;M$11,Transactions!$B:$B,"&lt;="&amp;M$12)+SUMIFS(Transactions!$I:$I,Transactions!$G:$G,YearlyReport!$A132,Transactions!$B:$B,"&gt;="&amp;M$11,Transactions!$B:$B,"&lt;="&amp;M$12)</f>
        <v>0</v>
      </c>
      <c r="N132" s="151">
        <f>-SUMIFS(Transactions!$J:$J,Transactions!$G:$G,YearlyReport!$A132,Transactions!$B:$B,"&gt;="&amp;N$11,Transactions!$B:$B,"&lt;="&amp;N$12)+SUMIFS(Transactions!$I:$I,Transactions!$G:$G,YearlyReport!$A132,Transactions!$B:$B,"&gt;="&amp;N$11,Transactions!$B:$B,"&lt;="&amp;N$12)</f>
        <v>0</v>
      </c>
      <c r="O132" s="152">
        <f t="shared" si="14"/>
        <v>0</v>
      </c>
      <c r="P132" s="152">
        <f t="shared" si="15"/>
        <v>0</v>
      </c>
    </row>
    <row r="133" spans="1:16" ht="14.45" customHeight="1" x14ac:dyDescent="0.25">
      <c r="A133" s="121" t="s">
        <v>413</v>
      </c>
      <c r="C133" s="151">
        <f>-SUMIFS(Transactions!$J:$J,Transactions!$G:$G,YearlyReport!$A133,Transactions!$B:$B,"&gt;="&amp;C$11,Transactions!$B:$B,"&lt;="&amp;C$12)+SUMIFS(Transactions!$I:$I,Transactions!$G:$G,YearlyReport!$A133,Transactions!$B:$B,"&gt;="&amp;C$11,Transactions!$B:$B,"&lt;="&amp;C$12)</f>
        <v>0</v>
      </c>
      <c r="D133" s="151">
        <f>-SUMIFS(Transactions!$J:$J,Transactions!$G:$G,YearlyReport!$A133,Transactions!$B:$B,"&gt;="&amp;D$11,Transactions!$B:$B,"&lt;="&amp;D$12)+SUMIFS(Transactions!$I:$I,Transactions!$G:$G,YearlyReport!$A133,Transactions!$B:$B,"&gt;="&amp;D$11,Transactions!$B:$B,"&lt;="&amp;D$12)</f>
        <v>0</v>
      </c>
      <c r="E133" s="151">
        <f>-SUMIFS(Transactions!$J:$J,Transactions!$G:$G,YearlyReport!$A133,Transactions!$B:$B,"&gt;="&amp;E$11,Transactions!$B:$B,"&lt;="&amp;E$12)+SUMIFS(Transactions!$I:$I,Transactions!$G:$G,YearlyReport!$A133,Transactions!$B:$B,"&gt;="&amp;E$11,Transactions!$B:$B,"&lt;="&amp;E$12)</f>
        <v>0</v>
      </c>
      <c r="F133" s="151">
        <f>-SUMIFS(Transactions!$J:$J,Transactions!$G:$G,YearlyReport!$A133,Transactions!$B:$B,"&gt;="&amp;F$11,Transactions!$B:$B,"&lt;="&amp;F$12)+SUMIFS(Transactions!$I:$I,Transactions!$G:$G,YearlyReport!$A133,Transactions!$B:$B,"&gt;="&amp;F$11,Transactions!$B:$B,"&lt;="&amp;F$12)</f>
        <v>0</v>
      </c>
      <c r="G133" s="151">
        <f>-SUMIFS(Transactions!$J:$J,Transactions!$G:$G,YearlyReport!$A133,Transactions!$B:$B,"&gt;="&amp;G$11,Transactions!$B:$B,"&lt;="&amp;G$12)+SUMIFS(Transactions!$I:$I,Transactions!$G:$G,YearlyReport!$A133,Transactions!$B:$B,"&gt;="&amp;G$11,Transactions!$B:$B,"&lt;="&amp;G$12)</f>
        <v>0</v>
      </c>
      <c r="H133" s="151">
        <f>-SUMIFS(Transactions!$J:$J,Transactions!$G:$G,YearlyReport!$A133,Transactions!$B:$B,"&gt;="&amp;H$11,Transactions!$B:$B,"&lt;="&amp;H$12)+SUMIFS(Transactions!$I:$I,Transactions!$G:$G,YearlyReport!$A133,Transactions!$B:$B,"&gt;="&amp;H$11,Transactions!$B:$B,"&lt;="&amp;H$12)</f>
        <v>0</v>
      </c>
      <c r="I133" s="151">
        <f>-SUMIFS(Transactions!$J:$J,Transactions!$G:$G,YearlyReport!$A133,Transactions!$B:$B,"&gt;="&amp;I$11,Transactions!$B:$B,"&lt;="&amp;I$12)+SUMIFS(Transactions!$I:$I,Transactions!$G:$G,YearlyReport!$A133,Transactions!$B:$B,"&gt;="&amp;I$11,Transactions!$B:$B,"&lt;="&amp;I$12)</f>
        <v>0</v>
      </c>
      <c r="J133" s="151">
        <f>-SUMIFS(Transactions!$J:$J,Transactions!$G:$G,YearlyReport!$A133,Transactions!$B:$B,"&gt;="&amp;J$11,Transactions!$B:$B,"&lt;="&amp;J$12)+SUMIFS(Transactions!$I:$I,Transactions!$G:$G,YearlyReport!$A133,Transactions!$B:$B,"&gt;="&amp;J$11,Transactions!$B:$B,"&lt;="&amp;J$12)</f>
        <v>0</v>
      </c>
      <c r="K133" s="151">
        <f>-SUMIFS(Transactions!$J:$J,Transactions!$G:$G,YearlyReport!$A133,Transactions!$B:$B,"&gt;="&amp;K$11,Transactions!$B:$B,"&lt;="&amp;K$12)+SUMIFS(Transactions!$I:$I,Transactions!$G:$G,YearlyReport!$A133,Transactions!$B:$B,"&gt;="&amp;K$11,Transactions!$B:$B,"&lt;="&amp;K$12)</f>
        <v>0</v>
      </c>
      <c r="L133" s="151">
        <f>-SUMIFS(Transactions!$J:$J,Transactions!$G:$G,YearlyReport!$A133,Transactions!$B:$B,"&gt;="&amp;L$11,Transactions!$B:$B,"&lt;="&amp;L$12)+SUMIFS(Transactions!$I:$I,Transactions!$G:$G,YearlyReport!$A133,Transactions!$B:$B,"&gt;="&amp;L$11,Transactions!$B:$B,"&lt;="&amp;L$12)</f>
        <v>0</v>
      </c>
      <c r="M133" s="151">
        <f>-SUMIFS(Transactions!$J:$J,Transactions!$G:$G,YearlyReport!$A133,Transactions!$B:$B,"&gt;="&amp;M$11,Transactions!$B:$B,"&lt;="&amp;M$12)+SUMIFS(Transactions!$I:$I,Transactions!$G:$G,YearlyReport!$A133,Transactions!$B:$B,"&gt;="&amp;M$11,Transactions!$B:$B,"&lt;="&amp;M$12)</f>
        <v>0</v>
      </c>
      <c r="N133" s="151">
        <f>-SUMIFS(Transactions!$J:$J,Transactions!$G:$G,YearlyReport!$A133,Transactions!$B:$B,"&gt;="&amp;N$11,Transactions!$B:$B,"&lt;="&amp;N$12)+SUMIFS(Transactions!$I:$I,Transactions!$G:$G,YearlyReport!$A133,Transactions!$B:$B,"&gt;="&amp;N$11,Transactions!$B:$B,"&lt;="&amp;N$12)</f>
        <v>0</v>
      </c>
      <c r="O133" s="152">
        <f t="shared" si="14"/>
        <v>0</v>
      </c>
      <c r="P133" s="152">
        <f t="shared" si="15"/>
        <v>0</v>
      </c>
    </row>
    <row r="134" spans="1:16" ht="14.45" customHeight="1" x14ac:dyDescent="0.25">
      <c r="A134" s="121" t="s">
        <v>413</v>
      </c>
      <c r="C134" s="151">
        <f>-SUMIFS(Transactions!$J:$J,Transactions!$G:$G,YearlyReport!$A134,Transactions!$B:$B,"&gt;="&amp;C$11,Transactions!$B:$B,"&lt;="&amp;C$12)+SUMIFS(Transactions!$I:$I,Transactions!$G:$G,YearlyReport!$A134,Transactions!$B:$B,"&gt;="&amp;C$11,Transactions!$B:$B,"&lt;="&amp;C$12)</f>
        <v>0</v>
      </c>
      <c r="D134" s="151">
        <f>-SUMIFS(Transactions!$J:$J,Transactions!$G:$G,YearlyReport!$A134,Transactions!$B:$B,"&gt;="&amp;D$11,Transactions!$B:$B,"&lt;="&amp;D$12)+SUMIFS(Transactions!$I:$I,Transactions!$G:$G,YearlyReport!$A134,Transactions!$B:$B,"&gt;="&amp;D$11,Transactions!$B:$B,"&lt;="&amp;D$12)</f>
        <v>0</v>
      </c>
      <c r="E134" s="151">
        <f>-SUMIFS(Transactions!$J:$J,Transactions!$G:$G,YearlyReport!$A134,Transactions!$B:$B,"&gt;="&amp;E$11,Transactions!$B:$B,"&lt;="&amp;E$12)+SUMIFS(Transactions!$I:$I,Transactions!$G:$G,YearlyReport!$A134,Transactions!$B:$B,"&gt;="&amp;E$11,Transactions!$B:$B,"&lt;="&amp;E$12)</f>
        <v>0</v>
      </c>
      <c r="F134" s="151">
        <f>-SUMIFS(Transactions!$J:$J,Transactions!$G:$G,YearlyReport!$A134,Transactions!$B:$B,"&gt;="&amp;F$11,Transactions!$B:$B,"&lt;="&amp;F$12)+SUMIFS(Transactions!$I:$I,Transactions!$G:$G,YearlyReport!$A134,Transactions!$B:$B,"&gt;="&amp;F$11,Transactions!$B:$B,"&lt;="&amp;F$12)</f>
        <v>0</v>
      </c>
      <c r="G134" s="151">
        <f>-SUMIFS(Transactions!$J:$J,Transactions!$G:$G,YearlyReport!$A134,Transactions!$B:$B,"&gt;="&amp;G$11,Transactions!$B:$B,"&lt;="&amp;G$12)+SUMIFS(Transactions!$I:$I,Transactions!$G:$G,YearlyReport!$A134,Transactions!$B:$B,"&gt;="&amp;G$11,Transactions!$B:$B,"&lt;="&amp;G$12)</f>
        <v>0</v>
      </c>
      <c r="H134" s="151">
        <f>-SUMIFS(Transactions!$J:$J,Transactions!$G:$G,YearlyReport!$A134,Transactions!$B:$B,"&gt;="&amp;H$11,Transactions!$B:$B,"&lt;="&amp;H$12)+SUMIFS(Transactions!$I:$I,Transactions!$G:$G,YearlyReport!$A134,Transactions!$B:$B,"&gt;="&amp;H$11,Transactions!$B:$B,"&lt;="&amp;H$12)</f>
        <v>0</v>
      </c>
      <c r="I134" s="151">
        <f>-SUMIFS(Transactions!$J:$J,Transactions!$G:$G,YearlyReport!$A134,Transactions!$B:$B,"&gt;="&amp;I$11,Transactions!$B:$B,"&lt;="&amp;I$12)+SUMIFS(Transactions!$I:$I,Transactions!$G:$G,YearlyReport!$A134,Transactions!$B:$B,"&gt;="&amp;I$11,Transactions!$B:$B,"&lt;="&amp;I$12)</f>
        <v>0</v>
      </c>
      <c r="J134" s="151">
        <f>-SUMIFS(Transactions!$J:$J,Transactions!$G:$G,YearlyReport!$A134,Transactions!$B:$B,"&gt;="&amp;J$11,Transactions!$B:$B,"&lt;="&amp;J$12)+SUMIFS(Transactions!$I:$I,Transactions!$G:$G,YearlyReport!$A134,Transactions!$B:$B,"&gt;="&amp;J$11,Transactions!$B:$B,"&lt;="&amp;J$12)</f>
        <v>0</v>
      </c>
      <c r="K134" s="151">
        <f>-SUMIFS(Transactions!$J:$J,Transactions!$G:$G,YearlyReport!$A134,Transactions!$B:$B,"&gt;="&amp;K$11,Transactions!$B:$B,"&lt;="&amp;K$12)+SUMIFS(Transactions!$I:$I,Transactions!$G:$G,YearlyReport!$A134,Transactions!$B:$B,"&gt;="&amp;K$11,Transactions!$B:$B,"&lt;="&amp;K$12)</f>
        <v>0</v>
      </c>
      <c r="L134" s="151">
        <f>-SUMIFS(Transactions!$J:$J,Transactions!$G:$G,YearlyReport!$A134,Transactions!$B:$B,"&gt;="&amp;L$11,Transactions!$B:$B,"&lt;="&amp;L$12)+SUMIFS(Transactions!$I:$I,Transactions!$G:$G,YearlyReport!$A134,Transactions!$B:$B,"&gt;="&amp;L$11,Transactions!$B:$B,"&lt;="&amp;L$12)</f>
        <v>0</v>
      </c>
      <c r="M134" s="151">
        <f>-SUMIFS(Transactions!$J:$J,Transactions!$G:$G,YearlyReport!$A134,Transactions!$B:$B,"&gt;="&amp;M$11,Transactions!$B:$B,"&lt;="&amp;M$12)+SUMIFS(Transactions!$I:$I,Transactions!$G:$G,YearlyReport!$A134,Transactions!$B:$B,"&gt;="&amp;M$11,Transactions!$B:$B,"&lt;="&amp;M$12)</f>
        <v>0</v>
      </c>
      <c r="N134" s="151">
        <f>-SUMIFS(Transactions!$J:$J,Transactions!$G:$G,YearlyReport!$A134,Transactions!$B:$B,"&gt;="&amp;N$11,Transactions!$B:$B,"&lt;="&amp;N$12)+SUMIFS(Transactions!$I:$I,Transactions!$G:$G,YearlyReport!$A134,Transactions!$B:$B,"&gt;="&amp;N$11,Transactions!$B:$B,"&lt;="&amp;N$12)</f>
        <v>0</v>
      </c>
      <c r="O134" s="152">
        <f t="shared" si="14"/>
        <v>0</v>
      </c>
      <c r="P134" s="152">
        <f t="shared" si="15"/>
        <v>0</v>
      </c>
    </row>
    <row r="135" spans="1:16" ht="14.45" customHeight="1" x14ac:dyDescent="0.25">
      <c r="A135" s="121" t="s">
        <v>413</v>
      </c>
      <c r="C135" s="151">
        <f>-SUMIFS(Transactions!$J:$J,Transactions!$G:$G,YearlyReport!$A135,Transactions!$B:$B,"&gt;="&amp;C$11,Transactions!$B:$B,"&lt;="&amp;C$12)+SUMIFS(Transactions!$I:$I,Transactions!$G:$G,YearlyReport!$A135,Transactions!$B:$B,"&gt;="&amp;C$11,Transactions!$B:$B,"&lt;="&amp;C$12)</f>
        <v>0</v>
      </c>
      <c r="D135" s="151">
        <f>-SUMIFS(Transactions!$J:$J,Transactions!$G:$G,YearlyReport!$A135,Transactions!$B:$B,"&gt;="&amp;D$11,Transactions!$B:$B,"&lt;="&amp;D$12)+SUMIFS(Transactions!$I:$I,Transactions!$G:$G,YearlyReport!$A135,Transactions!$B:$B,"&gt;="&amp;D$11,Transactions!$B:$B,"&lt;="&amp;D$12)</f>
        <v>0</v>
      </c>
      <c r="E135" s="151">
        <f>-SUMIFS(Transactions!$J:$J,Transactions!$G:$G,YearlyReport!$A135,Transactions!$B:$B,"&gt;="&amp;E$11,Transactions!$B:$B,"&lt;="&amp;E$12)+SUMIFS(Transactions!$I:$I,Transactions!$G:$G,YearlyReport!$A135,Transactions!$B:$B,"&gt;="&amp;E$11,Transactions!$B:$B,"&lt;="&amp;E$12)</f>
        <v>0</v>
      </c>
      <c r="F135" s="151">
        <f>-SUMIFS(Transactions!$J:$J,Transactions!$G:$G,YearlyReport!$A135,Transactions!$B:$B,"&gt;="&amp;F$11,Transactions!$B:$B,"&lt;="&amp;F$12)+SUMIFS(Transactions!$I:$I,Transactions!$G:$G,YearlyReport!$A135,Transactions!$B:$B,"&gt;="&amp;F$11,Transactions!$B:$B,"&lt;="&amp;F$12)</f>
        <v>0</v>
      </c>
      <c r="G135" s="151">
        <f>-SUMIFS(Transactions!$J:$J,Transactions!$G:$G,YearlyReport!$A135,Transactions!$B:$B,"&gt;="&amp;G$11,Transactions!$B:$B,"&lt;="&amp;G$12)+SUMIFS(Transactions!$I:$I,Transactions!$G:$G,YearlyReport!$A135,Transactions!$B:$B,"&gt;="&amp;G$11,Transactions!$B:$B,"&lt;="&amp;G$12)</f>
        <v>0</v>
      </c>
      <c r="H135" s="151">
        <f>-SUMIFS(Transactions!$J:$J,Transactions!$G:$G,YearlyReport!$A135,Transactions!$B:$B,"&gt;="&amp;H$11,Transactions!$B:$B,"&lt;="&amp;H$12)+SUMIFS(Transactions!$I:$I,Transactions!$G:$G,YearlyReport!$A135,Transactions!$B:$B,"&gt;="&amp;H$11,Transactions!$B:$B,"&lt;="&amp;H$12)</f>
        <v>0</v>
      </c>
      <c r="I135" s="151">
        <f>-SUMIFS(Transactions!$J:$J,Transactions!$G:$G,YearlyReport!$A135,Transactions!$B:$B,"&gt;="&amp;I$11,Transactions!$B:$B,"&lt;="&amp;I$12)+SUMIFS(Transactions!$I:$I,Transactions!$G:$G,YearlyReport!$A135,Transactions!$B:$B,"&gt;="&amp;I$11,Transactions!$B:$B,"&lt;="&amp;I$12)</f>
        <v>0</v>
      </c>
      <c r="J135" s="151">
        <f>-SUMIFS(Transactions!$J:$J,Transactions!$G:$G,YearlyReport!$A135,Transactions!$B:$B,"&gt;="&amp;J$11,Transactions!$B:$B,"&lt;="&amp;J$12)+SUMIFS(Transactions!$I:$I,Transactions!$G:$G,YearlyReport!$A135,Transactions!$B:$B,"&gt;="&amp;J$11,Transactions!$B:$B,"&lt;="&amp;J$12)</f>
        <v>0</v>
      </c>
      <c r="K135" s="151">
        <f>-SUMIFS(Transactions!$J:$J,Transactions!$G:$G,YearlyReport!$A135,Transactions!$B:$B,"&gt;="&amp;K$11,Transactions!$B:$B,"&lt;="&amp;K$12)+SUMIFS(Transactions!$I:$I,Transactions!$G:$G,YearlyReport!$A135,Transactions!$B:$B,"&gt;="&amp;K$11,Transactions!$B:$B,"&lt;="&amp;K$12)</f>
        <v>0</v>
      </c>
      <c r="L135" s="151">
        <f>-SUMIFS(Transactions!$J:$J,Transactions!$G:$G,YearlyReport!$A135,Transactions!$B:$B,"&gt;="&amp;L$11,Transactions!$B:$B,"&lt;="&amp;L$12)+SUMIFS(Transactions!$I:$I,Transactions!$G:$G,YearlyReport!$A135,Transactions!$B:$B,"&gt;="&amp;L$11,Transactions!$B:$B,"&lt;="&amp;L$12)</f>
        <v>0</v>
      </c>
      <c r="M135" s="151">
        <f>-SUMIFS(Transactions!$J:$J,Transactions!$G:$G,YearlyReport!$A135,Transactions!$B:$B,"&gt;="&amp;M$11,Transactions!$B:$B,"&lt;="&amp;M$12)+SUMIFS(Transactions!$I:$I,Transactions!$G:$G,YearlyReport!$A135,Transactions!$B:$B,"&gt;="&amp;M$11,Transactions!$B:$B,"&lt;="&amp;M$12)</f>
        <v>0</v>
      </c>
      <c r="N135" s="151">
        <f>-SUMIFS(Transactions!$J:$J,Transactions!$G:$G,YearlyReport!$A135,Transactions!$B:$B,"&gt;="&amp;N$11,Transactions!$B:$B,"&lt;="&amp;N$12)+SUMIFS(Transactions!$I:$I,Transactions!$G:$G,YearlyReport!$A135,Transactions!$B:$B,"&gt;="&amp;N$11,Transactions!$B:$B,"&lt;="&amp;N$12)</f>
        <v>0</v>
      </c>
      <c r="O135" s="152">
        <f t="shared" si="14"/>
        <v>0</v>
      </c>
      <c r="P135" s="152">
        <f t="shared" si="15"/>
        <v>0</v>
      </c>
    </row>
    <row r="136" spans="1:16" ht="14.45" customHeight="1" x14ac:dyDescent="0.25">
      <c r="A136" s="121" t="s">
        <v>413</v>
      </c>
      <c r="C136" s="151">
        <f>-SUMIFS(Transactions!$J:$J,Transactions!$G:$G,YearlyReport!$A136,Transactions!$B:$B,"&gt;="&amp;C$11,Transactions!$B:$B,"&lt;="&amp;C$12)+SUMIFS(Transactions!$I:$I,Transactions!$G:$G,YearlyReport!$A136,Transactions!$B:$B,"&gt;="&amp;C$11,Transactions!$B:$B,"&lt;="&amp;C$12)</f>
        <v>0</v>
      </c>
      <c r="D136" s="151">
        <f>-SUMIFS(Transactions!$J:$J,Transactions!$G:$G,YearlyReport!$A136,Transactions!$B:$B,"&gt;="&amp;D$11,Transactions!$B:$B,"&lt;="&amp;D$12)+SUMIFS(Transactions!$I:$I,Transactions!$G:$G,YearlyReport!$A136,Transactions!$B:$B,"&gt;="&amp;D$11,Transactions!$B:$B,"&lt;="&amp;D$12)</f>
        <v>0</v>
      </c>
      <c r="E136" s="151">
        <f>-SUMIFS(Transactions!$J:$J,Transactions!$G:$G,YearlyReport!$A136,Transactions!$B:$B,"&gt;="&amp;E$11,Transactions!$B:$B,"&lt;="&amp;E$12)+SUMIFS(Transactions!$I:$I,Transactions!$G:$G,YearlyReport!$A136,Transactions!$B:$B,"&gt;="&amp;E$11,Transactions!$B:$B,"&lt;="&amp;E$12)</f>
        <v>0</v>
      </c>
      <c r="F136" s="151">
        <f>-SUMIFS(Transactions!$J:$J,Transactions!$G:$G,YearlyReport!$A136,Transactions!$B:$B,"&gt;="&amp;F$11,Transactions!$B:$B,"&lt;="&amp;F$12)+SUMIFS(Transactions!$I:$I,Transactions!$G:$G,YearlyReport!$A136,Transactions!$B:$B,"&gt;="&amp;F$11,Transactions!$B:$B,"&lt;="&amp;F$12)</f>
        <v>0</v>
      </c>
      <c r="G136" s="151">
        <f>-SUMIFS(Transactions!$J:$J,Transactions!$G:$G,YearlyReport!$A136,Transactions!$B:$B,"&gt;="&amp;G$11,Transactions!$B:$B,"&lt;="&amp;G$12)+SUMIFS(Transactions!$I:$I,Transactions!$G:$G,YearlyReport!$A136,Transactions!$B:$B,"&gt;="&amp;G$11,Transactions!$B:$B,"&lt;="&amp;G$12)</f>
        <v>0</v>
      </c>
      <c r="H136" s="151">
        <f>-SUMIFS(Transactions!$J:$J,Transactions!$G:$G,YearlyReport!$A136,Transactions!$B:$B,"&gt;="&amp;H$11,Transactions!$B:$B,"&lt;="&amp;H$12)+SUMIFS(Transactions!$I:$I,Transactions!$G:$G,YearlyReport!$A136,Transactions!$B:$B,"&gt;="&amp;H$11,Transactions!$B:$B,"&lt;="&amp;H$12)</f>
        <v>0</v>
      </c>
      <c r="I136" s="151">
        <f>-SUMIFS(Transactions!$J:$J,Transactions!$G:$G,YearlyReport!$A136,Transactions!$B:$B,"&gt;="&amp;I$11,Transactions!$B:$B,"&lt;="&amp;I$12)+SUMIFS(Transactions!$I:$I,Transactions!$G:$G,YearlyReport!$A136,Transactions!$B:$B,"&gt;="&amp;I$11,Transactions!$B:$B,"&lt;="&amp;I$12)</f>
        <v>0</v>
      </c>
      <c r="J136" s="151">
        <f>-SUMIFS(Transactions!$J:$J,Transactions!$G:$G,YearlyReport!$A136,Transactions!$B:$B,"&gt;="&amp;J$11,Transactions!$B:$B,"&lt;="&amp;J$12)+SUMIFS(Transactions!$I:$I,Transactions!$G:$G,YearlyReport!$A136,Transactions!$B:$B,"&gt;="&amp;J$11,Transactions!$B:$B,"&lt;="&amp;J$12)</f>
        <v>0</v>
      </c>
      <c r="K136" s="151">
        <f>-SUMIFS(Transactions!$J:$J,Transactions!$G:$G,YearlyReport!$A136,Transactions!$B:$B,"&gt;="&amp;K$11,Transactions!$B:$B,"&lt;="&amp;K$12)+SUMIFS(Transactions!$I:$I,Transactions!$G:$G,YearlyReport!$A136,Transactions!$B:$B,"&gt;="&amp;K$11,Transactions!$B:$B,"&lt;="&amp;K$12)</f>
        <v>0</v>
      </c>
      <c r="L136" s="151">
        <f>-SUMIFS(Transactions!$J:$J,Transactions!$G:$G,YearlyReport!$A136,Transactions!$B:$B,"&gt;="&amp;L$11,Transactions!$B:$B,"&lt;="&amp;L$12)+SUMIFS(Transactions!$I:$I,Transactions!$G:$G,YearlyReport!$A136,Transactions!$B:$B,"&gt;="&amp;L$11,Transactions!$B:$B,"&lt;="&amp;L$12)</f>
        <v>0</v>
      </c>
      <c r="M136" s="151">
        <f>-SUMIFS(Transactions!$J:$J,Transactions!$G:$G,YearlyReport!$A136,Transactions!$B:$B,"&gt;="&amp;M$11,Transactions!$B:$B,"&lt;="&amp;M$12)+SUMIFS(Transactions!$I:$I,Transactions!$G:$G,YearlyReport!$A136,Transactions!$B:$B,"&gt;="&amp;M$11,Transactions!$B:$B,"&lt;="&amp;M$12)</f>
        <v>0</v>
      </c>
      <c r="N136" s="151">
        <f>-SUMIFS(Transactions!$J:$J,Transactions!$G:$G,YearlyReport!$A136,Transactions!$B:$B,"&gt;="&amp;N$11,Transactions!$B:$B,"&lt;="&amp;N$12)+SUMIFS(Transactions!$I:$I,Transactions!$G:$G,YearlyReport!$A136,Transactions!$B:$B,"&gt;="&amp;N$11,Transactions!$B:$B,"&lt;="&amp;N$12)</f>
        <v>0</v>
      </c>
      <c r="O136" s="152">
        <f t="shared" si="14"/>
        <v>0</v>
      </c>
      <c r="P136" s="152">
        <f t="shared" si="15"/>
        <v>0</v>
      </c>
    </row>
    <row r="137" spans="1:16" ht="14.45" customHeight="1" x14ac:dyDescent="0.25">
      <c r="A137" s="121" t="s">
        <v>413</v>
      </c>
      <c r="C137" s="151">
        <f>-SUMIFS(Transactions!$J:$J,Transactions!$G:$G,YearlyReport!$A137,Transactions!$B:$B,"&gt;="&amp;C$11,Transactions!$B:$B,"&lt;="&amp;C$12)+SUMIFS(Transactions!$I:$I,Transactions!$G:$G,YearlyReport!$A137,Transactions!$B:$B,"&gt;="&amp;C$11,Transactions!$B:$B,"&lt;="&amp;C$12)</f>
        <v>0</v>
      </c>
      <c r="D137" s="151">
        <f>-SUMIFS(Transactions!$J:$J,Transactions!$G:$G,YearlyReport!$A137,Transactions!$B:$B,"&gt;="&amp;D$11,Transactions!$B:$B,"&lt;="&amp;D$12)+SUMIFS(Transactions!$I:$I,Transactions!$G:$G,YearlyReport!$A137,Transactions!$B:$B,"&gt;="&amp;D$11,Transactions!$B:$B,"&lt;="&amp;D$12)</f>
        <v>0</v>
      </c>
      <c r="E137" s="151">
        <f>-SUMIFS(Transactions!$J:$J,Transactions!$G:$G,YearlyReport!$A137,Transactions!$B:$B,"&gt;="&amp;E$11,Transactions!$B:$B,"&lt;="&amp;E$12)+SUMIFS(Transactions!$I:$I,Transactions!$G:$G,YearlyReport!$A137,Transactions!$B:$B,"&gt;="&amp;E$11,Transactions!$B:$B,"&lt;="&amp;E$12)</f>
        <v>0</v>
      </c>
      <c r="F137" s="151">
        <f>-SUMIFS(Transactions!$J:$J,Transactions!$G:$G,YearlyReport!$A137,Transactions!$B:$B,"&gt;="&amp;F$11,Transactions!$B:$B,"&lt;="&amp;F$12)+SUMIFS(Transactions!$I:$I,Transactions!$G:$G,YearlyReport!$A137,Transactions!$B:$B,"&gt;="&amp;F$11,Transactions!$B:$B,"&lt;="&amp;F$12)</f>
        <v>0</v>
      </c>
      <c r="G137" s="151">
        <f>-SUMIFS(Transactions!$J:$J,Transactions!$G:$G,YearlyReport!$A137,Transactions!$B:$B,"&gt;="&amp;G$11,Transactions!$B:$B,"&lt;="&amp;G$12)+SUMIFS(Transactions!$I:$I,Transactions!$G:$G,YearlyReport!$A137,Transactions!$B:$B,"&gt;="&amp;G$11,Transactions!$B:$B,"&lt;="&amp;G$12)</f>
        <v>0</v>
      </c>
      <c r="H137" s="151">
        <f>-SUMIFS(Transactions!$J:$J,Transactions!$G:$G,YearlyReport!$A137,Transactions!$B:$B,"&gt;="&amp;H$11,Transactions!$B:$B,"&lt;="&amp;H$12)+SUMIFS(Transactions!$I:$I,Transactions!$G:$G,YearlyReport!$A137,Transactions!$B:$B,"&gt;="&amp;H$11,Transactions!$B:$B,"&lt;="&amp;H$12)</f>
        <v>0</v>
      </c>
      <c r="I137" s="151">
        <f>-SUMIFS(Transactions!$J:$J,Transactions!$G:$G,YearlyReport!$A137,Transactions!$B:$B,"&gt;="&amp;I$11,Transactions!$B:$B,"&lt;="&amp;I$12)+SUMIFS(Transactions!$I:$I,Transactions!$G:$G,YearlyReport!$A137,Transactions!$B:$B,"&gt;="&amp;I$11,Transactions!$B:$B,"&lt;="&amp;I$12)</f>
        <v>0</v>
      </c>
      <c r="J137" s="151">
        <f>-SUMIFS(Transactions!$J:$J,Transactions!$G:$G,YearlyReport!$A137,Transactions!$B:$B,"&gt;="&amp;J$11,Transactions!$B:$B,"&lt;="&amp;J$12)+SUMIFS(Transactions!$I:$I,Transactions!$G:$G,YearlyReport!$A137,Transactions!$B:$B,"&gt;="&amp;J$11,Transactions!$B:$B,"&lt;="&amp;J$12)</f>
        <v>0</v>
      </c>
      <c r="K137" s="151">
        <f>-SUMIFS(Transactions!$J:$J,Transactions!$G:$G,YearlyReport!$A137,Transactions!$B:$B,"&gt;="&amp;K$11,Transactions!$B:$B,"&lt;="&amp;K$12)+SUMIFS(Transactions!$I:$I,Transactions!$G:$G,YearlyReport!$A137,Transactions!$B:$B,"&gt;="&amp;K$11,Transactions!$B:$B,"&lt;="&amp;K$12)</f>
        <v>0</v>
      </c>
      <c r="L137" s="151">
        <f>-SUMIFS(Transactions!$J:$J,Transactions!$G:$G,YearlyReport!$A137,Transactions!$B:$B,"&gt;="&amp;L$11,Transactions!$B:$B,"&lt;="&amp;L$12)+SUMIFS(Transactions!$I:$I,Transactions!$G:$G,YearlyReport!$A137,Transactions!$B:$B,"&gt;="&amp;L$11,Transactions!$B:$B,"&lt;="&amp;L$12)</f>
        <v>0</v>
      </c>
      <c r="M137" s="151">
        <f>-SUMIFS(Transactions!$J:$J,Transactions!$G:$G,YearlyReport!$A137,Transactions!$B:$B,"&gt;="&amp;M$11,Transactions!$B:$B,"&lt;="&amp;M$12)+SUMIFS(Transactions!$I:$I,Transactions!$G:$G,YearlyReport!$A137,Transactions!$B:$B,"&gt;="&amp;M$11,Transactions!$B:$B,"&lt;="&amp;M$12)</f>
        <v>0</v>
      </c>
      <c r="N137" s="151">
        <f>-SUMIFS(Transactions!$J:$J,Transactions!$G:$G,YearlyReport!$A137,Transactions!$B:$B,"&gt;="&amp;N$11,Transactions!$B:$B,"&lt;="&amp;N$12)+SUMIFS(Transactions!$I:$I,Transactions!$G:$G,YearlyReport!$A137,Transactions!$B:$B,"&gt;="&amp;N$11,Transactions!$B:$B,"&lt;="&amp;N$12)</f>
        <v>0</v>
      </c>
      <c r="O137" s="152">
        <f t="shared" si="14"/>
        <v>0</v>
      </c>
      <c r="P137" s="152">
        <f t="shared" si="15"/>
        <v>0</v>
      </c>
    </row>
    <row r="138" spans="1:16" ht="14.45" customHeight="1" x14ac:dyDescent="0.25">
      <c r="A138" s="121" t="s">
        <v>413</v>
      </c>
      <c r="C138" s="151">
        <f>-SUMIFS(Transactions!$J:$J,Transactions!$G:$G,YearlyReport!$A138,Transactions!$B:$B,"&gt;="&amp;C$11,Transactions!$B:$B,"&lt;="&amp;C$12)+SUMIFS(Transactions!$I:$I,Transactions!$G:$G,YearlyReport!$A138,Transactions!$B:$B,"&gt;="&amp;C$11,Transactions!$B:$B,"&lt;="&amp;C$12)</f>
        <v>0</v>
      </c>
      <c r="D138" s="151">
        <f>-SUMIFS(Transactions!$J:$J,Transactions!$G:$G,YearlyReport!$A138,Transactions!$B:$B,"&gt;="&amp;D$11,Transactions!$B:$B,"&lt;="&amp;D$12)+SUMIFS(Transactions!$I:$I,Transactions!$G:$G,YearlyReport!$A138,Transactions!$B:$B,"&gt;="&amp;D$11,Transactions!$B:$B,"&lt;="&amp;D$12)</f>
        <v>0</v>
      </c>
      <c r="E138" s="151">
        <f>-SUMIFS(Transactions!$J:$J,Transactions!$G:$G,YearlyReport!$A138,Transactions!$B:$B,"&gt;="&amp;E$11,Transactions!$B:$B,"&lt;="&amp;E$12)+SUMIFS(Transactions!$I:$I,Transactions!$G:$G,YearlyReport!$A138,Transactions!$B:$B,"&gt;="&amp;E$11,Transactions!$B:$B,"&lt;="&amp;E$12)</f>
        <v>0</v>
      </c>
      <c r="F138" s="151">
        <f>-SUMIFS(Transactions!$J:$J,Transactions!$G:$G,YearlyReport!$A138,Transactions!$B:$B,"&gt;="&amp;F$11,Transactions!$B:$B,"&lt;="&amp;F$12)+SUMIFS(Transactions!$I:$I,Transactions!$G:$G,YearlyReport!$A138,Transactions!$B:$B,"&gt;="&amp;F$11,Transactions!$B:$B,"&lt;="&amp;F$12)</f>
        <v>0</v>
      </c>
      <c r="G138" s="151">
        <f>-SUMIFS(Transactions!$J:$J,Transactions!$G:$G,YearlyReport!$A138,Transactions!$B:$B,"&gt;="&amp;G$11,Transactions!$B:$B,"&lt;="&amp;G$12)+SUMIFS(Transactions!$I:$I,Transactions!$G:$G,YearlyReport!$A138,Transactions!$B:$B,"&gt;="&amp;G$11,Transactions!$B:$B,"&lt;="&amp;G$12)</f>
        <v>0</v>
      </c>
      <c r="H138" s="151">
        <f>-SUMIFS(Transactions!$J:$J,Transactions!$G:$G,YearlyReport!$A138,Transactions!$B:$B,"&gt;="&amp;H$11,Transactions!$B:$B,"&lt;="&amp;H$12)+SUMIFS(Transactions!$I:$I,Transactions!$G:$G,YearlyReport!$A138,Transactions!$B:$B,"&gt;="&amp;H$11,Transactions!$B:$B,"&lt;="&amp;H$12)</f>
        <v>0</v>
      </c>
      <c r="I138" s="151">
        <f>-SUMIFS(Transactions!$J:$J,Transactions!$G:$G,YearlyReport!$A138,Transactions!$B:$B,"&gt;="&amp;I$11,Transactions!$B:$B,"&lt;="&amp;I$12)+SUMIFS(Transactions!$I:$I,Transactions!$G:$G,YearlyReport!$A138,Transactions!$B:$B,"&gt;="&amp;I$11,Transactions!$B:$B,"&lt;="&amp;I$12)</f>
        <v>0</v>
      </c>
      <c r="J138" s="151">
        <f>-SUMIFS(Transactions!$J:$J,Transactions!$G:$G,YearlyReport!$A138,Transactions!$B:$B,"&gt;="&amp;J$11,Transactions!$B:$B,"&lt;="&amp;J$12)+SUMIFS(Transactions!$I:$I,Transactions!$G:$G,YearlyReport!$A138,Transactions!$B:$B,"&gt;="&amp;J$11,Transactions!$B:$B,"&lt;="&amp;J$12)</f>
        <v>0</v>
      </c>
      <c r="K138" s="151">
        <f>-SUMIFS(Transactions!$J:$J,Transactions!$G:$G,YearlyReport!$A138,Transactions!$B:$B,"&gt;="&amp;K$11,Transactions!$B:$B,"&lt;="&amp;K$12)+SUMIFS(Transactions!$I:$I,Transactions!$G:$G,YearlyReport!$A138,Transactions!$B:$B,"&gt;="&amp;K$11,Transactions!$B:$B,"&lt;="&amp;K$12)</f>
        <v>0</v>
      </c>
      <c r="L138" s="151">
        <f>-SUMIFS(Transactions!$J:$J,Transactions!$G:$G,YearlyReport!$A138,Transactions!$B:$B,"&gt;="&amp;L$11,Transactions!$B:$B,"&lt;="&amp;L$12)+SUMIFS(Transactions!$I:$I,Transactions!$G:$G,YearlyReport!$A138,Transactions!$B:$B,"&gt;="&amp;L$11,Transactions!$B:$B,"&lt;="&amp;L$12)</f>
        <v>0</v>
      </c>
      <c r="M138" s="151">
        <f>-SUMIFS(Transactions!$J:$J,Transactions!$G:$G,YearlyReport!$A138,Transactions!$B:$B,"&gt;="&amp;M$11,Transactions!$B:$B,"&lt;="&amp;M$12)+SUMIFS(Transactions!$I:$I,Transactions!$G:$G,YearlyReport!$A138,Transactions!$B:$B,"&gt;="&amp;M$11,Transactions!$B:$B,"&lt;="&amp;M$12)</f>
        <v>0</v>
      </c>
      <c r="N138" s="151">
        <f>-SUMIFS(Transactions!$J:$J,Transactions!$G:$G,YearlyReport!$A138,Transactions!$B:$B,"&gt;="&amp;N$11,Transactions!$B:$B,"&lt;="&amp;N$12)+SUMIFS(Transactions!$I:$I,Transactions!$G:$G,YearlyReport!$A138,Transactions!$B:$B,"&gt;="&amp;N$11,Transactions!$B:$B,"&lt;="&amp;N$12)</f>
        <v>0</v>
      </c>
      <c r="O138" s="152">
        <f t="shared" si="14"/>
        <v>0</v>
      </c>
      <c r="P138" s="152">
        <f t="shared" si="15"/>
        <v>0</v>
      </c>
    </row>
    <row r="139" spans="1:16" ht="14.45" customHeight="1" x14ac:dyDescent="0.25">
      <c r="A139" s="121" t="s">
        <v>413</v>
      </c>
      <c r="C139" s="151">
        <f>-SUMIFS(Transactions!$J:$J,Transactions!$G:$G,YearlyReport!$A139,Transactions!$B:$B,"&gt;="&amp;C$11,Transactions!$B:$B,"&lt;="&amp;C$12)+SUMIFS(Transactions!$I:$I,Transactions!$G:$G,YearlyReport!$A139,Transactions!$B:$B,"&gt;="&amp;C$11,Transactions!$B:$B,"&lt;="&amp;C$12)</f>
        <v>0</v>
      </c>
      <c r="D139" s="151">
        <f>-SUMIFS(Transactions!$J:$J,Transactions!$G:$G,YearlyReport!$A139,Transactions!$B:$B,"&gt;="&amp;D$11,Transactions!$B:$B,"&lt;="&amp;D$12)+SUMIFS(Transactions!$I:$I,Transactions!$G:$G,YearlyReport!$A139,Transactions!$B:$B,"&gt;="&amp;D$11,Transactions!$B:$B,"&lt;="&amp;D$12)</f>
        <v>0</v>
      </c>
      <c r="E139" s="151">
        <f>-SUMIFS(Transactions!$J:$J,Transactions!$G:$G,YearlyReport!$A139,Transactions!$B:$B,"&gt;="&amp;E$11,Transactions!$B:$B,"&lt;="&amp;E$12)+SUMIFS(Transactions!$I:$I,Transactions!$G:$G,YearlyReport!$A139,Transactions!$B:$B,"&gt;="&amp;E$11,Transactions!$B:$B,"&lt;="&amp;E$12)</f>
        <v>0</v>
      </c>
      <c r="F139" s="151">
        <f>-SUMIFS(Transactions!$J:$J,Transactions!$G:$G,YearlyReport!$A139,Transactions!$B:$B,"&gt;="&amp;F$11,Transactions!$B:$B,"&lt;="&amp;F$12)+SUMIFS(Transactions!$I:$I,Transactions!$G:$G,YearlyReport!$A139,Transactions!$B:$B,"&gt;="&amp;F$11,Transactions!$B:$B,"&lt;="&amp;F$12)</f>
        <v>0</v>
      </c>
      <c r="G139" s="151">
        <f>-SUMIFS(Transactions!$J:$J,Transactions!$G:$G,YearlyReport!$A139,Transactions!$B:$B,"&gt;="&amp;G$11,Transactions!$B:$B,"&lt;="&amp;G$12)+SUMIFS(Transactions!$I:$I,Transactions!$G:$G,YearlyReport!$A139,Transactions!$B:$B,"&gt;="&amp;G$11,Transactions!$B:$B,"&lt;="&amp;G$12)</f>
        <v>0</v>
      </c>
      <c r="H139" s="151">
        <f>-SUMIFS(Transactions!$J:$J,Transactions!$G:$G,YearlyReport!$A139,Transactions!$B:$B,"&gt;="&amp;H$11,Transactions!$B:$B,"&lt;="&amp;H$12)+SUMIFS(Transactions!$I:$I,Transactions!$G:$G,YearlyReport!$A139,Transactions!$B:$B,"&gt;="&amp;H$11,Transactions!$B:$B,"&lt;="&amp;H$12)</f>
        <v>0</v>
      </c>
      <c r="I139" s="151">
        <f>-SUMIFS(Transactions!$J:$J,Transactions!$G:$G,YearlyReport!$A139,Transactions!$B:$B,"&gt;="&amp;I$11,Transactions!$B:$B,"&lt;="&amp;I$12)+SUMIFS(Transactions!$I:$I,Transactions!$G:$G,YearlyReport!$A139,Transactions!$B:$B,"&gt;="&amp;I$11,Transactions!$B:$B,"&lt;="&amp;I$12)</f>
        <v>0</v>
      </c>
      <c r="J139" s="151">
        <f>-SUMIFS(Transactions!$J:$J,Transactions!$G:$G,YearlyReport!$A139,Transactions!$B:$B,"&gt;="&amp;J$11,Transactions!$B:$B,"&lt;="&amp;J$12)+SUMIFS(Transactions!$I:$I,Transactions!$G:$G,YearlyReport!$A139,Transactions!$B:$B,"&gt;="&amp;J$11,Transactions!$B:$B,"&lt;="&amp;J$12)</f>
        <v>0</v>
      </c>
      <c r="K139" s="151">
        <f>-SUMIFS(Transactions!$J:$J,Transactions!$G:$G,YearlyReport!$A139,Transactions!$B:$B,"&gt;="&amp;K$11,Transactions!$B:$B,"&lt;="&amp;K$12)+SUMIFS(Transactions!$I:$I,Transactions!$G:$G,YearlyReport!$A139,Transactions!$B:$B,"&gt;="&amp;K$11,Transactions!$B:$B,"&lt;="&amp;K$12)</f>
        <v>0</v>
      </c>
      <c r="L139" s="151">
        <f>-SUMIFS(Transactions!$J:$J,Transactions!$G:$G,YearlyReport!$A139,Transactions!$B:$B,"&gt;="&amp;L$11,Transactions!$B:$B,"&lt;="&amp;L$12)+SUMIFS(Transactions!$I:$I,Transactions!$G:$G,YearlyReport!$A139,Transactions!$B:$B,"&gt;="&amp;L$11,Transactions!$B:$B,"&lt;="&amp;L$12)</f>
        <v>0</v>
      </c>
      <c r="M139" s="151">
        <f>-SUMIFS(Transactions!$J:$J,Transactions!$G:$G,YearlyReport!$A139,Transactions!$B:$B,"&gt;="&amp;M$11,Transactions!$B:$B,"&lt;="&amp;M$12)+SUMIFS(Transactions!$I:$I,Transactions!$G:$G,YearlyReport!$A139,Transactions!$B:$B,"&gt;="&amp;M$11,Transactions!$B:$B,"&lt;="&amp;M$12)</f>
        <v>0</v>
      </c>
      <c r="N139" s="151">
        <f>-SUMIFS(Transactions!$J:$J,Transactions!$G:$G,YearlyReport!$A139,Transactions!$B:$B,"&gt;="&amp;N$11,Transactions!$B:$B,"&lt;="&amp;N$12)+SUMIFS(Transactions!$I:$I,Transactions!$G:$G,YearlyReport!$A139,Transactions!$B:$B,"&gt;="&amp;N$11,Transactions!$B:$B,"&lt;="&amp;N$12)</f>
        <v>0</v>
      </c>
      <c r="O139" s="152">
        <f t="shared" si="14"/>
        <v>0</v>
      </c>
      <c r="P139" s="152">
        <f t="shared" si="15"/>
        <v>0</v>
      </c>
    </row>
    <row r="140" spans="1:16" ht="14.45" customHeight="1" x14ac:dyDescent="0.25">
      <c r="A140" s="121" t="s">
        <v>413</v>
      </c>
      <c r="C140" s="151">
        <f>-SUMIFS(Transactions!$J:$J,Transactions!$G:$G,YearlyReport!$A140,Transactions!$B:$B,"&gt;="&amp;C$11,Transactions!$B:$B,"&lt;="&amp;C$12)+SUMIFS(Transactions!$I:$I,Transactions!$G:$G,YearlyReport!$A140,Transactions!$B:$B,"&gt;="&amp;C$11,Transactions!$B:$B,"&lt;="&amp;C$12)</f>
        <v>0</v>
      </c>
      <c r="D140" s="151">
        <f>-SUMIFS(Transactions!$J:$J,Transactions!$G:$G,YearlyReport!$A140,Transactions!$B:$B,"&gt;="&amp;D$11,Transactions!$B:$B,"&lt;="&amp;D$12)+SUMIFS(Transactions!$I:$I,Transactions!$G:$G,YearlyReport!$A140,Transactions!$B:$B,"&gt;="&amp;D$11,Transactions!$B:$B,"&lt;="&amp;D$12)</f>
        <v>0</v>
      </c>
      <c r="E140" s="151">
        <f>-SUMIFS(Transactions!$J:$J,Transactions!$G:$G,YearlyReport!$A140,Transactions!$B:$B,"&gt;="&amp;E$11,Transactions!$B:$B,"&lt;="&amp;E$12)+SUMIFS(Transactions!$I:$I,Transactions!$G:$G,YearlyReport!$A140,Transactions!$B:$B,"&gt;="&amp;E$11,Transactions!$B:$B,"&lt;="&amp;E$12)</f>
        <v>0</v>
      </c>
      <c r="F140" s="151">
        <f>-SUMIFS(Transactions!$J:$J,Transactions!$G:$G,YearlyReport!$A140,Transactions!$B:$B,"&gt;="&amp;F$11,Transactions!$B:$B,"&lt;="&amp;F$12)+SUMIFS(Transactions!$I:$I,Transactions!$G:$G,YearlyReport!$A140,Transactions!$B:$B,"&gt;="&amp;F$11,Transactions!$B:$B,"&lt;="&amp;F$12)</f>
        <v>0</v>
      </c>
      <c r="G140" s="151">
        <f>-SUMIFS(Transactions!$J:$J,Transactions!$G:$G,YearlyReport!$A140,Transactions!$B:$B,"&gt;="&amp;G$11,Transactions!$B:$B,"&lt;="&amp;G$12)+SUMIFS(Transactions!$I:$I,Transactions!$G:$G,YearlyReport!$A140,Transactions!$B:$B,"&gt;="&amp;G$11,Transactions!$B:$B,"&lt;="&amp;G$12)</f>
        <v>0</v>
      </c>
      <c r="H140" s="151">
        <f>-SUMIFS(Transactions!$J:$J,Transactions!$G:$G,YearlyReport!$A140,Transactions!$B:$B,"&gt;="&amp;H$11,Transactions!$B:$B,"&lt;="&amp;H$12)+SUMIFS(Transactions!$I:$I,Transactions!$G:$G,YearlyReport!$A140,Transactions!$B:$B,"&gt;="&amp;H$11,Transactions!$B:$B,"&lt;="&amp;H$12)</f>
        <v>0</v>
      </c>
      <c r="I140" s="151">
        <f>-SUMIFS(Transactions!$J:$J,Transactions!$G:$G,YearlyReport!$A140,Transactions!$B:$B,"&gt;="&amp;I$11,Transactions!$B:$B,"&lt;="&amp;I$12)+SUMIFS(Transactions!$I:$I,Transactions!$G:$G,YearlyReport!$A140,Transactions!$B:$B,"&gt;="&amp;I$11,Transactions!$B:$B,"&lt;="&amp;I$12)</f>
        <v>0</v>
      </c>
      <c r="J140" s="151">
        <f>-SUMIFS(Transactions!$J:$J,Transactions!$G:$G,YearlyReport!$A140,Transactions!$B:$B,"&gt;="&amp;J$11,Transactions!$B:$B,"&lt;="&amp;J$12)+SUMIFS(Transactions!$I:$I,Transactions!$G:$G,YearlyReport!$A140,Transactions!$B:$B,"&gt;="&amp;J$11,Transactions!$B:$B,"&lt;="&amp;J$12)</f>
        <v>0</v>
      </c>
      <c r="K140" s="151">
        <f>-SUMIFS(Transactions!$J:$J,Transactions!$G:$G,YearlyReport!$A140,Transactions!$B:$B,"&gt;="&amp;K$11,Transactions!$B:$B,"&lt;="&amp;K$12)+SUMIFS(Transactions!$I:$I,Transactions!$G:$G,YearlyReport!$A140,Transactions!$B:$B,"&gt;="&amp;K$11,Transactions!$B:$B,"&lt;="&amp;K$12)</f>
        <v>0</v>
      </c>
      <c r="L140" s="151">
        <f>-SUMIFS(Transactions!$J:$J,Transactions!$G:$G,YearlyReport!$A140,Transactions!$B:$B,"&gt;="&amp;L$11,Transactions!$B:$B,"&lt;="&amp;L$12)+SUMIFS(Transactions!$I:$I,Transactions!$G:$G,YearlyReport!$A140,Transactions!$B:$B,"&gt;="&amp;L$11,Transactions!$B:$B,"&lt;="&amp;L$12)</f>
        <v>0</v>
      </c>
      <c r="M140" s="151">
        <f>-SUMIFS(Transactions!$J:$J,Transactions!$G:$G,YearlyReport!$A140,Transactions!$B:$B,"&gt;="&amp;M$11,Transactions!$B:$B,"&lt;="&amp;M$12)+SUMIFS(Transactions!$I:$I,Transactions!$G:$G,YearlyReport!$A140,Transactions!$B:$B,"&gt;="&amp;M$11,Transactions!$B:$B,"&lt;="&amp;M$12)</f>
        <v>0</v>
      </c>
      <c r="N140" s="151">
        <f>-SUMIFS(Transactions!$J:$J,Transactions!$G:$G,YearlyReport!$A140,Transactions!$B:$B,"&gt;="&amp;N$11,Transactions!$B:$B,"&lt;="&amp;N$12)+SUMIFS(Transactions!$I:$I,Transactions!$G:$G,YearlyReport!$A140,Transactions!$B:$B,"&gt;="&amp;N$11,Transactions!$B:$B,"&lt;="&amp;N$12)</f>
        <v>0</v>
      </c>
      <c r="O140" s="152">
        <f t="shared" si="14"/>
        <v>0</v>
      </c>
      <c r="P140" s="152">
        <f t="shared" si="15"/>
        <v>0</v>
      </c>
    </row>
    <row r="141" spans="1:16" ht="14.45" customHeight="1" x14ac:dyDescent="0.25">
      <c r="A141" s="121" t="s">
        <v>413</v>
      </c>
      <c r="C141" s="151">
        <f>-SUMIFS(Transactions!$J:$J,Transactions!$G:$G,YearlyReport!$A141,Transactions!$B:$B,"&gt;="&amp;C$11,Transactions!$B:$B,"&lt;="&amp;C$12)+SUMIFS(Transactions!$I:$I,Transactions!$G:$G,YearlyReport!$A141,Transactions!$B:$B,"&gt;="&amp;C$11,Transactions!$B:$B,"&lt;="&amp;C$12)</f>
        <v>0</v>
      </c>
      <c r="D141" s="151">
        <f>-SUMIFS(Transactions!$J:$J,Transactions!$G:$G,YearlyReport!$A141,Transactions!$B:$B,"&gt;="&amp;D$11,Transactions!$B:$B,"&lt;="&amp;D$12)+SUMIFS(Transactions!$I:$I,Transactions!$G:$G,YearlyReport!$A141,Transactions!$B:$B,"&gt;="&amp;D$11,Transactions!$B:$B,"&lt;="&amp;D$12)</f>
        <v>0</v>
      </c>
      <c r="E141" s="151">
        <f>-SUMIFS(Transactions!$J:$J,Transactions!$G:$G,YearlyReport!$A141,Transactions!$B:$B,"&gt;="&amp;E$11,Transactions!$B:$B,"&lt;="&amp;E$12)+SUMIFS(Transactions!$I:$I,Transactions!$G:$G,YearlyReport!$A141,Transactions!$B:$B,"&gt;="&amp;E$11,Transactions!$B:$B,"&lt;="&amp;E$12)</f>
        <v>0</v>
      </c>
      <c r="F141" s="151">
        <f>-SUMIFS(Transactions!$J:$J,Transactions!$G:$G,YearlyReport!$A141,Transactions!$B:$B,"&gt;="&amp;F$11,Transactions!$B:$B,"&lt;="&amp;F$12)+SUMIFS(Transactions!$I:$I,Transactions!$G:$G,YearlyReport!$A141,Transactions!$B:$B,"&gt;="&amp;F$11,Transactions!$B:$B,"&lt;="&amp;F$12)</f>
        <v>0</v>
      </c>
      <c r="G141" s="151">
        <f>-SUMIFS(Transactions!$J:$J,Transactions!$G:$G,YearlyReport!$A141,Transactions!$B:$B,"&gt;="&amp;G$11,Transactions!$B:$B,"&lt;="&amp;G$12)+SUMIFS(Transactions!$I:$I,Transactions!$G:$G,YearlyReport!$A141,Transactions!$B:$B,"&gt;="&amp;G$11,Transactions!$B:$B,"&lt;="&amp;G$12)</f>
        <v>0</v>
      </c>
      <c r="H141" s="151">
        <f>-SUMIFS(Transactions!$J:$J,Transactions!$G:$G,YearlyReport!$A141,Transactions!$B:$B,"&gt;="&amp;H$11,Transactions!$B:$B,"&lt;="&amp;H$12)+SUMIFS(Transactions!$I:$I,Transactions!$G:$G,YearlyReport!$A141,Transactions!$B:$B,"&gt;="&amp;H$11,Transactions!$B:$B,"&lt;="&amp;H$12)</f>
        <v>0</v>
      </c>
      <c r="I141" s="151">
        <f>-SUMIFS(Transactions!$J:$J,Transactions!$G:$G,YearlyReport!$A141,Transactions!$B:$B,"&gt;="&amp;I$11,Transactions!$B:$B,"&lt;="&amp;I$12)+SUMIFS(Transactions!$I:$I,Transactions!$G:$G,YearlyReport!$A141,Transactions!$B:$B,"&gt;="&amp;I$11,Transactions!$B:$B,"&lt;="&amp;I$12)</f>
        <v>0</v>
      </c>
      <c r="J141" s="151">
        <f>-SUMIFS(Transactions!$J:$J,Transactions!$G:$G,YearlyReport!$A141,Transactions!$B:$B,"&gt;="&amp;J$11,Transactions!$B:$B,"&lt;="&amp;J$12)+SUMIFS(Transactions!$I:$I,Transactions!$G:$G,YearlyReport!$A141,Transactions!$B:$B,"&gt;="&amp;J$11,Transactions!$B:$B,"&lt;="&amp;J$12)</f>
        <v>0</v>
      </c>
      <c r="K141" s="151">
        <f>-SUMIFS(Transactions!$J:$J,Transactions!$G:$G,YearlyReport!$A141,Transactions!$B:$B,"&gt;="&amp;K$11,Transactions!$B:$B,"&lt;="&amp;K$12)+SUMIFS(Transactions!$I:$I,Transactions!$G:$G,YearlyReport!$A141,Transactions!$B:$B,"&gt;="&amp;K$11,Transactions!$B:$B,"&lt;="&amp;K$12)</f>
        <v>0</v>
      </c>
      <c r="L141" s="151">
        <f>-SUMIFS(Transactions!$J:$J,Transactions!$G:$G,YearlyReport!$A141,Transactions!$B:$B,"&gt;="&amp;L$11,Transactions!$B:$B,"&lt;="&amp;L$12)+SUMIFS(Transactions!$I:$I,Transactions!$G:$G,YearlyReport!$A141,Transactions!$B:$B,"&gt;="&amp;L$11,Transactions!$B:$B,"&lt;="&amp;L$12)</f>
        <v>0</v>
      </c>
      <c r="M141" s="151">
        <f>-SUMIFS(Transactions!$J:$J,Transactions!$G:$G,YearlyReport!$A141,Transactions!$B:$B,"&gt;="&amp;M$11,Transactions!$B:$B,"&lt;="&amp;M$12)+SUMIFS(Transactions!$I:$I,Transactions!$G:$G,YearlyReport!$A141,Transactions!$B:$B,"&gt;="&amp;M$11,Transactions!$B:$B,"&lt;="&amp;M$12)</f>
        <v>0</v>
      </c>
      <c r="N141" s="151">
        <f>-SUMIFS(Transactions!$J:$J,Transactions!$G:$G,YearlyReport!$A141,Transactions!$B:$B,"&gt;="&amp;N$11,Transactions!$B:$B,"&lt;="&amp;N$12)+SUMIFS(Transactions!$I:$I,Transactions!$G:$G,YearlyReport!$A141,Transactions!$B:$B,"&gt;="&amp;N$11,Transactions!$B:$B,"&lt;="&amp;N$12)</f>
        <v>0</v>
      </c>
      <c r="O141" s="152">
        <f t="shared" si="14"/>
        <v>0</v>
      </c>
      <c r="P141" s="152">
        <f t="shared" si="15"/>
        <v>0</v>
      </c>
    </row>
    <row r="142" spans="1:16" ht="14.45" customHeight="1" x14ac:dyDescent="0.25">
      <c r="A142" s="121" t="s">
        <v>413</v>
      </c>
      <c r="C142" s="151">
        <f>-SUMIFS(Transactions!$J:$J,Transactions!$G:$G,YearlyReport!$A142,Transactions!$B:$B,"&gt;="&amp;C$11,Transactions!$B:$B,"&lt;="&amp;C$12)+SUMIFS(Transactions!$I:$I,Transactions!$G:$G,YearlyReport!$A142,Transactions!$B:$B,"&gt;="&amp;C$11,Transactions!$B:$B,"&lt;="&amp;C$12)</f>
        <v>0</v>
      </c>
      <c r="D142" s="151">
        <f>-SUMIFS(Transactions!$J:$J,Transactions!$G:$G,YearlyReport!$A142,Transactions!$B:$B,"&gt;="&amp;D$11,Transactions!$B:$B,"&lt;="&amp;D$12)+SUMIFS(Transactions!$I:$I,Transactions!$G:$G,YearlyReport!$A142,Transactions!$B:$B,"&gt;="&amp;D$11,Transactions!$B:$B,"&lt;="&amp;D$12)</f>
        <v>0</v>
      </c>
      <c r="E142" s="151">
        <f>-SUMIFS(Transactions!$J:$J,Transactions!$G:$G,YearlyReport!$A142,Transactions!$B:$B,"&gt;="&amp;E$11,Transactions!$B:$B,"&lt;="&amp;E$12)+SUMIFS(Transactions!$I:$I,Transactions!$G:$G,YearlyReport!$A142,Transactions!$B:$B,"&gt;="&amp;E$11,Transactions!$B:$B,"&lt;="&amp;E$12)</f>
        <v>0</v>
      </c>
      <c r="F142" s="151">
        <f>-SUMIFS(Transactions!$J:$J,Transactions!$G:$G,YearlyReport!$A142,Transactions!$B:$B,"&gt;="&amp;F$11,Transactions!$B:$B,"&lt;="&amp;F$12)+SUMIFS(Transactions!$I:$I,Transactions!$G:$G,YearlyReport!$A142,Transactions!$B:$B,"&gt;="&amp;F$11,Transactions!$B:$B,"&lt;="&amp;F$12)</f>
        <v>0</v>
      </c>
      <c r="G142" s="151">
        <f>-SUMIFS(Transactions!$J:$J,Transactions!$G:$G,YearlyReport!$A142,Transactions!$B:$B,"&gt;="&amp;G$11,Transactions!$B:$B,"&lt;="&amp;G$12)+SUMIFS(Transactions!$I:$I,Transactions!$G:$G,YearlyReport!$A142,Transactions!$B:$B,"&gt;="&amp;G$11,Transactions!$B:$B,"&lt;="&amp;G$12)</f>
        <v>0</v>
      </c>
      <c r="H142" s="151">
        <f>-SUMIFS(Transactions!$J:$J,Transactions!$G:$G,YearlyReport!$A142,Transactions!$B:$B,"&gt;="&amp;H$11,Transactions!$B:$B,"&lt;="&amp;H$12)+SUMIFS(Transactions!$I:$I,Transactions!$G:$G,YearlyReport!$A142,Transactions!$B:$B,"&gt;="&amp;H$11,Transactions!$B:$B,"&lt;="&amp;H$12)</f>
        <v>0</v>
      </c>
      <c r="I142" s="151">
        <f>-SUMIFS(Transactions!$J:$J,Transactions!$G:$G,YearlyReport!$A142,Transactions!$B:$B,"&gt;="&amp;I$11,Transactions!$B:$B,"&lt;="&amp;I$12)+SUMIFS(Transactions!$I:$I,Transactions!$G:$G,YearlyReport!$A142,Transactions!$B:$B,"&gt;="&amp;I$11,Transactions!$B:$B,"&lt;="&amp;I$12)</f>
        <v>0</v>
      </c>
      <c r="J142" s="151">
        <f>-SUMIFS(Transactions!$J:$J,Transactions!$G:$G,YearlyReport!$A142,Transactions!$B:$B,"&gt;="&amp;J$11,Transactions!$B:$B,"&lt;="&amp;J$12)+SUMIFS(Transactions!$I:$I,Transactions!$G:$G,YearlyReport!$A142,Transactions!$B:$B,"&gt;="&amp;J$11,Transactions!$B:$B,"&lt;="&amp;J$12)</f>
        <v>0</v>
      </c>
      <c r="K142" s="151">
        <f>-SUMIFS(Transactions!$J:$J,Transactions!$G:$G,YearlyReport!$A142,Transactions!$B:$B,"&gt;="&amp;K$11,Transactions!$B:$B,"&lt;="&amp;K$12)+SUMIFS(Transactions!$I:$I,Transactions!$G:$G,YearlyReport!$A142,Transactions!$B:$B,"&gt;="&amp;K$11,Transactions!$B:$B,"&lt;="&amp;K$12)</f>
        <v>0</v>
      </c>
      <c r="L142" s="151">
        <f>-SUMIFS(Transactions!$J:$J,Transactions!$G:$G,YearlyReport!$A142,Transactions!$B:$B,"&gt;="&amp;L$11,Transactions!$B:$B,"&lt;="&amp;L$12)+SUMIFS(Transactions!$I:$I,Transactions!$G:$G,YearlyReport!$A142,Transactions!$B:$B,"&gt;="&amp;L$11,Transactions!$B:$B,"&lt;="&amp;L$12)</f>
        <v>0</v>
      </c>
      <c r="M142" s="151">
        <f>-SUMIFS(Transactions!$J:$J,Transactions!$G:$G,YearlyReport!$A142,Transactions!$B:$B,"&gt;="&amp;M$11,Transactions!$B:$B,"&lt;="&amp;M$12)+SUMIFS(Transactions!$I:$I,Transactions!$G:$G,YearlyReport!$A142,Transactions!$B:$B,"&gt;="&amp;M$11,Transactions!$B:$B,"&lt;="&amp;M$12)</f>
        <v>0</v>
      </c>
      <c r="N142" s="151">
        <f>-SUMIFS(Transactions!$J:$J,Transactions!$G:$G,YearlyReport!$A142,Transactions!$B:$B,"&gt;="&amp;N$11,Transactions!$B:$B,"&lt;="&amp;N$12)+SUMIFS(Transactions!$I:$I,Transactions!$G:$G,YearlyReport!$A142,Transactions!$B:$B,"&gt;="&amp;N$11,Transactions!$B:$B,"&lt;="&amp;N$12)</f>
        <v>0</v>
      </c>
      <c r="O142" s="152">
        <f t="shared" si="14"/>
        <v>0</v>
      </c>
      <c r="P142" s="152">
        <f t="shared" si="15"/>
        <v>0</v>
      </c>
    </row>
    <row r="143" spans="1:16" ht="14.45" customHeight="1" x14ac:dyDescent="0.25">
      <c r="A143" s="121" t="s">
        <v>413</v>
      </c>
      <c r="C143" s="151">
        <f>-SUMIFS(Transactions!$J:$J,Transactions!$G:$G,YearlyReport!$A143,Transactions!$B:$B,"&gt;="&amp;C$11,Transactions!$B:$B,"&lt;="&amp;C$12)+SUMIFS(Transactions!$I:$I,Transactions!$G:$G,YearlyReport!$A143,Transactions!$B:$B,"&gt;="&amp;C$11,Transactions!$B:$B,"&lt;="&amp;C$12)</f>
        <v>0</v>
      </c>
      <c r="D143" s="151">
        <f>-SUMIFS(Transactions!$J:$J,Transactions!$G:$G,YearlyReport!$A143,Transactions!$B:$B,"&gt;="&amp;D$11,Transactions!$B:$B,"&lt;="&amp;D$12)+SUMIFS(Transactions!$I:$I,Transactions!$G:$G,YearlyReport!$A143,Transactions!$B:$B,"&gt;="&amp;D$11,Transactions!$B:$B,"&lt;="&amp;D$12)</f>
        <v>0</v>
      </c>
      <c r="E143" s="151">
        <f>-SUMIFS(Transactions!$J:$J,Transactions!$G:$G,YearlyReport!$A143,Transactions!$B:$B,"&gt;="&amp;E$11,Transactions!$B:$B,"&lt;="&amp;E$12)+SUMIFS(Transactions!$I:$I,Transactions!$G:$G,YearlyReport!$A143,Transactions!$B:$B,"&gt;="&amp;E$11,Transactions!$B:$B,"&lt;="&amp;E$12)</f>
        <v>0</v>
      </c>
      <c r="F143" s="151">
        <f>-SUMIFS(Transactions!$J:$J,Transactions!$G:$G,YearlyReport!$A143,Transactions!$B:$B,"&gt;="&amp;F$11,Transactions!$B:$B,"&lt;="&amp;F$12)+SUMIFS(Transactions!$I:$I,Transactions!$G:$G,YearlyReport!$A143,Transactions!$B:$B,"&gt;="&amp;F$11,Transactions!$B:$B,"&lt;="&amp;F$12)</f>
        <v>0</v>
      </c>
      <c r="G143" s="151">
        <f>-SUMIFS(Transactions!$J:$J,Transactions!$G:$G,YearlyReport!$A143,Transactions!$B:$B,"&gt;="&amp;G$11,Transactions!$B:$B,"&lt;="&amp;G$12)+SUMIFS(Transactions!$I:$I,Transactions!$G:$G,YearlyReport!$A143,Transactions!$B:$B,"&gt;="&amp;G$11,Transactions!$B:$B,"&lt;="&amp;G$12)</f>
        <v>0</v>
      </c>
      <c r="H143" s="151">
        <f>-SUMIFS(Transactions!$J:$J,Transactions!$G:$G,YearlyReport!$A143,Transactions!$B:$B,"&gt;="&amp;H$11,Transactions!$B:$B,"&lt;="&amp;H$12)+SUMIFS(Transactions!$I:$I,Transactions!$G:$G,YearlyReport!$A143,Transactions!$B:$B,"&gt;="&amp;H$11,Transactions!$B:$B,"&lt;="&amp;H$12)</f>
        <v>0</v>
      </c>
      <c r="I143" s="151">
        <f>-SUMIFS(Transactions!$J:$J,Transactions!$G:$G,YearlyReport!$A143,Transactions!$B:$B,"&gt;="&amp;I$11,Transactions!$B:$B,"&lt;="&amp;I$12)+SUMIFS(Transactions!$I:$I,Transactions!$G:$G,YearlyReport!$A143,Transactions!$B:$B,"&gt;="&amp;I$11,Transactions!$B:$B,"&lt;="&amp;I$12)</f>
        <v>0</v>
      </c>
      <c r="J143" s="151">
        <f>-SUMIFS(Transactions!$J:$J,Transactions!$G:$G,YearlyReport!$A143,Transactions!$B:$B,"&gt;="&amp;J$11,Transactions!$B:$B,"&lt;="&amp;J$12)+SUMIFS(Transactions!$I:$I,Transactions!$G:$G,YearlyReport!$A143,Transactions!$B:$B,"&gt;="&amp;J$11,Transactions!$B:$B,"&lt;="&amp;J$12)</f>
        <v>0</v>
      </c>
      <c r="K143" s="151">
        <f>-SUMIFS(Transactions!$J:$J,Transactions!$G:$G,YearlyReport!$A143,Transactions!$B:$B,"&gt;="&amp;K$11,Transactions!$B:$B,"&lt;="&amp;K$12)+SUMIFS(Transactions!$I:$I,Transactions!$G:$G,YearlyReport!$A143,Transactions!$B:$B,"&gt;="&amp;K$11,Transactions!$B:$B,"&lt;="&amp;K$12)</f>
        <v>0</v>
      </c>
      <c r="L143" s="151">
        <f>-SUMIFS(Transactions!$J:$J,Transactions!$G:$G,YearlyReport!$A143,Transactions!$B:$B,"&gt;="&amp;L$11,Transactions!$B:$B,"&lt;="&amp;L$12)+SUMIFS(Transactions!$I:$I,Transactions!$G:$G,YearlyReport!$A143,Transactions!$B:$B,"&gt;="&amp;L$11,Transactions!$B:$B,"&lt;="&amp;L$12)</f>
        <v>0</v>
      </c>
      <c r="M143" s="151">
        <f>-SUMIFS(Transactions!$J:$J,Transactions!$G:$G,YearlyReport!$A143,Transactions!$B:$B,"&gt;="&amp;M$11,Transactions!$B:$B,"&lt;="&amp;M$12)+SUMIFS(Transactions!$I:$I,Transactions!$G:$G,YearlyReport!$A143,Transactions!$B:$B,"&gt;="&amp;M$11,Transactions!$B:$B,"&lt;="&amp;M$12)</f>
        <v>0</v>
      </c>
      <c r="N143" s="151">
        <f>-SUMIFS(Transactions!$J:$J,Transactions!$G:$G,YearlyReport!$A143,Transactions!$B:$B,"&gt;="&amp;N$11,Transactions!$B:$B,"&lt;="&amp;N$12)+SUMIFS(Transactions!$I:$I,Transactions!$G:$G,YearlyReport!$A143,Transactions!$B:$B,"&gt;="&amp;N$11,Transactions!$B:$B,"&lt;="&amp;N$12)</f>
        <v>0</v>
      </c>
      <c r="O143" s="152">
        <f t="shared" si="14"/>
        <v>0</v>
      </c>
      <c r="P143" s="152">
        <f t="shared" si="15"/>
        <v>0</v>
      </c>
    </row>
    <row r="144" spans="1:16" ht="14.45" customHeight="1" x14ac:dyDescent="0.25">
      <c r="A144" s="121" t="s">
        <v>413</v>
      </c>
      <c r="C144" s="151">
        <f>-SUMIFS(Transactions!$J:$J,Transactions!$G:$G,YearlyReport!$A144,Transactions!$B:$B,"&gt;="&amp;C$11,Transactions!$B:$B,"&lt;="&amp;C$12)+SUMIFS(Transactions!$I:$I,Transactions!$G:$G,YearlyReport!$A144,Transactions!$B:$B,"&gt;="&amp;C$11,Transactions!$B:$B,"&lt;="&amp;C$12)</f>
        <v>0</v>
      </c>
      <c r="D144" s="151">
        <f>-SUMIFS(Transactions!$J:$J,Transactions!$G:$G,YearlyReport!$A144,Transactions!$B:$B,"&gt;="&amp;D$11,Transactions!$B:$B,"&lt;="&amp;D$12)+SUMIFS(Transactions!$I:$I,Transactions!$G:$G,YearlyReport!$A144,Transactions!$B:$B,"&gt;="&amp;D$11,Transactions!$B:$B,"&lt;="&amp;D$12)</f>
        <v>0</v>
      </c>
      <c r="E144" s="151">
        <f>-SUMIFS(Transactions!$J:$J,Transactions!$G:$G,YearlyReport!$A144,Transactions!$B:$B,"&gt;="&amp;E$11,Transactions!$B:$B,"&lt;="&amp;E$12)+SUMIFS(Transactions!$I:$I,Transactions!$G:$G,YearlyReport!$A144,Transactions!$B:$B,"&gt;="&amp;E$11,Transactions!$B:$B,"&lt;="&amp;E$12)</f>
        <v>0</v>
      </c>
      <c r="F144" s="151">
        <f>-SUMIFS(Transactions!$J:$J,Transactions!$G:$G,YearlyReport!$A144,Transactions!$B:$B,"&gt;="&amp;F$11,Transactions!$B:$B,"&lt;="&amp;F$12)+SUMIFS(Transactions!$I:$I,Transactions!$G:$G,YearlyReport!$A144,Transactions!$B:$B,"&gt;="&amp;F$11,Transactions!$B:$B,"&lt;="&amp;F$12)</f>
        <v>0</v>
      </c>
      <c r="G144" s="151">
        <f>-SUMIFS(Transactions!$J:$J,Transactions!$G:$G,YearlyReport!$A144,Transactions!$B:$B,"&gt;="&amp;G$11,Transactions!$B:$B,"&lt;="&amp;G$12)+SUMIFS(Transactions!$I:$I,Transactions!$G:$G,YearlyReport!$A144,Transactions!$B:$B,"&gt;="&amp;G$11,Transactions!$B:$B,"&lt;="&amp;G$12)</f>
        <v>0</v>
      </c>
      <c r="H144" s="151">
        <f>-SUMIFS(Transactions!$J:$J,Transactions!$G:$G,YearlyReport!$A144,Transactions!$B:$B,"&gt;="&amp;H$11,Transactions!$B:$B,"&lt;="&amp;H$12)+SUMIFS(Transactions!$I:$I,Transactions!$G:$G,YearlyReport!$A144,Transactions!$B:$B,"&gt;="&amp;H$11,Transactions!$B:$B,"&lt;="&amp;H$12)</f>
        <v>0</v>
      </c>
      <c r="I144" s="151">
        <f>-SUMIFS(Transactions!$J:$J,Transactions!$G:$G,YearlyReport!$A144,Transactions!$B:$B,"&gt;="&amp;I$11,Transactions!$B:$B,"&lt;="&amp;I$12)+SUMIFS(Transactions!$I:$I,Transactions!$G:$G,YearlyReport!$A144,Transactions!$B:$B,"&gt;="&amp;I$11,Transactions!$B:$B,"&lt;="&amp;I$12)</f>
        <v>0</v>
      </c>
      <c r="J144" s="151">
        <f>-SUMIFS(Transactions!$J:$J,Transactions!$G:$G,YearlyReport!$A144,Transactions!$B:$B,"&gt;="&amp;J$11,Transactions!$B:$B,"&lt;="&amp;J$12)+SUMIFS(Transactions!$I:$I,Transactions!$G:$G,YearlyReport!$A144,Transactions!$B:$B,"&gt;="&amp;J$11,Transactions!$B:$B,"&lt;="&amp;J$12)</f>
        <v>0</v>
      </c>
      <c r="K144" s="151">
        <f>-SUMIFS(Transactions!$J:$J,Transactions!$G:$G,YearlyReport!$A144,Transactions!$B:$B,"&gt;="&amp;K$11,Transactions!$B:$B,"&lt;="&amp;K$12)+SUMIFS(Transactions!$I:$I,Transactions!$G:$G,YearlyReport!$A144,Transactions!$B:$B,"&gt;="&amp;K$11,Transactions!$B:$B,"&lt;="&amp;K$12)</f>
        <v>0</v>
      </c>
      <c r="L144" s="151">
        <f>-SUMIFS(Transactions!$J:$J,Transactions!$G:$G,YearlyReport!$A144,Transactions!$B:$B,"&gt;="&amp;L$11,Transactions!$B:$B,"&lt;="&amp;L$12)+SUMIFS(Transactions!$I:$I,Transactions!$G:$G,YearlyReport!$A144,Transactions!$B:$B,"&gt;="&amp;L$11,Transactions!$B:$B,"&lt;="&amp;L$12)</f>
        <v>0</v>
      </c>
      <c r="M144" s="151">
        <f>-SUMIFS(Transactions!$J:$J,Transactions!$G:$G,YearlyReport!$A144,Transactions!$B:$B,"&gt;="&amp;M$11,Transactions!$B:$B,"&lt;="&amp;M$12)+SUMIFS(Transactions!$I:$I,Transactions!$G:$G,YearlyReport!$A144,Transactions!$B:$B,"&gt;="&amp;M$11,Transactions!$B:$B,"&lt;="&amp;M$12)</f>
        <v>0</v>
      </c>
      <c r="N144" s="151">
        <f>-SUMIFS(Transactions!$J:$J,Transactions!$G:$G,YearlyReport!$A144,Transactions!$B:$B,"&gt;="&amp;N$11,Transactions!$B:$B,"&lt;="&amp;N$12)+SUMIFS(Transactions!$I:$I,Transactions!$G:$G,YearlyReport!$A144,Transactions!$B:$B,"&gt;="&amp;N$11,Transactions!$B:$B,"&lt;="&amp;N$12)</f>
        <v>0</v>
      </c>
      <c r="O144" s="152">
        <f t="shared" ref="O144:O175" si="16">SUM(C144:N144)</f>
        <v>0</v>
      </c>
      <c r="P144" s="152">
        <f t="shared" ref="P144:P175" si="17">O144/COLUMNS(C144:N144)</f>
        <v>0</v>
      </c>
    </row>
    <row r="145" spans="1:16" ht="14.45" customHeight="1" x14ac:dyDescent="0.25">
      <c r="A145" s="121" t="s">
        <v>413</v>
      </c>
      <c r="C145" s="151">
        <f>-SUMIFS(Transactions!$J:$J,Transactions!$G:$G,YearlyReport!$A145,Transactions!$B:$B,"&gt;="&amp;C$11,Transactions!$B:$B,"&lt;="&amp;C$12)+SUMIFS(Transactions!$I:$I,Transactions!$G:$G,YearlyReport!$A145,Transactions!$B:$B,"&gt;="&amp;C$11,Transactions!$B:$B,"&lt;="&amp;C$12)</f>
        <v>0</v>
      </c>
      <c r="D145" s="151">
        <f>-SUMIFS(Transactions!$J:$J,Transactions!$G:$G,YearlyReport!$A145,Transactions!$B:$B,"&gt;="&amp;D$11,Transactions!$B:$B,"&lt;="&amp;D$12)+SUMIFS(Transactions!$I:$I,Transactions!$G:$G,YearlyReport!$A145,Transactions!$B:$B,"&gt;="&amp;D$11,Transactions!$B:$B,"&lt;="&amp;D$12)</f>
        <v>0</v>
      </c>
      <c r="E145" s="151">
        <f>-SUMIFS(Transactions!$J:$J,Transactions!$G:$G,YearlyReport!$A145,Transactions!$B:$B,"&gt;="&amp;E$11,Transactions!$B:$B,"&lt;="&amp;E$12)+SUMIFS(Transactions!$I:$I,Transactions!$G:$G,YearlyReport!$A145,Transactions!$B:$B,"&gt;="&amp;E$11,Transactions!$B:$B,"&lt;="&amp;E$12)</f>
        <v>0</v>
      </c>
      <c r="F145" s="151">
        <f>-SUMIFS(Transactions!$J:$J,Transactions!$G:$G,YearlyReport!$A145,Transactions!$B:$B,"&gt;="&amp;F$11,Transactions!$B:$B,"&lt;="&amp;F$12)+SUMIFS(Transactions!$I:$I,Transactions!$G:$G,YearlyReport!$A145,Transactions!$B:$B,"&gt;="&amp;F$11,Transactions!$B:$B,"&lt;="&amp;F$12)</f>
        <v>0</v>
      </c>
      <c r="G145" s="151">
        <f>-SUMIFS(Transactions!$J:$J,Transactions!$G:$G,YearlyReport!$A145,Transactions!$B:$B,"&gt;="&amp;G$11,Transactions!$B:$B,"&lt;="&amp;G$12)+SUMIFS(Transactions!$I:$I,Transactions!$G:$G,YearlyReport!$A145,Transactions!$B:$B,"&gt;="&amp;G$11,Transactions!$B:$B,"&lt;="&amp;G$12)</f>
        <v>0</v>
      </c>
      <c r="H145" s="151">
        <f>-SUMIFS(Transactions!$J:$J,Transactions!$G:$G,YearlyReport!$A145,Transactions!$B:$B,"&gt;="&amp;H$11,Transactions!$B:$B,"&lt;="&amp;H$12)+SUMIFS(Transactions!$I:$I,Transactions!$G:$G,YearlyReport!$A145,Transactions!$B:$B,"&gt;="&amp;H$11,Transactions!$B:$B,"&lt;="&amp;H$12)</f>
        <v>0</v>
      </c>
      <c r="I145" s="151">
        <f>-SUMIFS(Transactions!$J:$J,Transactions!$G:$G,YearlyReport!$A145,Transactions!$B:$B,"&gt;="&amp;I$11,Transactions!$B:$B,"&lt;="&amp;I$12)+SUMIFS(Transactions!$I:$I,Transactions!$G:$G,YearlyReport!$A145,Transactions!$B:$B,"&gt;="&amp;I$11,Transactions!$B:$B,"&lt;="&amp;I$12)</f>
        <v>0</v>
      </c>
      <c r="J145" s="151">
        <f>-SUMIFS(Transactions!$J:$J,Transactions!$G:$G,YearlyReport!$A145,Transactions!$B:$B,"&gt;="&amp;J$11,Transactions!$B:$B,"&lt;="&amp;J$12)+SUMIFS(Transactions!$I:$I,Transactions!$G:$G,YearlyReport!$A145,Transactions!$B:$B,"&gt;="&amp;J$11,Transactions!$B:$B,"&lt;="&amp;J$12)</f>
        <v>0</v>
      </c>
      <c r="K145" s="151">
        <f>-SUMIFS(Transactions!$J:$J,Transactions!$G:$G,YearlyReport!$A145,Transactions!$B:$B,"&gt;="&amp;K$11,Transactions!$B:$B,"&lt;="&amp;K$12)+SUMIFS(Transactions!$I:$I,Transactions!$G:$G,YearlyReport!$A145,Transactions!$B:$B,"&gt;="&amp;K$11,Transactions!$B:$B,"&lt;="&amp;K$12)</f>
        <v>0</v>
      </c>
      <c r="L145" s="151">
        <f>-SUMIFS(Transactions!$J:$J,Transactions!$G:$G,YearlyReport!$A145,Transactions!$B:$B,"&gt;="&amp;L$11,Transactions!$B:$B,"&lt;="&amp;L$12)+SUMIFS(Transactions!$I:$I,Transactions!$G:$G,YearlyReport!$A145,Transactions!$B:$B,"&gt;="&amp;L$11,Transactions!$B:$B,"&lt;="&amp;L$12)</f>
        <v>0</v>
      </c>
      <c r="M145" s="151">
        <f>-SUMIFS(Transactions!$J:$J,Transactions!$G:$G,YearlyReport!$A145,Transactions!$B:$B,"&gt;="&amp;M$11,Transactions!$B:$B,"&lt;="&amp;M$12)+SUMIFS(Transactions!$I:$I,Transactions!$G:$G,YearlyReport!$A145,Transactions!$B:$B,"&gt;="&amp;M$11,Transactions!$B:$B,"&lt;="&amp;M$12)</f>
        <v>0</v>
      </c>
      <c r="N145" s="151">
        <f>-SUMIFS(Transactions!$J:$J,Transactions!$G:$G,YearlyReport!$A145,Transactions!$B:$B,"&gt;="&amp;N$11,Transactions!$B:$B,"&lt;="&amp;N$12)+SUMIFS(Transactions!$I:$I,Transactions!$G:$G,YearlyReport!$A145,Transactions!$B:$B,"&gt;="&amp;N$11,Transactions!$B:$B,"&lt;="&amp;N$12)</f>
        <v>0</v>
      </c>
      <c r="O145" s="152">
        <f t="shared" si="16"/>
        <v>0</v>
      </c>
      <c r="P145" s="152">
        <f t="shared" si="17"/>
        <v>0</v>
      </c>
    </row>
    <row r="146" spans="1:16" ht="14.45" customHeight="1" x14ac:dyDescent="0.25">
      <c r="A146" s="121" t="s">
        <v>413</v>
      </c>
      <c r="C146" s="151">
        <f>-SUMIFS(Transactions!$J:$J,Transactions!$G:$G,YearlyReport!$A146,Transactions!$B:$B,"&gt;="&amp;C$11,Transactions!$B:$B,"&lt;="&amp;C$12)+SUMIFS(Transactions!$I:$I,Transactions!$G:$G,YearlyReport!$A146,Transactions!$B:$B,"&gt;="&amp;C$11,Transactions!$B:$B,"&lt;="&amp;C$12)</f>
        <v>0</v>
      </c>
      <c r="D146" s="151">
        <f>-SUMIFS(Transactions!$J:$J,Transactions!$G:$G,YearlyReport!$A146,Transactions!$B:$B,"&gt;="&amp;D$11,Transactions!$B:$B,"&lt;="&amp;D$12)+SUMIFS(Transactions!$I:$I,Transactions!$G:$G,YearlyReport!$A146,Transactions!$B:$B,"&gt;="&amp;D$11,Transactions!$B:$B,"&lt;="&amp;D$12)</f>
        <v>0</v>
      </c>
      <c r="E146" s="151">
        <f>-SUMIFS(Transactions!$J:$J,Transactions!$G:$G,YearlyReport!$A146,Transactions!$B:$B,"&gt;="&amp;E$11,Transactions!$B:$B,"&lt;="&amp;E$12)+SUMIFS(Transactions!$I:$I,Transactions!$G:$G,YearlyReport!$A146,Transactions!$B:$B,"&gt;="&amp;E$11,Transactions!$B:$B,"&lt;="&amp;E$12)</f>
        <v>0</v>
      </c>
      <c r="F146" s="151">
        <f>-SUMIFS(Transactions!$J:$J,Transactions!$G:$G,YearlyReport!$A146,Transactions!$B:$B,"&gt;="&amp;F$11,Transactions!$B:$B,"&lt;="&amp;F$12)+SUMIFS(Transactions!$I:$I,Transactions!$G:$G,YearlyReport!$A146,Transactions!$B:$B,"&gt;="&amp;F$11,Transactions!$B:$B,"&lt;="&amp;F$12)</f>
        <v>0</v>
      </c>
      <c r="G146" s="151">
        <f>-SUMIFS(Transactions!$J:$J,Transactions!$G:$G,YearlyReport!$A146,Transactions!$B:$B,"&gt;="&amp;G$11,Transactions!$B:$B,"&lt;="&amp;G$12)+SUMIFS(Transactions!$I:$I,Transactions!$G:$G,YearlyReport!$A146,Transactions!$B:$B,"&gt;="&amp;G$11,Transactions!$B:$B,"&lt;="&amp;G$12)</f>
        <v>0</v>
      </c>
      <c r="H146" s="151">
        <f>-SUMIFS(Transactions!$J:$J,Transactions!$G:$G,YearlyReport!$A146,Transactions!$B:$B,"&gt;="&amp;H$11,Transactions!$B:$B,"&lt;="&amp;H$12)+SUMIFS(Transactions!$I:$I,Transactions!$G:$G,YearlyReport!$A146,Transactions!$B:$B,"&gt;="&amp;H$11,Transactions!$B:$B,"&lt;="&amp;H$12)</f>
        <v>0</v>
      </c>
      <c r="I146" s="151">
        <f>-SUMIFS(Transactions!$J:$J,Transactions!$G:$G,YearlyReport!$A146,Transactions!$B:$B,"&gt;="&amp;I$11,Transactions!$B:$B,"&lt;="&amp;I$12)+SUMIFS(Transactions!$I:$I,Transactions!$G:$G,YearlyReport!$A146,Transactions!$B:$B,"&gt;="&amp;I$11,Transactions!$B:$B,"&lt;="&amp;I$12)</f>
        <v>0</v>
      </c>
      <c r="J146" s="151">
        <f>-SUMIFS(Transactions!$J:$J,Transactions!$G:$G,YearlyReport!$A146,Transactions!$B:$B,"&gt;="&amp;J$11,Transactions!$B:$B,"&lt;="&amp;J$12)+SUMIFS(Transactions!$I:$I,Transactions!$G:$G,YearlyReport!$A146,Transactions!$B:$B,"&gt;="&amp;J$11,Transactions!$B:$B,"&lt;="&amp;J$12)</f>
        <v>0</v>
      </c>
      <c r="K146" s="151">
        <f>-SUMIFS(Transactions!$J:$J,Transactions!$G:$G,YearlyReport!$A146,Transactions!$B:$B,"&gt;="&amp;K$11,Transactions!$B:$B,"&lt;="&amp;K$12)+SUMIFS(Transactions!$I:$I,Transactions!$G:$G,YearlyReport!$A146,Transactions!$B:$B,"&gt;="&amp;K$11,Transactions!$B:$B,"&lt;="&amp;K$12)</f>
        <v>0</v>
      </c>
      <c r="L146" s="151">
        <f>-SUMIFS(Transactions!$J:$J,Transactions!$G:$G,YearlyReport!$A146,Transactions!$B:$B,"&gt;="&amp;L$11,Transactions!$B:$B,"&lt;="&amp;L$12)+SUMIFS(Transactions!$I:$I,Transactions!$G:$G,YearlyReport!$A146,Transactions!$B:$B,"&gt;="&amp;L$11,Transactions!$B:$B,"&lt;="&amp;L$12)</f>
        <v>0</v>
      </c>
      <c r="M146" s="151">
        <f>-SUMIFS(Transactions!$J:$J,Transactions!$G:$G,YearlyReport!$A146,Transactions!$B:$B,"&gt;="&amp;M$11,Transactions!$B:$B,"&lt;="&amp;M$12)+SUMIFS(Transactions!$I:$I,Transactions!$G:$G,YearlyReport!$A146,Transactions!$B:$B,"&gt;="&amp;M$11,Transactions!$B:$B,"&lt;="&amp;M$12)</f>
        <v>0</v>
      </c>
      <c r="N146" s="151">
        <f>-SUMIFS(Transactions!$J:$J,Transactions!$G:$G,YearlyReport!$A146,Transactions!$B:$B,"&gt;="&amp;N$11,Transactions!$B:$B,"&lt;="&amp;N$12)+SUMIFS(Transactions!$I:$I,Transactions!$G:$G,YearlyReport!$A146,Transactions!$B:$B,"&gt;="&amp;N$11,Transactions!$B:$B,"&lt;="&amp;N$12)</f>
        <v>0</v>
      </c>
      <c r="O146" s="152">
        <f t="shared" si="16"/>
        <v>0</v>
      </c>
      <c r="P146" s="152">
        <f t="shared" si="17"/>
        <v>0</v>
      </c>
    </row>
    <row r="147" spans="1:16" ht="14.45" customHeight="1" x14ac:dyDescent="0.25">
      <c r="A147" s="121" t="s">
        <v>413</v>
      </c>
      <c r="C147" s="151">
        <f>-SUMIFS(Transactions!$J:$J,Transactions!$G:$G,YearlyReport!$A147,Transactions!$B:$B,"&gt;="&amp;C$11,Transactions!$B:$B,"&lt;="&amp;C$12)+SUMIFS(Transactions!$I:$I,Transactions!$G:$G,YearlyReport!$A147,Transactions!$B:$B,"&gt;="&amp;C$11,Transactions!$B:$B,"&lt;="&amp;C$12)</f>
        <v>0</v>
      </c>
      <c r="D147" s="151">
        <f>-SUMIFS(Transactions!$J:$J,Transactions!$G:$G,YearlyReport!$A147,Transactions!$B:$B,"&gt;="&amp;D$11,Transactions!$B:$B,"&lt;="&amp;D$12)+SUMIFS(Transactions!$I:$I,Transactions!$G:$G,YearlyReport!$A147,Transactions!$B:$B,"&gt;="&amp;D$11,Transactions!$B:$B,"&lt;="&amp;D$12)</f>
        <v>0</v>
      </c>
      <c r="E147" s="151">
        <f>-SUMIFS(Transactions!$J:$J,Transactions!$G:$G,YearlyReport!$A147,Transactions!$B:$B,"&gt;="&amp;E$11,Transactions!$B:$B,"&lt;="&amp;E$12)+SUMIFS(Transactions!$I:$I,Transactions!$G:$G,YearlyReport!$A147,Transactions!$B:$B,"&gt;="&amp;E$11,Transactions!$B:$B,"&lt;="&amp;E$12)</f>
        <v>0</v>
      </c>
      <c r="F147" s="151">
        <f>-SUMIFS(Transactions!$J:$J,Transactions!$G:$G,YearlyReport!$A147,Transactions!$B:$B,"&gt;="&amp;F$11,Transactions!$B:$B,"&lt;="&amp;F$12)+SUMIFS(Transactions!$I:$I,Transactions!$G:$G,YearlyReport!$A147,Transactions!$B:$B,"&gt;="&amp;F$11,Transactions!$B:$B,"&lt;="&amp;F$12)</f>
        <v>0</v>
      </c>
      <c r="G147" s="151">
        <f>-SUMIFS(Transactions!$J:$J,Transactions!$G:$G,YearlyReport!$A147,Transactions!$B:$B,"&gt;="&amp;G$11,Transactions!$B:$B,"&lt;="&amp;G$12)+SUMIFS(Transactions!$I:$I,Transactions!$G:$G,YearlyReport!$A147,Transactions!$B:$B,"&gt;="&amp;G$11,Transactions!$B:$B,"&lt;="&amp;G$12)</f>
        <v>0</v>
      </c>
      <c r="H147" s="151">
        <f>-SUMIFS(Transactions!$J:$J,Transactions!$G:$G,YearlyReport!$A147,Transactions!$B:$B,"&gt;="&amp;H$11,Transactions!$B:$B,"&lt;="&amp;H$12)+SUMIFS(Transactions!$I:$I,Transactions!$G:$G,YearlyReport!$A147,Transactions!$B:$B,"&gt;="&amp;H$11,Transactions!$B:$B,"&lt;="&amp;H$12)</f>
        <v>0</v>
      </c>
      <c r="I147" s="151">
        <f>-SUMIFS(Transactions!$J:$J,Transactions!$G:$G,YearlyReport!$A147,Transactions!$B:$B,"&gt;="&amp;I$11,Transactions!$B:$B,"&lt;="&amp;I$12)+SUMIFS(Transactions!$I:$I,Transactions!$G:$G,YearlyReport!$A147,Transactions!$B:$B,"&gt;="&amp;I$11,Transactions!$B:$B,"&lt;="&amp;I$12)</f>
        <v>0</v>
      </c>
      <c r="J147" s="151">
        <f>-SUMIFS(Transactions!$J:$J,Transactions!$G:$G,YearlyReport!$A147,Transactions!$B:$B,"&gt;="&amp;J$11,Transactions!$B:$B,"&lt;="&amp;J$12)+SUMIFS(Transactions!$I:$I,Transactions!$G:$G,YearlyReport!$A147,Transactions!$B:$B,"&gt;="&amp;J$11,Transactions!$B:$B,"&lt;="&amp;J$12)</f>
        <v>0</v>
      </c>
      <c r="K147" s="151">
        <f>-SUMIFS(Transactions!$J:$J,Transactions!$G:$G,YearlyReport!$A147,Transactions!$B:$B,"&gt;="&amp;K$11,Transactions!$B:$B,"&lt;="&amp;K$12)+SUMIFS(Transactions!$I:$I,Transactions!$G:$G,YearlyReport!$A147,Transactions!$B:$B,"&gt;="&amp;K$11,Transactions!$B:$B,"&lt;="&amp;K$12)</f>
        <v>0</v>
      </c>
      <c r="L147" s="151">
        <f>-SUMIFS(Transactions!$J:$J,Transactions!$G:$G,YearlyReport!$A147,Transactions!$B:$B,"&gt;="&amp;L$11,Transactions!$B:$B,"&lt;="&amp;L$12)+SUMIFS(Transactions!$I:$I,Transactions!$G:$G,YearlyReport!$A147,Transactions!$B:$B,"&gt;="&amp;L$11,Transactions!$B:$B,"&lt;="&amp;L$12)</f>
        <v>0</v>
      </c>
      <c r="M147" s="151">
        <f>-SUMIFS(Transactions!$J:$J,Transactions!$G:$G,YearlyReport!$A147,Transactions!$B:$B,"&gt;="&amp;M$11,Transactions!$B:$B,"&lt;="&amp;M$12)+SUMIFS(Transactions!$I:$I,Transactions!$G:$G,YearlyReport!$A147,Transactions!$B:$B,"&gt;="&amp;M$11,Transactions!$B:$B,"&lt;="&amp;M$12)</f>
        <v>0</v>
      </c>
      <c r="N147" s="151">
        <f>-SUMIFS(Transactions!$J:$J,Transactions!$G:$G,YearlyReport!$A147,Transactions!$B:$B,"&gt;="&amp;N$11,Transactions!$B:$B,"&lt;="&amp;N$12)+SUMIFS(Transactions!$I:$I,Transactions!$G:$G,YearlyReport!$A147,Transactions!$B:$B,"&gt;="&amp;N$11,Transactions!$B:$B,"&lt;="&amp;N$12)</f>
        <v>0</v>
      </c>
      <c r="O147" s="152">
        <f t="shared" si="16"/>
        <v>0</v>
      </c>
      <c r="P147" s="152">
        <f t="shared" si="17"/>
        <v>0</v>
      </c>
    </row>
    <row r="148" spans="1:16" ht="23.1" customHeight="1" x14ac:dyDescent="0.25">
      <c r="A148" s="138"/>
      <c r="B148" s="158" t="s">
        <v>278</v>
      </c>
      <c r="C148" s="159">
        <f t="shared" ref="C148:P148" si="18">SUM(C47:C147)</f>
        <v>617.74</v>
      </c>
      <c r="D148" s="159">
        <f t="shared" si="18"/>
        <v>443.29</v>
      </c>
      <c r="E148" s="159">
        <f t="shared" si="18"/>
        <v>200</v>
      </c>
      <c r="F148" s="159">
        <f t="shared" si="18"/>
        <v>0</v>
      </c>
      <c r="G148" s="159">
        <f t="shared" si="18"/>
        <v>0</v>
      </c>
      <c r="H148" s="159">
        <f t="shared" si="18"/>
        <v>0</v>
      </c>
      <c r="I148" s="159">
        <f t="shared" si="18"/>
        <v>0</v>
      </c>
      <c r="J148" s="159">
        <f t="shared" si="18"/>
        <v>0</v>
      </c>
      <c r="K148" s="159">
        <f t="shared" si="18"/>
        <v>0</v>
      </c>
      <c r="L148" s="159">
        <f t="shared" si="18"/>
        <v>0</v>
      </c>
      <c r="M148" s="159">
        <f t="shared" si="18"/>
        <v>0</v>
      </c>
      <c r="N148" s="159">
        <f t="shared" si="18"/>
        <v>0</v>
      </c>
      <c r="O148" s="159">
        <f t="shared" si="18"/>
        <v>1261.03</v>
      </c>
      <c r="P148" s="159">
        <f t="shared" si="18"/>
        <v>105.08583333333334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7"/>
  <sheetViews>
    <sheetView showGridLines="0" workbookViewId="0">
      <selection activeCell="G157" sqref="G157"/>
    </sheetView>
  </sheetViews>
  <sheetFormatPr defaultColWidth="9.140625" defaultRowHeight="14.45" customHeight="1" x14ac:dyDescent="0.25"/>
  <cols>
    <col min="1" max="1" width="30" customWidth="1"/>
    <col min="2" max="2" width="16" customWidth="1"/>
    <col min="3" max="3" width="7" customWidth="1"/>
    <col min="4" max="4" width="16" customWidth="1"/>
    <col min="5" max="5" width="8" customWidth="1"/>
    <col min="6" max="6" width="17" customWidth="1"/>
    <col min="7" max="7" width="3" customWidth="1"/>
    <col min="8" max="8" width="8" customWidth="1"/>
    <col min="9" max="9" width="52" customWidth="1"/>
    <col min="10" max="256" width="9" customWidth="1"/>
  </cols>
  <sheetData>
    <row r="1" spans="1:9" ht="39.950000000000003" customHeight="1" x14ac:dyDescent="0.25">
      <c r="A1" s="29" t="s">
        <v>425</v>
      </c>
      <c r="B1" s="2"/>
      <c r="C1" s="2"/>
      <c r="D1" s="2"/>
      <c r="E1" s="2"/>
      <c r="F1" s="2"/>
      <c r="G1" s="2"/>
    </row>
    <row r="2" spans="1:9" ht="18.95" customHeight="1" x14ac:dyDescent="0.25">
      <c r="A2" s="30" t="s">
        <v>271</v>
      </c>
      <c r="B2" s="4"/>
      <c r="C2" s="4"/>
      <c r="D2" s="4"/>
      <c r="E2" s="4"/>
      <c r="F2" s="5" t="s">
        <v>2</v>
      </c>
      <c r="G2" s="4"/>
      <c r="I2" s="16" t="s">
        <v>388</v>
      </c>
    </row>
    <row r="3" spans="1:9" ht="18.95" customHeight="1" x14ac:dyDescent="0.25"/>
    <row r="4" spans="1:9" ht="21" customHeight="1" x14ac:dyDescent="0.25">
      <c r="A4" s="98" t="s">
        <v>426</v>
      </c>
      <c r="B4" s="99">
        <v>43472</v>
      </c>
      <c r="E4" s="100" t="s">
        <v>390</v>
      </c>
      <c r="F4" s="101">
        <f>B4</f>
        <v>43472</v>
      </c>
      <c r="H4" s="102" t="b">
        <f>B5="Yes"</f>
        <v>0</v>
      </c>
      <c r="I4" s="103" t="s">
        <v>391</v>
      </c>
    </row>
    <row r="5" spans="1:9" ht="21" customHeight="1" x14ac:dyDescent="0.25">
      <c r="A5" s="100" t="s">
        <v>427</v>
      </c>
      <c r="B5" s="106" t="s">
        <v>428</v>
      </c>
      <c r="E5" s="100" t="s">
        <v>393</v>
      </c>
      <c r="F5" s="101">
        <f>IF(B5="Weekly",date_begin+6,date_begin+13)</f>
        <v>43472</v>
      </c>
      <c r="I5" s="105" t="s">
        <v>429</v>
      </c>
    </row>
    <row r="6" spans="1:9" ht="21" customHeight="1" x14ac:dyDescent="0.25">
      <c r="I6" s="105" t="s">
        <v>430</v>
      </c>
    </row>
    <row r="7" spans="1:9" ht="14.45" customHeight="1" x14ac:dyDescent="0.25">
      <c r="I7" s="105" t="s">
        <v>431</v>
      </c>
    </row>
    <row r="8" spans="1:9" ht="24.95" customHeight="1" x14ac:dyDescent="0.25">
      <c r="A8" s="108" t="s">
        <v>398</v>
      </c>
      <c r="B8" s="109"/>
      <c r="C8" s="109"/>
      <c r="D8" s="109"/>
      <c r="E8" s="109"/>
      <c r="F8" s="109"/>
      <c r="G8" s="109"/>
    </row>
    <row r="9" spans="1:9" ht="20.100000000000001" customHeight="1" x14ac:dyDescent="0.25">
      <c r="A9" s="110"/>
      <c r="B9" s="111" t="s">
        <v>399</v>
      </c>
      <c r="C9" s="110"/>
      <c r="D9" s="111" t="s">
        <v>400</v>
      </c>
      <c r="E9" s="110"/>
      <c r="F9" s="111" t="s">
        <v>401</v>
      </c>
      <c r="G9" s="110"/>
      <c r="I9" s="16" t="s">
        <v>432</v>
      </c>
    </row>
    <row r="10" spans="1:9" ht="20.100000000000001" customHeight="1" x14ac:dyDescent="0.25">
      <c r="A10" s="112" t="s">
        <v>277</v>
      </c>
      <c r="B10" s="113">
        <f>B54</f>
        <v>500</v>
      </c>
      <c r="C10" s="35"/>
      <c r="D10" s="113">
        <f>D54</f>
        <v>1000</v>
      </c>
      <c r="E10" s="35"/>
      <c r="F10" s="113">
        <f>D10-B10</f>
        <v>500</v>
      </c>
      <c r="G10" s="35"/>
      <c r="I10" s="17" t="s">
        <v>433</v>
      </c>
    </row>
    <row r="11" spans="1:9" ht="21" customHeight="1" x14ac:dyDescent="0.25">
      <c r="A11" s="112" t="s">
        <v>278</v>
      </c>
      <c r="B11" s="113">
        <f>B157</f>
        <v>250</v>
      </c>
      <c r="C11" s="35"/>
      <c r="D11" s="113">
        <f>D157</f>
        <v>502.54</v>
      </c>
      <c r="E11" s="35"/>
      <c r="F11" s="113">
        <f>B11-D11</f>
        <v>-252.54000000000002</v>
      </c>
      <c r="G11" s="35"/>
      <c r="I11" s="17" t="s">
        <v>434</v>
      </c>
    </row>
    <row r="12" spans="1:9" ht="23.1" customHeight="1" x14ac:dyDescent="0.25">
      <c r="A12" s="114" t="s">
        <v>405</v>
      </c>
      <c r="B12" s="115">
        <f>B10-B11</f>
        <v>250</v>
      </c>
      <c r="C12" s="116"/>
      <c r="D12" s="115">
        <f>D10-D11</f>
        <v>497.46</v>
      </c>
      <c r="E12" s="116"/>
      <c r="F12" s="115">
        <f>D12-B12</f>
        <v>247.45999999999998</v>
      </c>
      <c r="G12" s="116"/>
    </row>
    <row r="13" spans="1:9" ht="14.45" customHeight="1" x14ac:dyDescent="0.25">
      <c r="I13" s="16" t="s">
        <v>435</v>
      </c>
    </row>
    <row r="14" spans="1:9" ht="14.45" customHeight="1" x14ac:dyDescent="0.25">
      <c r="I14" s="17" t="s">
        <v>436</v>
      </c>
    </row>
    <row r="15" spans="1:9" ht="17.100000000000001" customHeight="1" x14ac:dyDescent="0.25"/>
    <row r="17" spans="1:9" ht="14.45" customHeight="1" x14ac:dyDescent="0.25">
      <c r="I17" s="16" t="s">
        <v>437</v>
      </c>
    </row>
    <row r="18" spans="1:9" ht="14.45" customHeight="1" x14ac:dyDescent="0.25">
      <c r="I18" s="17" t="s">
        <v>438</v>
      </c>
    </row>
    <row r="19" spans="1:9" ht="14.45" customHeight="1" x14ac:dyDescent="0.25">
      <c r="I19" s="17" t="s">
        <v>439</v>
      </c>
    </row>
    <row r="20" spans="1:9" ht="14.45" customHeight="1" x14ac:dyDescent="0.25">
      <c r="I20" s="17" t="s">
        <v>440</v>
      </c>
    </row>
    <row r="21" spans="1:9" ht="14.45" customHeight="1" x14ac:dyDescent="0.25">
      <c r="I21" s="17" t="s">
        <v>441</v>
      </c>
    </row>
    <row r="23" spans="1:9" ht="24.95" customHeight="1" x14ac:dyDescent="0.25">
      <c r="A23" s="51" t="s">
        <v>412</v>
      </c>
      <c r="B23" s="117" t="s">
        <v>399</v>
      </c>
      <c r="C23" s="52"/>
      <c r="D23" s="118" t="s">
        <v>400</v>
      </c>
      <c r="E23" s="119"/>
      <c r="F23" s="120" t="s">
        <v>401</v>
      </c>
      <c r="G23" s="53"/>
    </row>
    <row r="24" spans="1:9" ht="14.45" customHeight="1" x14ac:dyDescent="0.25">
      <c r="A24" s="121" t="str">
        <f>IF(ISBLANK(Budget!A13:A42)," - ",Budget!A13:A42)</f>
        <v xml:space="preserve"> - </v>
      </c>
      <c r="B24" s="76"/>
      <c r="C24" s="160">
        <f t="shared" ref="C24:C53" si="0">IF($B$54=0," - ",B24/$B$54)</f>
        <v>0</v>
      </c>
      <c r="D24" s="124">
        <f>IF(A24=" - ",0,SUMIFS(Transactions!$J:$J,Transactions!$G:$G,A24,Transactions!$B:$B,"&gt;="&amp;date_begin,Transactions!$B:$B,"&lt;="&amp;date_end)-SUMIFS(Transactions!$I:$I,Transactions!$G:$G,A24,Transactions!$B:$B,"&gt;="&amp;date_begin,Transactions!$B:$B,"&lt;="&amp;date_end))</f>
        <v>0</v>
      </c>
      <c r="E24" s="161">
        <f t="shared" ref="E24:E53" si="1">IF($D$54=0," - ",D24/$D$54)</f>
        <v>0</v>
      </c>
      <c r="F24" s="126">
        <f t="shared" ref="F24:F54" si="2">D24-B24</f>
        <v>0</v>
      </c>
      <c r="G24" s="35"/>
    </row>
    <row r="25" spans="1:9" ht="14.45" customHeight="1" x14ac:dyDescent="0.25">
      <c r="A25" s="121" t="s">
        <v>286</v>
      </c>
      <c r="B25" s="76"/>
      <c r="C25" s="160">
        <f t="shared" si="0"/>
        <v>0</v>
      </c>
      <c r="D25" s="124">
        <f>IF(A25=" - ",0,SUMIFS(Transactions!$J:$J,Transactions!$G:$G,A25,Transactions!$B:$B,"&gt;="&amp;date_begin,Transactions!$B:$B,"&lt;="&amp;date_end)-SUMIFS(Transactions!$I:$I,Transactions!$G:$G,A25,Transactions!$B:$B,"&gt;="&amp;date_begin,Transactions!$B:$B,"&lt;="&amp;date_end))</f>
        <v>0</v>
      </c>
      <c r="E25" s="161">
        <f t="shared" si="1"/>
        <v>0</v>
      </c>
      <c r="F25" s="126">
        <f t="shared" si="2"/>
        <v>0</v>
      </c>
      <c r="G25" s="35"/>
    </row>
    <row r="26" spans="1:9" ht="14.45" customHeight="1" x14ac:dyDescent="0.25">
      <c r="A26" s="121" t="s">
        <v>288</v>
      </c>
      <c r="B26" s="76"/>
      <c r="C26" s="160">
        <f t="shared" si="0"/>
        <v>0</v>
      </c>
      <c r="D26" s="124">
        <f>IF(A26=" - ",0,SUMIFS(Transactions!$J:$J,Transactions!$G:$G,A26,Transactions!$B:$B,"&gt;="&amp;date_begin,Transactions!$B:$B,"&lt;="&amp;date_end)-SUMIFS(Transactions!$I:$I,Transactions!$G:$G,A26,Transactions!$B:$B,"&gt;="&amp;date_begin,Transactions!$B:$B,"&lt;="&amp;date_end))</f>
        <v>0</v>
      </c>
      <c r="E26" s="161">
        <f t="shared" si="1"/>
        <v>0</v>
      </c>
      <c r="F26" s="126">
        <f t="shared" si="2"/>
        <v>0</v>
      </c>
      <c r="G26" s="35"/>
    </row>
    <row r="27" spans="1:9" ht="14.45" customHeight="1" x14ac:dyDescent="0.25">
      <c r="A27" s="121" t="s">
        <v>290</v>
      </c>
      <c r="B27" s="76"/>
      <c r="C27" s="160">
        <f t="shared" si="0"/>
        <v>0</v>
      </c>
      <c r="D27" s="124">
        <f>IF(A27=" - ",0,SUMIFS(Transactions!$J:$J,Transactions!$G:$G,A27,Transactions!$B:$B,"&gt;="&amp;date_begin,Transactions!$B:$B,"&lt;="&amp;date_end)-SUMIFS(Transactions!$I:$I,Transactions!$G:$G,A27,Transactions!$B:$B,"&gt;="&amp;date_begin,Transactions!$B:$B,"&lt;="&amp;date_end))</f>
        <v>0</v>
      </c>
      <c r="E27" s="161">
        <f t="shared" si="1"/>
        <v>0</v>
      </c>
      <c r="F27" s="126">
        <f t="shared" si="2"/>
        <v>0</v>
      </c>
      <c r="G27" s="35"/>
    </row>
    <row r="28" spans="1:9" ht="14.45" customHeight="1" x14ac:dyDescent="0.25">
      <c r="A28" s="121" t="s">
        <v>291</v>
      </c>
      <c r="B28" s="76"/>
      <c r="C28" s="160">
        <f t="shared" si="0"/>
        <v>0</v>
      </c>
      <c r="D28" s="124">
        <f>IF(A28=" - ",0,SUMIFS(Transactions!$J:$J,Transactions!$G:$G,A28,Transactions!$B:$B,"&gt;="&amp;date_begin,Transactions!$B:$B,"&lt;="&amp;date_end)-SUMIFS(Transactions!$I:$I,Transactions!$G:$G,A28,Transactions!$B:$B,"&gt;="&amp;date_begin,Transactions!$B:$B,"&lt;="&amp;date_end))</f>
        <v>0</v>
      </c>
      <c r="E28" s="161">
        <f t="shared" si="1"/>
        <v>0</v>
      </c>
      <c r="F28" s="126">
        <f t="shared" si="2"/>
        <v>0</v>
      </c>
      <c r="G28" s="35"/>
    </row>
    <row r="29" spans="1:9" ht="14.45" customHeight="1" x14ac:dyDescent="0.25">
      <c r="A29" s="121" t="s">
        <v>292</v>
      </c>
      <c r="B29" s="76"/>
      <c r="C29" s="160">
        <f t="shared" si="0"/>
        <v>0</v>
      </c>
      <c r="D29" s="124">
        <f>IF(A29=" - ",0,SUMIFS(Transactions!$J:$J,Transactions!$G:$G,A29,Transactions!$B:$B,"&gt;="&amp;date_begin,Transactions!$B:$B,"&lt;="&amp;date_end)-SUMIFS(Transactions!$I:$I,Transactions!$G:$G,A29,Transactions!$B:$B,"&gt;="&amp;date_begin,Transactions!$B:$B,"&lt;="&amp;date_end))</f>
        <v>0</v>
      </c>
      <c r="E29" s="161">
        <f t="shared" si="1"/>
        <v>0</v>
      </c>
      <c r="F29" s="126">
        <f t="shared" si="2"/>
        <v>0</v>
      </c>
      <c r="G29" s="35"/>
    </row>
    <row r="30" spans="1:9" ht="14.45" customHeight="1" x14ac:dyDescent="0.25">
      <c r="A30" s="121" t="s">
        <v>293</v>
      </c>
      <c r="B30" s="76"/>
      <c r="C30" s="160">
        <f t="shared" si="0"/>
        <v>0</v>
      </c>
      <c r="D30" s="124">
        <f>IF(A30=" - ",0,SUMIFS(Transactions!$J:$J,Transactions!$G:$G,A30,Transactions!$B:$B,"&gt;="&amp;date_begin,Transactions!$B:$B,"&lt;="&amp;date_end)-SUMIFS(Transactions!$I:$I,Transactions!$G:$G,A30,Transactions!$B:$B,"&gt;="&amp;date_begin,Transactions!$B:$B,"&lt;="&amp;date_end))</f>
        <v>0</v>
      </c>
      <c r="E30" s="161">
        <f t="shared" si="1"/>
        <v>0</v>
      </c>
      <c r="F30" s="126">
        <f t="shared" si="2"/>
        <v>0</v>
      </c>
      <c r="G30" s="35"/>
    </row>
    <row r="31" spans="1:9" ht="14.45" customHeight="1" x14ac:dyDescent="0.25">
      <c r="A31" s="121" t="s">
        <v>294</v>
      </c>
      <c r="B31" s="162">
        <v>500</v>
      </c>
      <c r="C31" s="160">
        <f t="shared" si="0"/>
        <v>1</v>
      </c>
      <c r="D31" s="124">
        <f>IF(A31=" - ",0,SUMIFS(Transactions!$J:$J,Transactions!$G:$G,A31,Transactions!$B:$B,"&gt;="&amp;date_begin,Transactions!$B:$B,"&lt;="&amp;date_end)-SUMIFS(Transactions!$I:$I,Transactions!$G:$G,A31,Transactions!$B:$B,"&gt;="&amp;date_begin,Transactions!$B:$B,"&lt;="&amp;date_end))</f>
        <v>1000</v>
      </c>
      <c r="E31" s="161">
        <f t="shared" si="1"/>
        <v>1</v>
      </c>
      <c r="F31" s="126">
        <f t="shared" si="2"/>
        <v>500</v>
      </c>
      <c r="G31" s="35"/>
    </row>
    <row r="32" spans="1:9" ht="14.45" customHeight="1" x14ac:dyDescent="0.25">
      <c r="A32" s="121" t="s">
        <v>413</v>
      </c>
      <c r="B32" s="76"/>
      <c r="C32" s="160">
        <f t="shared" si="0"/>
        <v>0</v>
      </c>
      <c r="D32" s="124">
        <f>IF(A32=" - ",0,SUMIFS(Transactions!$J:$J,Transactions!$G:$G,A32,Transactions!$B:$B,"&gt;="&amp;date_begin,Transactions!$B:$B,"&lt;="&amp;date_end)-SUMIFS(Transactions!$I:$I,Transactions!$G:$G,A32,Transactions!$B:$B,"&gt;="&amp;date_begin,Transactions!$B:$B,"&lt;="&amp;date_end))</f>
        <v>0</v>
      </c>
      <c r="E32" s="161">
        <f t="shared" si="1"/>
        <v>0</v>
      </c>
      <c r="F32" s="126">
        <f t="shared" si="2"/>
        <v>0</v>
      </c>
      <c r="G32" s="35"/>
    </row>
    <row r="33" spans="1:7" ht="14.45" customHeight="1" x14ac:dyDescent="0.25">
      <c r="A33" s="121" t="s">
        <v>413</v>
      </c>
      <c r="B33" s="76"/>
      <c r="C33" s="160">
        <f t="shared" si="0"/>
        <v>0</v>
      </c>
      <c r="D33" s="124">
        <f>IF(A33=" - ",0,SUMIFS(Transactions!$J:$J,Transactions!$G:$G,A33,Transactions!$B:$B,"&gt;="&amp;date_begin,Transactions!$B:$B,"&lt;="&amp;date_end)-SUMIFS(Transactions!$I:$I,Transactions!$G:$G,A33,Transactions!$B:$B,"&gt;="&amp;date_begin,Transactions!$B:$B,"&lt;="&amp;date_end))</f>
        <v>0</v>
      </c>
      <c r="E33" s="161">
        <f t="shared" si="1"/>
        <v>0</v>
      </c>
      <c r="F33" s="126">
        <f t="shared" si="2"/>
        <v>0</v>
      </c>
      <c r="G33" s="35"/>
    </row>
    <row r="34" spans="1:7" ht="14.45" customHeight="1" x14ac:dyDescent="0.25">
      <c r="A34" s="121" t="s">
        <v>413</v>
      </c>
      <c r="B34" s="76"/>
      <c r="C34" s="160">
        <f t="shared" si="0"/>
        <v>0</v>
      </c>
      <c r="D34" s="124">
        <f>IF(A34=" - ",0,SUMIFS(Transactions!$J:$J,Transactions!$G:$G,A34,Transactions!$B:$B,"&gt;="&amp;date_begin,Transactions!$B:$B,"&lt;="&amp;date_end)-SUMIFS(Transactions!$I:$I,Transactions!$G:$G,A34,Transactions!$B:$B,"&gt;="&amp;date_begin,Transactions!$B:$B,"&lt;="&amp;date_end))</f>
        <v>0</v>
      </c>
      <c r="E34" s="161">
        <f t="shared" si="1"/>
        <v>0</v>
      </c>
      <c r="F34" s="126">
        <f t="shared" si="2"/>
        <v>0</v>
      </c>
      <c r="G34" s="35"/>
    </row>
    <row r="35" spans="1:7" ht="14.45" customHeight="1" x14ac:dyDescent="0.25">
      <c r="A35" s="121" t="s">
        <v>413</v>
      </c>
      <c r="B35" s="76"/>
      <c r="C35" s="160">
        <f t="shared" si="0"/>
        <v>0</v>
      </c>
      <c r="D35" s="124">
        <f>IF(A35=" - ",0,SUMIFS(Transactions!$J:$J,Transactions!$G:$G,A35,Transactions!$B:$B,"&gt;="&amp;date_begin,Transactions!$B:$B,"&lt;="&amp;date_end)-SUMIFS(Transactions!$I:$I,Transactions!$G:$G,A35,Transactions!$B:$B,"&gt;="&amp;date_begin,Transactions!$B:$B,"&lt;="&amp;date_end))</f>
        <v>0</v>
      </c>
      <c r="E35" s="161">
        <f t="shared" si="1"/>
        <v>0</v>
      </c>
      <c r="F35" s="126">
        <f t="shared" si="2"/>
        <v>0</v>
      </c>
      <c r="G35" s="35"/>
    </row>
    <row r="36" spans="1:7" ht="14.45" customHeight="1" x14ac:dyDescent="0.25">
      <c r="A36" s="121" t="s">
        <v>413</v>
      </c>
      <c r="B36" s="76"/>
      <c r="C36" s="160">
        <f t="shared" si="0"/>
        <v>0</v>
      </c>
      <c r="D36" s="124">
        <f>IF(A36=" - ",0,SUMIFS(Transactions!$J:$J,Transactions!$G:$G,A36,Transactions!$B:$B,"&gt;="&amp;date_begin,Transactions!$B:$B,"&lt;="&amp;date_end)-SUMIFS(Transactions!$I:$I,Transactions!$G:$G,A36,Transactions!$B:$B,"&gt;="&amp;date_begin,Transactions!$B:$B,"&lt;="&amp;date_end))</f>
        <v>0</v>
      </c>
      <c r="E36" s="161">
        <f t="shared" si="1"/>
        <v>0</v>
      </c>
      <c r="F36" s="126">
        <f t="shared" si="2"/>
        <v>0</v>
      </c>
      <c r="G36" s="35"/>
    </row>
    <row r="37" spans="1:7" ht="14.45" customHeight="1" x14ac:dyDescent="0.25">
      <c r="A37" s="121" t="s">
        <v>413</v>
      </c>
      <c r="B37" s="76"/>
      <c r="C37" s="160">
        <f t="shared" si="0"/>
        <v>0</v>
      </c>
      <c r="D37" s="124">
        <f>IF(A37=" - ",0,SUMIFS(Transactions!$J:$J,Transactions!$G:$G,A37,Transactions!$B:$B,"&gt;="&amp;date_begin,Transactions!$B:$B,"&lt;="&amp;date_end)-SUMIFS(Transactions!$I:$I,Transactions!$G:$G,A37,Transactions!$B:$B,"&gt;="&amp;date_begin,Transactions!$B:$B,"&lt;="&amp;date_end))</f>
        <v>0</v>
      </c>
      <c r="E37" s="161">
        <f t="shared" si="1"/>
        <v>0</v>
      </c>
      <c r="F37" s="126">
        <f t="shared" si="2"/>
        <v>0</v>
      </c>
      <c r="G37" s="35"/>
    </row>
    <row r="38" spans="1:7" ht="14.45" customHeight="1" x14ac:dyDescent="0.25">
      <c r="A38" s="121" t="s">
        <v>413</v>
      </c>
      <c r="B38" s="76"/>
      <c r="C38" s="160">
        <f t="shared" si="0"/>
        <v>0</v>
      </c>
      <c r="D38" s="124">
        <f>IF(A38=" - ",0,SUMIFS(Transactions!$J:$J,Transactions!$G:$G,A38,Transactions!$B:$B,"&gt;="&amp;date_begin,Transactions!$B:$B,"&lt;="&amp;date_end)-SUMIFS(Transactions!$I:$I,Transactions!$G:$G,A38,Transactions!$B:$B,"&gt;="&amp;date_begin,Transactions!$B:$B,"&lt;="&amp;date_end))</f>
        <v>0</v>
      </c>
      <c r="E38" s="161">
        <f t="shared" si="1"/>
        <v>0</v>
      </c>
      <c r="F38" s="126">
        <f t="shared" si="2"/>
        <v>0</v>
      </c>
      <c r="G38" s="35"/>
    </row>
    <row r="39" spans="1:7" ht="14.45" customHeight="1" x14ac:dyDescent="0.25">
      <c r="A39" s="121" t="s">
        <v>413</v>
      </c>
      <c r="B39" s="76"/>
      <c r="C39" s="160">
        <f t="shared" si="0"/>
        <v>0</v>
      </c>
      <c r="D39" s="124">
        <f>IF(A39=" - ",0,SUMIFS(Transactions!$J:$J,Transactions!$G:$G,A39,Transactions!$B:$B,"&gt;="&amp;date_begin,Transactions!$B:$B,"&lt;="&amp;date_end)-SUMIFS(Transactions!$I:$I,Transactions!$G:$G,A39,Transactions!$B:$B,"&gt;="&amp;date_begin,Transactions!$B:$B,"&lt;="&amp;date_end))</f>
        <v>0</v>
      </c>
      <c r="E39" s="161">
        <f t="shared" si="1"/>
        <v>0</v>
      </c>
      <c r="F39" s="126">
        <f t="shared" si="2"/>
        <v>0</v>
      </c>
      <c r="G39" s="35"/>
    </row>
    <row r="40" spans="1:7" ht="14.45" customHeight="1" x14ac:dyDescent="0.25">
      <c r="A40" s="121" t="s">
        <v>413</v>
      </c>
      <c r="B40" s="76"/>
      <c r="C40" s="160">
        <f t="shared" si="0"/>
        <v>0</v>
      </c>
      <c r="D40" s="124">
        <f>IF(A40=" - ",0,SUMIFS(Transactions!$J:$J,Transactions!$G:$G,A40,Transactions!$B:$B,"&gt;="&amp;date_begin,Transactions!$B:$B,"&lt;="&amp;date_end)-SUMIFS(Transactions!$I:$I,Transactions!$G:$G,A40,Transactions!$B:$B,"&gt;="&amp;date_begin,Transactions!$B:$B,"&lt;="&amp;date_end))</f>
        <v>0</v>
      </c>
      <c r="E40" s="161">
        <f t="shared" si="1"/>
        <v>0</v>
      </c>
      <c r="F40" s="126">
        <f t="shared" si="2"/>
        <v>0</v>
      </c>
      <c r="G40" s="35"/>
    </row>
    <row r="41" spans="1:7" ht="14.45" customHeight="1" x14ac:dyDescent="0.25">
      <c r="A41" s="121" t="s">
        <v>413</v>
      </c>
      <c r="B41" s="76"/>
      <c r="C41" s="160">
        <f t="shared" si="0"/>
        <v>0</v>
      </c>
      <c r="D41" s="124">
        <f>IF(A41=" - ",0,SUMIFS(Transactions!$J:$J,Transactions!$G:$G,A41,Transactions!$B:$B,"&gt;="&amp;date_begin,Transactions!$B:$B,"&lt;="&amp;date_end)-SUMIFS(Transactions!$I:$I,Transactions!$G:$G,A41,Transactions!$B:$B,"&gt;="&amp;date_begin,Transactions!$B:$B,"&lt;="&amp;date_end))</f>
        <v>0</v>
      </c>
      <c r="E41" s="161">
        <f t="shared" si="1"/>
        <v>0</v>
      </c>
      <c r="F41" s="126">
        <f t="shared" si="2"/>
        <v>0</v>
      </c>
      <c r="G41" s="35"/>
    </row>
    <row r="42" spans="1:7" ht="14.45" customHeight="1" x14ac:dyDescent="0.25">
      <c r="A42" s="121" t="s">
        <v>413</v>
      </c>
      <c r="B42" s="76"/>
      <c r="C42" s="160">
        <f t="shared" si="0"/>
        <v>0</v>
      </c>
      <c r="D42" s="124">
        <f>IF(A42=" - ",0,SUMIFS(Transactions!$J:$J,Transactions!$G:$G,A42,Transactions!$B:$B,"&gt;="&amp;date_begin,Transactions!$B:$B,"&lt;="&amp;date_end)-SUMIFS(Transactions!$I:$I,Transactions!$G:$G,A42,Transactions!$B:$B,"&gt;="&amp;date_begin,Transactions!$B:$B,"&lt;="&amp;date_end))</f>
        <v>0</v>
      </c>
      <c r="E42" s="161">
        <f t="shared" si="1"/>
        <v>0</v>
      </c>
      <c r="F42" s="126">
        <f t="shared" si="2"/>
        <v>0</v>
      </c>
      <c r="G42" s="35"/>
    </row>
    <row r="43" spans="1:7" ht="14.45" customHeight="1" x14ac:dyDescent="0.25">
      <c r="A43" s="121" t="s">
        <v>413</v>
      </c>
      <c r="B43" s="76"/>
      <c r="C43" s="160">
        <f t="shared" si="0"/>
        <v>0</v>
      </c>
      <c r="D43" s="124">
        <f>IF(A43=" - ",0,SUMIFS(Transactions!$J:$J,Transactions!$G:$G,A43,Transactions!$B:$B,"&gt;="&amp;date_begin,Transactions!$B:$B,"&lt;="&amp;date_end)-SUMIFS(Transactions!$I:$I,Transactions!$G:$G,A43,Transactions!$B:$B,"&gt;="&amp;date_begin,Transactions!$B:$B,"&lt;="&amp;date_end))</f>
        <v>0</v>
      </c>
      <c r="E43" s="161">
        <f t="shared" si="1"/>
        <v>0</v>
      </c>
      <c r="F43" s="126">
        <f t="shared" si="2"/>
        <v>0</v>
      </c>
      <c r="G43" s="35"/>
    </row>
    <row r="44" spans="1:7" ht="14.45" customHeight="1" x14ac:dyDescent="0.25">
      <c r="A44" s="121" t="s">
        <v>413</v>
      </c>
      <c r="B44" s="76"/>
      <c r="C44" s="160">
        <f t="shared" si="0"/>
        <v>0</v>
      </c>
      <c r="D44" s="124">
        <f>IF(A44=" - ",0,SUMIFS(Transactions!$J:$J,Transactions!$G:$G,A44,Transactions!$B:$B,"&gt;="&amp;date_begin,Transactions!$B:$B,"&lt;="&amp;date_end)-SUMIFS(Transactions!$I:$I,Transactions!$G:$G,A44,Transactions!$B:$B,"&gt;="&amp;date_begin,Transactions!$B:$B,"&lt;="&amp;date_end))</f>
        <v>0</v>
      </c>
      <c r="E44" s="161">
        <f t="shared" si="1"/>
        <v>0</v>
      </c>
      <c r="F44" s="126">
        <f t="shared" si="2"/>
        <v>0</v>
      </c>
      <c r="G44" s="35"/>
    </row>
    <row r="45" spans="1:7" ht="14.45" customHeight="1" x14ac:dyDescent="0.25">
      <c r="A45" s="121" t="s">
        <v>413</v>
      </c>
      <c r="B45" s="76"/>
      <c r="C45" s="160">
        <f t="shared" si="0"/>
        <v>0</v>
      </c>
      <c r="D45" s="124">
        <f>IF(A45=" - ",0,SUMIFS(Transactions!$J:$J,Transactions!$G:$G,A45,Transactions!$B:$B,"&gt;="&amp;date_begin,Transactions!$B:$B,"&lt;="&amp;date_end)-SUMIFS(Transactions!$I:$I,Transactions!$G:$G,A45,Transactions!$B:$B,"&gt;="&amp;date_begin,Transactions!$B:$B,"&lt;="&amp;date_end))</f>
        <v>0</v>
      </c>
      <c r="E45" s="161">
        <f t="shared" si="1"/>
        <v>0</v>
      </c>
      <c r="F45" s="126">
        <f t="shared" si="2"/>
        <v>0</v>
      </c>
      <c r="G45" s="35"/>
    </row>
    <row r="46" spans="1:7" ht="14.45" customHeight="1" x14ac:dyDescent="0.25">
      <c r="A46" s="121" t="s">
        <v>413</v>
      </c>
      <c r="B46" s="76"/>
      <c r="C46" s="160">
        <f t="shared" si="0"/>
        <v>0</v>
      </c>
      <c r="D46" s="124">
        <f>IF(A46=" - ",0,SUMIFS(Transactions!$J:$J,Transactions!$G:$G,A46,Transactions!$B:$B,"&gt;="&amp;date_begin,Transactions!$B:$B,"&lt;="&amp;date_end)-SUMIFS(Transactions!$I:$I,Transactions!$G:$G,A46,Transactions!$B:$B,"&gt;="&amp;date_begin,Transactions!$B:$B,"&lt;="&amp;date_end))</f>
        <v>0</v>
      </c>
      <c r="E46" s="161">
        <f t="shared" si="1"/>
        <v>0</v>
      </c>
      <c r="F46" s="126">
        <f t="shared" si="2"/>
        <v>0</v>
      </c>
      <c r="G46" s="35"/>
    </row>
    <row r="47" spans="1:7" ht="14.45" customHeight="1" x14ac:dyDescent="0.25">
      <c r="A47" s="121" t="s">
        <v>413</v>
      </c>
      <c r="B47" s="76"/>
      <c r="C47" s="160">
        <f t="shared" si="0"/>
        <v>0</v>
      </c>
      <c r="D47" s="124">
        <f>IF(A47=" - ",0,SUMIFS(Transactions!$J:$J,Transactions!$G:$G,A47,Transactions!$B:$B,"&gt;="&amp;date_begin,Transactions!$B:$B,"&lt;="&amp;date_end)-SUMIFS(Transactions!$I:$I,Transactions!$G:$G,A47,Transactions!$B:$B,"&gt;="&amp;date_begin,Transactions!$B:$B,"&lt;="&amp;date_end))</f>
        <v>0</v>
      </c>
      <c r="E47" s="161">
        <f t="shared" si="1"/>
        <v>0</v>
      </c>
      <c r="F47" s="126">
        <f t="shared" si="2"/>
        <v>0</v>
      </c>
      <c r="G47" s="35"/>
    </row>
    <row r="48" spans="1:7" ht="14.45" customHeight="1" x14ac:dyDescent="0.25">
      <c r="A48" s="121" t="s">
        <v>413</v>
      </c>
      <c r="B48" s="76"/>
      <c r="C48" s="160">
        <f t="shared" si="0"/>
        <v>0</v>
      </c>
      <c r="D48" s="124">
        <f>IF(A48=" - ",0,SUMIFS(Transactions!$J:$J,Transactions!$G:$G,A48,Transactions!$B:$B,"&gt;="&amp;date_begin,Transactions!$B:$B,"&lt;="&amp;date_end)-SUMIFS(Transactions!$I:$I,Transactions!$G:$G,A48,Transactions!$B:$B,"&gt;="&amp;date_begin,Transactions!$B:$B,"&lt;="&amp;date_end))</f>
        <v>0</v>
      </c>
      <c r="E48" s="161">
        <f t="shared" si="1"/>
        <v>0</v>
      </c>
      <c r="F48" s="126">
        <f t="shared" si="2"/>
        <v>0</v>
      </c>
      <c r="G48" s="35"/>
    </row>
    <row r="49" spans="1:7" ht="14.45" customHeight="1" x14ac:dyDescent="0.25">
      <c r="A49" s="121" t="s">
        <v>413</v>
      </c>
      <c r="B49" s="76"/>
      <c r="C49" s="160">
        <f t="shared" si="0"/>
        <v>0</v>
      </c>
      <c r="D49" s="124">
        <f>IF(A49=" - ",0,SUMIFS(Transactions!$J:$J,Transactions!$G:$G,A49,Transactions!$B:$B,"&gt;="&amp;date_begin,Transactions!$B:$B,"&lt;="&amp;date_end)-SUMIFS(Transactions!$I:$I,Transactions!$G:$G,A49,Transactions!$B:$B,"&gt;="&amp;date_begin,Transactions!$B:$B,"&lt;="&amp;date_end))</f>
        <v>0</v>
      </c>
      <c r="E49" s="161">
        <f t="shared" si="1"/>
        <v>0</v>
      </c>
      <c r="F49" s="126">
        <f t="shared" si="2"/>
        <v>0</v>
      </c>
      <c r="G49" s="35"/>
    </row>
    <row r="50" spans="1:7" ht="14.45" customHeight="1" x14ac:dyDescent="0.25">
      <c r="A50" s="121" t="s">
        <v>413</v>
      </c>
      <c r="B50" s="76"/>
      <c r="C50" s="160">
        <f t="shared" si="0"/>
        <v>0</v>
      </c>
      <c r="D50" s="124">
        <f>IF(A50=" - ",0,SUMIFS(Transactions!$J:$J,Transactions!$G:$G,A50,Transactions!$B:$B,"&gt;="&amp;date_begin,Transactions!$B:$B,"&lt;="&amp;date_end)-SUMIFS(Transactions!$I:$I,Transactions!$G:$G,A50,Transactions!$B:$B,"&gt;="&amp;date_begin,Transactions!$B:$B,"&lt;="&amp;date_end))</f>
        <v>0</v>
      </c>
      <c r="E50" s="161">
        <f t="shared" si="1"/>
        <v>0</v>
      </c>
      <c r="F50" s="126">
        <f t="shared" si="2"/>
        <v>0</v>
      </c>
      <c r="G50" s="35"/>
    </row>
    <row r="51" spans="1:7" ht="14.45" customHeight="1" x14ac:dyDescent="0.25">
      <c r="A51" s="121" t="s">
        <v>413</v>
      </c>
      <c r="B51" s="76"/>
      <c r="C51" s="160">
        <f t="shared" si="0"/>
        <v>0</v>
      </c>
      <c r="D51" s="124">
        <f>IF(A51=" - ",0,SUMIFS(Transactions!$J:$J,Transactions!$G:$G,A51,Transactions!$B:$B,"&gt;="&amp;date_begin,Transactions!$B:$B,"&lt;="&amp;date_end)-SUMIFS(Transactions!$I:$I,Transactions!$G:$G,A51,Transactions!$B:$B,"&gt;="&amp;date_begin,Transactions!$B:$B,"&lt;="&amp;date_end))</f>
        <v>0</v>
      </c>
      <c r="E51" s="161">
        <f t="shared" si="1"/>
        <v>0</v>
      </c>
      <c r="F51" s="126">
        <f t="shared" si="2"/>
        <v>0</v>
      </c>
      <c r="G51" s="35"/>
    </row>
    <row r="52" spans="1:7" ht="14.45" customHeight="1" x14ac:dyDescent="0.25">
      <c r="A52" s="121" t="s">
        <v>413</v>
      </c>
      <c r="B52" s="76"/>
      <c r="C52" s="160">
        <f t="shared" si="0"/>
        <v>0</v>
      </c>
      <c r="D52" s="124">
        <f>IF(A52=" - ",0,SUMIFS(Transactions!$J:$J,Transactions!$G:$G,A52,Transactions!$B:$B,"&gt;="&amp;date_begin,Transactions!$B:$B,"&lt;="&amp;date_end)-SUMIFS(Transactions!$I:$I,Transactions!$G:$G,A52,Transactions!$B:$B,"&gt;="&amp;date_begin,Transactions!$B:$B,"&lt;="&amp;date_end))</f>
        <v>0</v>
      </c>
      <c r="E52" s="161">
        <f t="shared" si="1"/>
        <v>0</v>
      </c>
      <c r="F52" s="126">
        <f t="shared" si="2"/>
        <v>0</v>
      </c>
      <c r="G52" s="35"/>
    </row>
    <row r="53" spans="1:7" ht="14.45" customHeight="1" x14ac:dyDescent="0.25">
      <c r="A53" s="121" t="s">
        <v>413</v>
      </c>
      <c r="B53" s="76"/>
      <c r="C53" s="160">
        <f t="shared" si="0"/>
        <v>0</v>
      </c>
      <c r="D53" s="124">
        <f>IF(A53=" - ",0,SUMIFS(Transactions!$J:$J,Transactions!$G:$G,A53,Transactions!$B:$B,"&gt;="&amp;date_begin,Transactions!$B:$B,"&lt;="&amp;date_end)-SUMIFS(Transactions!$I:$I,Transactions!$G:$G,A53,Transactions!$B:$B,"&gt;="&amp;date_begin,Transactions!$B:$B,"&lt;="&amp;date_end))</f>
        <v>0</v>
      </c>
      <c r="E53" s="161">
        <f t="shared" si="1"/>
        <v>0</v>
      </c>
      <c r="F53" s="126">
        <f t="shared" si="2"/>
        <v>0</v>
      </c>
      <c r="G53" s="35"/>
    </row>
    <row r="54" spans="1:7" ht="14.45" customHeight="1" x14ac:dyDescent="0.25">
      <c r="A54" s="127" t="str">
        <f>"Total "&amp;A23</f>
        <v>Total INCOME</v>
      </c>
      <c r="B54" s="128">
        <f>SUM(B23:B53)</f>
        <v>500</v>
      </c>
      <c r="C54" s="129"/>
      <c r="D54" s="128">
        <f>SUM(D23:D53)</f>
        <v>1000</v>
      </c>
      <c r="E54" s="129"/>
      <c r="F54" s="128">
        <f t="shared" si="2"/>
        <v>500</v>
      </c>
      <c r="G54" s="129"/>
    </row>
    <row r="56" spans="1:7" ht="24.95" customHeight="1" x14ac:dyDescent="0.25">
      <c r="A56" s="62" t="s">
        <v>414</v>
      </c>
      <c r="B56" s="130" t="s">
        <v>399</v>
      </c>
      <c r="C56" s="63"/>
      <c r="D56" s="131" t="s">
        <v>400</v>
      </c>
      <c r="E56" s="132"/>
      <c r="F56" s="133" t="s">
        <v>401</v>
      </c>
      <c r="G56" s="64"/>
    </row>
    <row r="57" spans="1:7" ht="14.45" customHeight="1" x14ac:dyDescent="0.25">
      <c r="A57" s="121" t="str">
        <f>IF(ISBLANK(Budget!A46:A145)," - ",Budget!A46:A145)</f>
        <v>Discretionary</v>
      </c>
      <c r="B57" s="76"/>
      <c r="C57" s="160">
        <f t="shared" ref="C57:C88" si="3">IF($B$157=0," - ",B57/$B$157)</f>
        <v>0</v>
      </c>
      <c r="D57" s="124">
        <f>IF(A57=" - ",0,-SUMIFS(Transactions!$J:$J,Transactions!$G:$G,A57,Transactions!$B:$B,"&gt;="&amp;date_begin,Transactions!$B:$B,"&lt;="&amp;date_end)+SUMIFS(Transactions!$I:$I,Transactions!$G:$G,A57,Transactions!$B:$B,"&gt;="&amp;date_begin,Transactions!$B:$B,"&lt;="&amp;date_end))</f>
        <v>0</v>
      </c>
      <c r="E57" s="125">
        <f t="shared" ref="E57:E88" si="4">IF($D$157=0," - ",D57/$D$157)</f>
        <v>0</v>
      </c>
      <c r="F57" s="126">
        <f t="shared" ref="F57:F88" si="5">B57-D57</f>
        <v>0</v>
      </c>
      <c r="G57" s="35"/>
    </row>
    <row r="58" spans="1:7" ht="14.45" customHeight="1" x14ac:dyDescent="0.25">
      <c r="A58" s="121" t="s">
        <v>297</v>
      </c>
      <c r="B58" s="76"/>
      <c r="C58" s="160">
        <f t="shared" si="3"/>
        <v>0</v>
      </c>
      <c r="D58" s="124">
        <f>IF(A58=" - ",0,-SUMIFS(Transactions!$J:$J,Transactions!$G:$G,A58,Transactions!$B:$B,"&gt;="&amp;date_begin,Transactions!$B:$B,"&lt;="&amp;date_end)+SUMIFS(Transactions!$I:$I,Transactions!$G:$G,A58,Transactions!$B:$B,"&gt;="&amp;date_begin,Transactions!$B:$B,"&lt;="&amp;date_end))</f>
        <v>0</v>
      </c>
      <c r="E58" s="125">
        <f t="shared" si="4"/>
        <v>0</v>
      </c>
      <c r="F58" s="126">
        <f t="shared" si="5"/>
        <v>0</v>
      </c>
      <c r="G58" s="35"/>
    </row>
    <row r="59" spans="1:7" ht="14.45" customHeight="1" x14ac:dyDescent="0.25">
      <c r="A59" s="121" t="s">
        <v>298</v>
      </c>
      <c r="B59" s="76"/>
      <c r="C59" s="160">
        <f t="shared" si="3"/>
        <v>0</v>
      </c>
      <c r="D59" s="124">
        <f>IF(A59=" - ",0,-SUMIFS(Transactions!$J:$J,Transactions!$G:$G,A59,Transactions!$B:$B,"&gt;="&amp;date_begin,Transactions!$B:$B,"&lt;="&amp;date_end)+SUMIFS(Transactions!$I:$I,Transactions!$G:$G,A59,Transactions!$B:$B,"&gt;="&amp;date_begin,Transactions!$B:$B,"&lt;="&amp;date_end))</f>
        <v>115.2</v>
      </c>
      <c r="E59" s="125">
        <f t="shared" si="4"/>
        <v>0.22923548374258765</v>
      </c>
      <c r="F59" s="126">
        <f t="shared" si="5"/>
        <v>-115.2</v>
      </c>
      <c r="G59" s="35"/>
    </row>
    <row r="60" spans="1:7" ht="14.45" customHeight="1" x14ac:dyDescent="0.25">
      <c r="A60" s="121" t="s">
        <v>299</v>
      </c>
      <c r="B60" s="76"/>
      <c r="C60" s="160">
        <f t="shared" si="3"/>
        <v>0</v>
      </c>
      <c r="D60" s="124">
        <f>IF(A60=" - ",0,-SUMIFS(Transactions!$J:$J,Transactions!$G:$G,A60,Transactions!$B:$B,"&gt;="&amp;date_begin,Transactions!$B:$B,"&lt;="&amp;date_end)+SUMIFS(Transactions!$I:$I,Transactions!$G:$G,A60,Transactions!$B:$B,"&gt;="&amp;date_begin,Transactions!$B:$B,"&lt;="&amp;date_end))</f>
        <v>0</v>
      </c>
      <c r="E60" s="125">
        <f t="shared" si="4"/>
        <v>0</v>
      </c>
      <c r="F60" s="126">
        <f t="shared" si="5"/>
        <v>0</v>
      </c>
      <c r="G60" s="35"/>
    </row>
    <row r="61" spans="1:7" ht="14.45" customHeight="1" x14ac:dyDescent="0.25">
      <c r="A61" s="121" t="s">
        <v>300</v>
      </c>
      <c r="B61" s="76"/>
      <c r="C61" s="160">
        <f t="shared" si="3"/>
        <v>0</v>
      </c>
      <c r="D61" s="124">
        <f>IF(A61=" - ",0,-SUMIFS(Transactions!$J:$J,Transactions!$G:$G,A61,Transactions!$B:$B,"&gt;="&amp;date_begin,Transactions!$B:$B,"&lt;="&amp;date_end)+SUMIFS(Transactions!$I:$I,Transactions!$G:$G,A61,Transactions!$B:$B,"&gt;="&amp;date_begin,Transactions!$B:$B,"&lt;="&amp;date_end))</f>
        <v>0</v>
      </c>
      <c r="E61" s="125">
        <f t="shared" si="4"/>
        <v>0</v>
      </c>
      <c r="F61" s="126">
        <f t="shared" si="5"/>
        <v>0</v>
      </c>
      <c r="G61" s="35"/>
    </row>
    <row r="62" spans="1:7" ht="14.45" customHeight="1" x14ac:dyDescent="0.25">
      <c r="A62" s="121" t="s">
        <v>301</v>
      </c>
      <c r="B62" s="76"/>
      <c r="C62" s="160">
        <f t="shared" si="3"/>
        <v>0</v>
      </c>
      <c r="D62" s="124">
        <f>IF(A62=" - ",0,-SUMIFS(Transactions!$J:$J,Transactions!$G:$G,A62,Transactions!$B:$B,"&gt;="&amp;date_begin,Transactions!$B:$B,"&lt;="&amp;date_end)+SUMIFS(Transactions!$I:$I,Transactions!$G:$G,A62,Transactions!$B:$B,"&gt;="&amp;date_begin,Transactions!$B:$B,"&lt;="&amp;date_end))</f>
        <v>0</v>
      </c>
      <c r="E62" s="125">
        <f t="shared" si="4"/>
        <v>0</v>
      </c>
      <c r="F62" s="126">
        <f t="shared" si="5"/>
        <v>0</v>
      </c>
      <c r="G62" s="35"/>
    </row>
    <row r="63" spans="1:7" ht="14.45" customHeight="1" x14ac:dyDescent="0.25">
      <c r="A63" s="121" t="s">
        <v>302</v>
      </c>
      <c r="B63" s="76"/>
      <c r="C63" s="160">
        <f t="shared" si="3"/>
        <v>0</v>
      </c>
      <c r="D63" s="124">
        <f>IF(A63=" - ",0,-SUMIFS(Transactions!$J:$J,Transactions!$G:$G,A63,Transactions!$B:$B,"&gt;="&amp;date_begin,Transactions!$B:$B,"&lt;="&amp;date_end)+SUMIFS(Transactions!$I:$I,Transactions!$G:$G,A63,Transactions!$B:$B,"&gt;="&amp;date_begin,Transactions!$B:$B,"&lt;="&amp;date_end))</f>
        <v>0</v>
      </c>
      <c r="E63" s="125">
        <f t="shared" si="4"/>
        <v>0</v>
      </c>
      <c r="F63" s="126">
        <f t="shared" si="5"/>
        <v>0</v>
      </c>
      <c r="G63" s="35"/>
    </row>
    <row r="64" spans="1:7" ht="14.45" customHeight="1" x14ac:dyDescent="0.25">
      <c r="A64" s="121" t="s">
        <v>303</v>
      </c>
      <c r="B64" s="76"/>
      <c r="C64" s="160">
        <f t="shared" si="3"/>
        <v>0</v>
      </c>
      <c r="D64" s="124">
        <f>IF(A64=" - ",0,-SUMIFS(Transactions!$J:$J,Transactions!$G:$G,A64,Transactions!$B:$B,"&gt;="&amp;date_begin,Transactions!$B:$B,"&lt;="&amp;date_end)+SUMIFS(Transactions!$I:$I,Transactions!$G:$G,A64,Transactions!$B:$B,"&gt;="&amp;date_begin,Transactions!$B:$B,"&lt;="&amp;date_end))</f>
        <v>0</v>
      </c>
      <c r="E64" s="125">
        <f t="shared" si="4"/>
        <v>0</v>
      </c>
      <c r="F64" s="126">
        <f t="shared" si="5"/>
        <v>0</v>
      </c>
      <c r="G64" s="35"/>
    </row>
    <row r="65" spans="1:7" ht="14.45" customHeight="1" x14ac:dyDescent="0.25">
      <c r="A65" s="121" t="s">
        <v>304</v>
      </c>
      <c r="B65" s="76"/>
      <c r="C65" s="160">
        <f t="shared" si="3"/>
        <v>0</v>
      </c>
      <c r="D65" s="124">
        <f>IF(A65=" - ",0,-SUMIFS(Transactions!$J:$J,Transactions!$G:$G,A65,Transactions!$B:$B,"&gt;="&amp;date_begin,Transactions!$B:$B,"&lt;="&amp;date_end)+SUMIFS(Transactions!$I:$I,Transactions!$G:$G,A65,Transactions!$B:$B,"&gt;="&amp;date_begin,Transactions!$B:$B,"&lt;="&amp;date_end))</f>
        <v>0</v>
      </c>
      <c r="E65" s="125">
        <f t="shared" si="4"/>
        <v>0</v>
      </c>
      <c r="F65" s="126">
        <f t="shared" si="5"/>
        <v>0</v>
      </c>
      <c r="G65" s="35"/>
    </row>
    <row r="66" spans="1:7" ht="14.45" customHeight="1" x14ac:dyDescent="0.25">
      <c r="A66" s="121" t="s">
        <v>305</v>
      </c>
      <c r="B66" s="76"/>
      <c r="C66" s="160">
        <f t="shared" si="3"/>
        <v>0</v>
      </c>
      <c r="D66" s="124">
        <f>IF(A66=" - ",0,-SUMIFS(Transactions!$J:$J,Transactions!$G:$G,A66,Transactions!$B:$B,"&gt;="&amp;date_begin,Transactions!$B:$B,"&lt;="&amp;date_end)+SUMIFS(Transactions!$I:$I,Transactions!$G:$G,A66,Transactions!$B:$B,"&gt;="&amp;date_begin,Transactions!$B:$B,"&lt;="&amp;date_end))</f>
        <v>0</v>
      </c>
      <c r="E66" s="125">
        <f t="shared" si="4"/>
        <v>0</v>
      </c>
      <c r="F66" s="126">
        <f t="shared" si="5"/>
        <v>0</v>
      </c>
      <c r="G66" s="35"/>
    </row>
    <row r="67" spans="1:7" ht="14.45" customHeight="1" x14ac:dyDescent="0.25">
      <c r="A67" s="121" t="s">
        <v>306</v>
      </c>
      <c r="B67" s="76"/>
      <c r="C67" s="160">
        <f t="shared" si="3"/>
        <v>0</v>
      </c>
      <c r="D67" s="124">
        <f>IF(A67=" - ",0,-SUMIFS(Transactions!$J:$J,Transactions!$G:$G,A67,Transactions!$B:$B,"&gt;="&amp;date_begin,Transactions!$B:$B,"&lt;="&amp;date_end)+SUMIFS(Transactions!$I:$I,Transactions!$G:$G,A67,Transactions!$B:$B,"&gt;="&amp;date_begin,Transactions!$B:$B,"&lt;="&amp;date_end))</f>
        <v>0</v>
      </c>
      <c r="E67" s="125">
        <f t="shared" si="4"/>
        <v>0</v>
      </c>
      <c r="F67" s="126">
        <f t="shared" si="5"/>
        <v>0</v>
      </c>
      <c r="G67" s="35"/>
    </row>
    <row r="68" spans="1:7" ht="14.45" customHeight="1" x14ac:dyDescent="0.25">
      <c r="A68" s="121" t="s">
        <v>307</v>
      </c>
      <c r="B68" s="76"/>
      <c r="C68" s="160">
        <f t="shared" si="3"/>
        <v>0</v>
      </c>
      <c r="D68" s="124">
        <f>IF(A68=" - ",0,-SUMIFS(Transactions!$J:$J,Transactions!$G:$G,A68,Transactions!$B:$B,"&gt;="&amp;date_begin,Transactions!$B:$B,"&lt;="&amp;date_end)+SUMIFS(Transactions!$I:$I,Transactions!$G:$G,A68,Transactions!$B:$B,"&gt;="&amp;date_begin,Transactions!$B:$B,"&lt;="&amp;date_end))</f>
        <v>0</v>
      </c>
      <c r="E68" s="125">
        <f t="shared" si="4"/>
        <v>0</v>
      </c>
      <c r="F68" s="126">
        <f t="shared" si="5"/>
        <v>0</v>
      </c>
      <c r="G68" s="35"/>
    </row>
    <row r="69" spans="1:7" ht="14.45" customHeight="1" x14ac:dyDescent="0.25">
      <c r="A69" s="121" t="s">
        <v>308</v>
      </c>
      <c r="B69" s="76"/>
      <c r="C69" s="160">
        <f t="shared" si="3"/>
        <v>0</v>
      </c>
      <c r="D69" s="124">
        <f>IF(A69=" - ",0,-SUMIFS(Transactions!$J:$J,Transactions!$G:$G,A69,Transactions!$B:$B,"&gt;="&amp;date_begin,Transactions!$B:$B,"&lt;="&amp;date_end)+SUMIFS(Transactions!$I:$I,Transactions!$G:$G,A69,Transactions!$B:$B,"&gt;="&amp;date_begin,Transactions!$B:$B,"&lt;="&amp;date_end))</f>
        <v>0</v>
      </c>
      <c r="E69" s="125">
        <f t="shared" si="4"/>
        <v>0</v>
      </c>
      <c r="F69" s="126">
        <f t="shared" si="5"/>
        <v>0</v>
      </c>
      <c r="G69" s="35"/>
    </row>
    <row r="70" spans="1:7" ht="14.45" customHeight="1" x14ac:dyDescent="0.25">
      <c r="A70" s="121" t="s">
        <v>309</v>
      </c>
      <c r="B70" s="76"/>
      <c r="C70" s="160">
        <f t="shared" si="3"/>
        <v>0</v>
      </c>
      <c r="D70" s="124">
        <f>IF(A70=" - ",0,-SUMIFS(Transactions!$J:$J,Transactions!$G:$G,A70,Transactions!$B:$B,"&gt;="&amp;date_begin,Transactions!$B:$B,"&lt;="&amp;date_end)+SUMIFS(Transactions!$I:$I,Transactions!$G:$G,A70,Transactions!$B:$B,"&gt;="&amp;date_begin,Transactions!$B:$B,"&lt;="&amp;date_end))</f>
        <v>0</v>
      </c>
      <c r="E70" s="125">
        <f t="shared" si="4"/>
        <v>0</v>
      </c>
      <c r="F70" s="126">
        <f t="shared" si="5"/>
        <v>0</v>
      </c>
      <c r="G70" s="35"/>
    </row>
    <row r="71" spans="1:7" ht="14.45" customHeight="1" x14ac:dyDescent="0.25">
      <c r="A71" s="121" t="s">
        <v>310</v>
      </c>
      <c r="B71" s="76"/>
      <c r="C71" s="160">
        <f t="shared" si="3"/>
        <v>0</v>
      </c>
      <c r="D71" s="124">
        <f>IF(A71=" - ",0,-SUMIFS(Transactions!$J:$J,Transactions!$G:$G,A71,Transactions!$B:$B,"&gt;="&amp;date_begin,Transactions!$B:$B,"&lt;="&amp;date_end)+SUMIFS(Transactions!$I:$I,Transactions!$G:$G,A71,Transactions!$B:$B,"&gt;="&amp;date_begin,Transactions!$B:$B,"&lt;="&amp;date_end))</f>
        <v>0</v>
      </c>
      <c r="E71" s="125">
        <f t="shared" si="4"/>
        <v>0</v>
      </c>
      <c r="F71" s="126">
        <f t="shared" si="5"/>
        <v>0</v>
      </c>
      <c r="G71" s="35"/>
    </row>
    <row r="72" spans="1:7" ht="14.45" customHeight="1" x14ac:dyDescent="0.25">
      <c r="A72" s="121" t="s">
        <v>311</v>
      </c>
      <c r="B72" s="162">
        <v>100</v>
      </c>
      <c r="C72" s="160">
        <f t="shared" si="3"/>
        <v>0.4</v>
      </c>
      <c r="D72" s="124">
        <f>IF(A72=" - ",0,-SUMIFS(Transactions!$J:$J,Transactions!$G:$G,A72,Transactions!$B:$B,"&gt;="&amp;date_begin,Transactions!$B:$B,"&lt;="&amp;date_end)+SUMIFS(Transactions!$I:$I,Transactions!$G:$G,A72,Transactions!$B:$B,"&gt;="&amp;date_begin,Transactions!$B:$B,"&lt;="&amp;date_end))</f>
        <v>0</v>
      </c>
      <c r="E72" s="125">
        <f t="shared" si="4"/>
        <v>0</v>
      </c>
      <c r="F72" s="126">
        <f t="shared" si="5"/>
        <v>100</v>
      </c>
      <c r="G72" s="35"/>
    </row>
    <row r="73" spans="1:7" ht="14.45" customHeight="1" x14ac:dyDescent="0.25">
      <c r="A73" s="121" t="s">
        <v>312</v>
      </c>
      <c r="B73" s="76"/>
      <c r="C73" s="160">
        <f t="shared" si="3"/>
        <v>0</v>
      </c>
      <c r="D73" s="124">
        <f>IF(A73=" - ",0,-SUMIFS(Transactions!$J:$J,Transactions!$G:$G,A73,Transactions!$B:$B,"&gt;="&amp;date_begin,Transactions!$B:$B,"&lt;="&amp;date_end)+SUMIFS(Transactions!$I:$I,Transactions!$G:$G,A73,Transactions!$B:$B,"&gt;="&amp;date_begin,Transactions!$B:$B,"&lt;="&amp;date_end))</f>
        <v>0</v>
      </c>
      <c r="E73" s="125">
        <f t="shared" si="4"/>
        <v>0</v>
      </c>
      <c r="F73" s="126">
        <f t="shared" si="5"/>
        <v>0</v>
      </c>
      <c r="G73" s="35"/>
    </row>
    <row r="74" spans="1:7" ht="14.45" customHeight="1" x14ac:dyDescent="0.25">
      <c r="A74" s="121" t="s">
        <v>313</v>
      </c>
      <c r="B74" s="76"/>
      <c r="C74" s="160">
        <f t="shared" si="3"/>
        <v>0</v>
      </c>
      <c r="D74" s="124">
        <f>IF(A74=" - ",0,-SUMIFS(Transactions!$J:$J,Transactions!$G:$G,A74,Transactions!$B:$B,"&gt;="&amp;date_begin,Transactions!$B:$B,"&lt;="&amp;date_end)+SUMIFS(Transactions!$I:$I,Transactions!$G:$G,A74,Transactions!$B:$B,"&gt;="&amp;date_begin,Transactions!$B:$B,"&lt;="&amp;date_end))</f>
        <v>0</v>
      </c>
      <c r="E74" s="125">
        <f t="shared" si="4"/>
        <v>0</v>
      </c>
      <c r="F74" s="126">
        <f t="shared" si="5"/>
        <v>0</v>
      </c>
      <c r="G74" s="35"/>
    </row>
    <row r="75" spans="1:7" ht="14.45" customHeight="1" x14ac:dyDescent="0.25">
      <c r="A75" s="121" t="s">
        <v>314</v>
      </c>
      <c r="B75" s="76"/>
      <c r="C75" s="160">
        <f t="shared" si="3"/>
        <v>0</v>
      </c>
      <c r="D75" s="124">
        <f>IF(A75=" - ",0,-SUMIFS(Transactions!$J:$J,Transactions!$G:$G,A75,Transactions!$B:$B,"&gt;="&amp;date_begin,Transactions!$B:$B,"&lt;="&amp;date_end)+SUMIFS(Transactions!$I:$I,Transactions!$G:$G,A75,Transactions!$B:$B,"&gt;="&amp;date_begin,Transactions!$B:$B,"&lt;="&amp;date_end))</f>
        <v>0</v>
      </c>
      <c r="E75" s="125">
        <f t="shared" si="4"/>
        <v>0</v>
      </c>
      <c r="F75" s="126">
        <f t="shared" si="5"/>
        <v>0</v>
      </c>
      <c r="G75" s="35"/>
    </row>
    <row r="76" spans="1:7" ht="14.45" customHeight="1" x14ac:dyDescent="0.25">
      <c r="A76" s="121" t="s">
        <v>315</v>
      </c>
      <c r="B76" s="162">
        <v>150</v>
      </c>
      <c r="C76" s="160">
        <f t="shared" si="3"/>
        <v>0.6</v>
      </c>
      <c r="D76" s="124">
        <f>IF(A76=" - ",0,-SUMIFS(Transactions!$J:$J,Transactions!$G:$G,A76,Transactions!$B:$B,"&gt;="&amp;date_begin,Transactions!$B:$B,"&lt;="&amp;date_end)+SUMIFS(Transactions!$I:$I,Transactions!$G:$G,A76,Transactions!$B:$B,"&gt;="&amp;date_begin,Transactions!$B:$B,"&lt;="&amp;date_end))</f>
        <v>87.34</v>
      </c>
      <c r="E76" s="125">
        <f t="shared" si="4"/>
        <v>0.17379711067775699</v>
      </c>
      <c r="F76" s="126">
        <f t="shared" si="5"/>
        <v>62.66</v>
      </c>
      <c r="G76" s="35"/>
    </row>
    <row r="77" spans="1:7" ht="14.45" customHeight="1" x14ac:dyDescent="0.25">
      <c r="A77" s="121" t="s">
        <v>316</v>
      </c>
      <c r="B77" s="76"/>
      <c r="C77" s="160">
        <f t="shared" si="3"/>
        <v>0</v>
      </c>
      <c r="D77" s="124">
        <f>IF(A77=" - ",0,-SUMIFS(Transactions!$J:$J,Transactions!$G:$G,A77,Transactions!$B:$B,"&gt;="&amp;date_begin,Transactions!$B:$B,"&lt;="&amp;date_end)+SUMIFS(Transactions!$I:$I,Transactions!$G:$G,A77,Transactions!$B:$B,"&gt;="&amp;date_begin,Transactions!$B:$B,"&lt;="&amp;date_end))</f>
        <v>200</v>
      </c>
      <c r="E77" s="125">
        <f t="shared" si="4"/>
        <v>0.39797827038643691</v>
      </c>
      <c r="F77" s="126">
        <f t="shared" si="5"/>
        <v>-200</v>
      </c>
      <c r="G77" s="35"/>
    </row>
    <row r="78" spans="1:7" ht="14.45" customHeight="1" x14ac:dyDescent="0.25">
      <c r="A78" s="121" t="s">
        <v>317</v>
      </c>
      <c r="B78" s="76"/>
      <c r="C78" s="160">
        <f t="shared" si="3"/>
        <v>0</v>
      </c>
      <c r="D78" s="124">
        <f>IF(A78=" - ",0,-SUMIFS(Transactions!$J:$J,Transactions!$G:$G,A78,Transactions!$B:$B,"&gt;="&amp;date_begin,Transactions!$B:$B,"&lt;="&amp;date_end)+SUMIFS(Transactions!$I:$I,Transactions!$G:$G,A78,Transactions!$B:$B,"&gt;="&amp;date_begin,Transactions!$B:$B,"&lt;="&amp;date_end))</f>
        <v>0</v>
      </c>
      <c r="E78" s="125">
        <f t="shared" si="4"/>
        <v>0</v>
      </c>
      <c r="F78" s="126">
        <f t="shared" si="5"/>
        <v>0</v>
      </c>
      <c r="G78" s="35"/>
    </row>
    <row r="79" spans="1:7" ht="14.45" customHeight="1" x14ac:dyDescent="0.25">
      <c r="A79" s="121" t="s">
        <v>318</v>
      </c>
      <c r="B79" s="76"/>
      <c r="C79" s="160">
        <f t="shared" si="3"/>
        <v>0</v>
      </c>
      <c r="D79" s="124">
        <f>IF(A79=" - ",0,-SUMIFS(Transactions!$J:$J,Transactions!$G:$G,A79,Transactions!$B:$B,"&gt;="&amp;date_begin,Transactions!$B:$B,"&lt;="&amp;date_end)+SUMIFS(Transactions!$I:$I,Transactions!$G:$G,A79,Transactions!$B:$B,"&gt;="&amp;date_begin,Transactions!$B:$B,"&lt;="&amp;date_end))</f>
        <v>0</v>
      </c>
      <c r="E79" s="125">
        <f t="shared" si="4"/>
        <v>0</v>
      </c>
      <c r="F79" s="126">
        <f t="shared" si="5"/>
        <v>0</v>
      </c>
      <c r="G79" s="35"/>
    </row>
    <row r="80" spans="1:7" ht="14.45" customHeight="1" x14ac:dyDescent="0.25">
      <c r="A80" s="121" t="s">
        <v>319</v>
      </c>
      <c r="B80" s="76"/>
      <c r="C80" s="160">
        <f t="shared" si="3"/>
        <v>0</v>
      </c>
      <c r="D80" s="124">
        <f>IF(A80=" - ",0,-SUMIFS(Transactions!$J:$J,Transactions!$G:$G,A80,Transactions!$B:$B,"&gt;="&amp;date_begin,Transactions!$B:$B,"&lt;="&amp;date_end)+SUMIFS(Transactions!$I:$I,Transactions!$G:$G,A80,Transactions!$B:$B,"&gt;="&amp;date_begin,Transactions!$B:$B,"&lt;="&amp;date_end))</f>
        <v>0</v>
      </c>
      <c r="E80" s="125">
        <f t="shared" si="4"/>
        <v>0</v>
      </c>
      <c r="F80" s="126">
        <f t="shared" si="5"/>
        <v>0</v>
      </c>
      <c r="G80" s="35"/>
    </row>
    <row r="81" spans="1:7" ht="14.45" customHeight="1" x14ac:dyDescent="0.25">
      <c r="A81" s="121" t="s">
        <v>320</v>
      </c>
      <c r="B81" s="76"/>
      <c r="C81" s="160">
        <f t="shared" si="3"/>
        <v>0</v>
      </c>
      <c r="D81" s="124">
        <f>IF(A81=" - ",0,-SUMIFS(Transactions!$J:$J,Transactions!$G:$G,A81,Transactions!$B:$B,"&gt;="&amp;date_begin,Transactions!$B:$B,"&lt;="&amp;date_end)+SUMIFS(Transactions!$I:$I,Transactions!$G:$G,A81,Transactions!$B:$B,"&gt;="&amp;date_begin,Transactions!$B:$B,"&lt;="&amp;date_end))</f>
        <v>0</v>
      </c>
      <c r="E81" s="125">
        <f t="shared" si="4"/>
        <v>0</v>
      </c>
      <c r="F81" s="126">
        <f t="shared" si="5"/>
        <v>0</v>
      </c>
      <c r="G81" s="35"/>
    </row>
    <row r="82" spans="1:7" ht="14.45" customHeight="1" x14ac:dyDescent="0.25">
      <c r="A82" s="121" t="s">
        <v>321</v>
      </c>
      <c r="B82" s="76"/>
      <c r="C82" s="160">
        <f t="shared" si="3"/>
        <v>0</v>
      </c>
      <c r="D82" s="124">
        <f>IF(A82=" - ",0,-SUMIFS(Transactions!$J:$J,Transactions!$G:$G,A82,Transactions!$B:$B,"&gt;="&amp;date_begin,Transactions!$B:$B,"&lt;="&amp;date_end)+SUMIFS(Transactions!$I:$I,Transactions!$G:$G,A82,Transactions!$B:$B,"&gt;="&amp;date_begin,Transactions!$B:$B,"&lt;="&amp;date_end))</f>
        <v>0</v>
      </c>
      <c r="E82" s="125">
        <f t="shared" si="4"/>
        <v>0</v>
      </c>
      <c r="F82" s="126">
        <f t="shared" si="5"/>
        <v>0</v>
      </c>
      <c r="G82" s="35"/>
    </row>
    <row r="83" spans="1:7" ht="14.45" customHeight="1" x14ac:dyDescent="0.25">
      <c r="A83" s="121" t="s">
        <v>322</v>
      </c>
      <c r="B83" s="76"/>
      <c r="C83" s="160">
        <f t="shared" si="3"/>
        <v>0</v>
      </c>
      <c r="D83" s="124">
        <f>IF(A83=" - ",0,-SUMIFS(Transactions!$J:$J,Transactions!$G:$G,A83,Transactions!$B:$B,"&gt;="&amp;date_begin,Transactions!$B:$B,"&lt;="&amp;date_end)+SUMIFS(Transactions!$I:$I,Transactions!$G:$G,A83,Transactions!$B:$B,"&gt;="&amp;date_begin,Transactions!$B:$B,"&lt;="&amp;date_end))</f>
        <v>0</v>
      </c>
      <c r="E83" s="125">
        <f t="shared" si="4"/>
        <v>0</v>
      </c>
      <c r="F83" s="126">
        <f t="shared" si="5"/>
        <v>0</v>
      </c>
      <c r="G83" s="35"/>
    </row>
    <row r="84" spans="1:7" ht="14.45" customHeight="1" x14ac:dyDescent="0.25">
      <c r="A84" s="121" t="s">
        <v>323</v>
      </c>
      <c r="B84" s="76"/>
      <c r="C84" s="160">
        <f t="shared" si="3"/>
        <v>0</v>
      </c>
      <c r="D84" s="124">
        <f>IF(A84=" - ",0,-SUMIFS(Transactions!$J:$J,Transactions!$G:$G,A84,Transactions!$B:$B,"&gt;="&amp;date_begin,Transactions!$B:$B,"&lt;="&amp;date_end)+SUMIFS(Transactions!$I:$I,Transactions!$G:$G,A84,Transactions!$B:$B,"&gt;="&amp;date_begin,Transactions!$B:$B,"&lt;="&amp;date_end))</f>
        <v>0</v>
      </c>
      <c r="E84" s="125">
        <f t="shared" si="4"/>
        <v>0</v>
      </c>
      <c r="F84" s="126">
        <f t="shared" si="5"/>
        <v>0</v>
      </c>
      <c r="G84" s="35"/>
    </row>
    <row r="85" spans="1:7" ht="14.45" customHeight="1" x14ac:dyDescent="0.25">
      <c r="A85" s="121" t="s">
        <v>324</v>
      </c>
      <c r="B85" s="76"/>
      <c r="C85" s="160">
        <f t="shared" si="3"/>
        <v>0</v>
      </c>
      <c r="D85" s="124">
        <f>IF(A85=" - ",0,-SUMIFS(Transactions!$J:$J,Transactions!$G:$G,A85,Transactions!$B:$B,"&gt;="&amp;date_begin,Transactions!$B:$B,"&lt;="&amp;date_end)+SUMIFS(Transactions!$I:$I,Transactions!$G:$G,A85,Transactions!$B:$B,"&gt;="&amp;date_begin,Transactions!$B:$B,"&lt;="&amp;date_end))</f>
        <v>0</v>
      </c>
      <c r="E85" s="125">
        <f t="shared" si="4"/>
        <v>0</v>
      </c>
      <c r="F85" s="126">
        <f t="shared" si="5"/>
        <v>0</v>
      </c>
      <c r="G85" s="35"/>
    </row>
    <row r="86" spans="1:7" ht="14.45" customHeight="1" x14ac:dyDescent="0.25">
      <c r="A86" s="121" t="s">
        <v>325</v>
      </c>
      <c r="B86" s="76"/>
      <c r="C86" s="160">
        <f t="shared" si="3"/>
        <v>0</v>
      </c>
      <c r="D86" s="124">
        <f>IF(A86=" - ",0,-SUMIFS(Transactions!$J:$J,Transactions!$G:$G,A86,Transactions!$B:$B,"&gt;="&amp;date_begin,Transactions!$B:$B,"&lt;="&amp;date_end)+SUMIFS(Transactions!$I:$I,Transactions!$G:$G,A86,Transactions!$B:$B,"&gt;="&amp;date_begin,Transactions!$B:$B,"&lt;="&amp;date_end))</f>
        <v>0</v>
      </c>
      <c r="E86" s="125">
        <f t="shared" si="4"/>
        <v>0</v>
      </c>
      <c r="F86" s="126">
        <f t="shared" si="5"/>
        <v>0</v>
      </c>
      <c r="G86" s="35"/>
    </row>
    <row r="87" spans="1:7" ht="14.45" customHeight="1" x14ac:dyDescent="0.25">
      <c r="A87" s="121" t="s">
        <v>326</v>
      </c>
      <c r="B87" s="76"/>
      <c r="C87" s="160">
        <f t="shared" si="3"/>
        <v>0</v>
      </c>
      <c r="D87" s="124">
        <f>IF(A87=" - ",0,-SUMIFS(Transactions!$J:$J,Transactions!$G:$G,A87,Transactions!$B:$B,"&gt;="&amp;date_begin,Transactions!$B:$B,"&lt;="&amp;date_end)+SUMIFS(Transactions!$I:$I,Transactions!$G:$G,A87,Transactions!$B:$B,"&gt;="&amp;date_begin,Transactions!$B:$B,"&lt;="&amp;date_end))</f>
        <v>0</v>
      </c>
      <c r="E87" s="125">
        <f t="shared" si="4"/>
        <v>0</v>
      </c>
      <c r="F87" s="126">
        <f t="shared" si="5"/>
        <v>0</v>
      </c>
      <c r="G87" s="35"/>
    </row>
    <row r="88" spans="1:7" ht="14.45" customHeight="1" x14ac:dyDescent="0.25">
      <c r="A88" s="121" t="s">
        <v>327</v>
      </c>
      <c r="B88" s="76"/>
      <c r="C88" s="160">
        <f t="shared" si="3"/>
        <v>0</v>
      </c>
      <c r="D88" s="124">
        <f>IF(A88=" - ",0,-SUMIFS(Transactions!$J:$J,Transactions!$G:$G,A88,Transactions!$B:$B,"&gt;="&amp;date_begin,Transactions!$B:$B,"&lt;="&amp;date_end)+SUMIFS(Transactions!$I:$I,Transactions!$G:$G,A88,Transactions!$B:$B,"&gt;="&amp;date_begin,Transactions!$B:$B,"&lt;="&amp;date_end))</f>
        <v>0</v>
      </c>
      <c r="E88" s="125">
        <f t="shared" si="4"/>
        <v>0</v>
      </c>
      <c r="F88" s="126">
        <f t="shared" si="5"/>
        <v>0</v>
      </c>
      <c r="G88" s="35"/>
    </row>
    <row r="89" spans="1:7" ht="14.45" customHeight="1" x14ac:dyDescent="0.25">
      <c r="A89" s="121" t="s">
        <v>328</v>
      </c>
      <c r="B89" s="76"/>
      <c r="C89" s="160">
        <f t="shared" ref="C89:C120" si="6">IF($B$157=0," - ",B89/$B$157)</f>
        <v>0</v>
      </c>
      <c r="D89" s="124">
        <f>IF(A89=" - ",0,-SUMIFS(Transactions!$J:$J,Transactions!$G:$G,A89,Transactions!$B:$B,"&gt;="&amp;date_begin,Transactions!$B:$B,"&lt;="&amp;date_end)+SUMIFS(Transactions!$I:$I,Transactions!$G:$G,A89,Transactions!$B:$B,"&gt;="&amp;date_begin,Transactions!$B:$B,"&lt;="&amp;date_end))</f>
        <v>0</v>
      </c>
      <c r="E89" s="125">
        <f t="shared" ref="E89:E120" si="7">IF($D$157=0," - ",D89/$D$157)</f>
        <v>0</v>
      </c>
      <c r="F89" s="126">
        <f t="shared" ref="F89:F120" si="8">B89-D89</f>
        <v>0</v>
      </c>
      <c r="G89" s="35"/>
    </row>
    <row r="90" spans="1:7" ht="14.45" customHeight="1" x14ac:dyDescent="0.25">
      <c r="A90" s="121" t="s">
        <v>329</v>
      </c>
      <c r="B90" s="76"/>
      <c r="C90" s="160">
        <f t="shared" si="6"/>
        <v>0</v>
      </c>
      <c r="D90" s="124">
        <f>IF(A90=" - ",0,-SUMIFS(Transactions!$J:$J,Transactions!$G:$G,A90,Transactions!$B:$B,"&gt;="&amp;date_begin,Transactions!$B:$B,"&lt;="&amp;date_end)+SUMIFS(Transactions!$I:$I,Transactions!$G:$G,A90,Transactions!$B:$B,"&gt;="&amp;date_begin,Transactions!$B:$B,"&lt;="&amp;date_end))</f>
        <v>0</v>
      </c>
      <c r="E90" s="125">
        <f t="shared" si="7"/>
        <v>0</v>
      </c>
      <c r="F90" s="126">
        <f t="shared" si="8"/>
        <v>0</v>
      </c>
      <c r="G90" s="35"/>
    </row>
    <row r="91" spans="1:7" ht="14.45" customHeight="1" x14ac:dyDescent="0.25">
      <c r="A91" s="121" t="s">
        <v>330</v>
      </c>
      <c r="B91" s="76"/>
      <c r="C91" s="160">
        <f t="shared" si="6"/>
        <v>0</v>
      </c>
      <c r="D91" s="124">
        <f>IF(A91=" - ",0,-SUMIFS(Transactions!$J:$J,Transactions!$G:$G,A91,Transactions!$B:$B,"&gt;="&amp;date_begin,Transactions!$B:$B,"&lt;="&amp;date_end)+SUMIFS(Transactions!$I:$I,Transactions!$G:$G,A91,Transactions!$B:$B,"&gt;="&amp;date_begin,Transactions!$B:$B,"&lt;="&amp;date_end))</f>
        <v>0</v>
      </c>
      <c r="E91" s="125">
        <f t="shared" si="7"/>
        <v>0</v>
      </c>
      <c r="F91" s="126">
        <f t="shared" si="8"/>
        <v>0</v>
      </c>
      <c r="G91" s="35"/>
    </row>
    <row r="92" spans="1:7" ht="14.45" customHeight="1" x14ac:dyDescent="0.25">
      <c r="A92" s="121" t="s">
        <v>331</v>
      </c>
      <c r="B92" s="76"/>
      <c r="C92" s="160">
        <f t="shared" si="6"/>
        <v>0</v>
      </c>
      <c r="D92" s="124">
        <f>IF(A92=" - ",0,-SUMIFS(Transactions!$J:$J,Transactions!$G:$G,A92,Transactions!$B:$B,"&gt;="&amp;date_begin,Transactions!$B:$B,"&lt;="&amp;date_end)+SUMIFS(Transactions!$I:$I,Transactions!$G:$G,A92,Transactions!$B:$B,"&gt;="&amp;date_begin,Transactions!$B:$B,"&lt;="&amp;date_end))</f>
        <v>0</v>
      </c>
      <c r="E92" s="125">
        <f t="shared" si="7"/>
        <v>0</v>
      </c>
      <c r="F92" s="126">
        <f t="shared" si="8"/>
        <v>0</v>
      </c>
      <c r="G92" s="35"/>
    </row>
    <row r="93" spans="1:7" ht="14.45" customHeight="1" x14ac:dyDescent="0.25">
      <c r="A93" s="121" t="s">
        <v>332</v>
      </c>
      <c r="B93" s="76"/>
      <c r="C93" s="160">
        <f t="shared" si="6"/>
        <v>0</v>
      </c>
      <c r="D93" s="124">
        <f>IF(A93=" - ",0,-SUMIFS(Transactions!$J:$J,Transactions!$G:$G,A93,Transactions!$B:$B,"&gt;="&amp;date_begin,Transactions!$B:$B,"&lt;="&amp;date_end)+SUMIFS(Transactions!$I:$I,Transactions!$G:$G,A93,Transactions!$B:$B,"&gt;="&amp;date_begin,Transactions!$B:$B,"&lt;="&amp;date_end))</f>
        <v>0</v>
      </c>
      <c r="E93" s="125">
        <f t="shared" si="7"/>
        <v>0</v>
      </c>
      <c r="F93" s="126">
        <f t="shared" si="8"/>
        <v>0</v>
      </c>
      <c r="G93" s="35"/>
    </row>
    <row r="94" spans="1:7" ht="14.45" customHeight="1" x14ac:dyDescent="0.25">
      <c r="A94" s="121" t="s">
        <v>333</v>
      </c>
      <c r="B94" s="76"/>
      <c r="C94" s="160">
        <f t="shared" si="6"/>
        <v>0</v>
      </c>
      <c r="D94" s="124">
        <f>IF(A94=" - ",0,-SUMIFS(Transactions!$J:$J,Transactions!$G:$G,A94,Transactions!$B:$B,"&gt;="&amp;date_begin,Transactions!$B:$B,"&lt;="&amp;date_end)+SUMIFS(Transactions!$I:$I,Transactions!$G:$G,A94,Transactions!$B:$B,"&gt;="&amp;date_begin,Transactions!$B:$B,"&lt;="&amp;date_end))</f>
        <v>0</v>
      </c>
      <c r="E94" s="125">
        <f t="shared" si="7"/>
        <v>0</v>
      </c>
      <c r="F94" s="126">
        <f t="shared" si="8"/>
        <v>0</v>
      </c>
      <c r="G94" s="35"/>
    </row>
    <row r="95" spans="1:7" ht="14.45" customHeight="1" x14ac:dyDescent="0.25">
      <c r="A95" s="8" t="s">
        <v>334</v>
      </c>
      <c r="B95" s="76"/>
      <c r="C95" s="160">
        <f t="shared" si="6"/>
        <v>0</v>
      </c>
      <c r="D95" s="124">
        <f>IF(A95=" - ",0,-SUMIFS(Transactions!$J:$J,Transactions!$G:$G,A95,Transactions!$B:$B,"&gt;="&amp;date_begin,Transactions!$B:$B,"&lt;="&amp;date_end)+SUMIFS(Transactions!$I:$I,Transactions!$G:$G,A95,Transactions!$B:$B,"&gt;="&amp;date_begin,Transactions!$B:$B,"&lt;="&amp;date_end))</f>
        <v>0</v>
      </c>
      <c r="E95" s="125">
        <f t="shared" si="7"/>
        <v>0</v>
      </c>
      <c r="F95" s="126">
        <f t="shared" si="8"/>
        <v>0</v>
      </c>
      <c r="G95" s="35"/>
    </row>
    <row r="96" spans="1:7" ht="14.45" customHeight="1" x14ac:dyDescent="0.25">
      <c r="A96" s="8" t="s">
        <v>335</v>
      </c>
      <c r="B96" s="76"/>
      <c r="C96" s="160">
        <f t="shared" si="6"/>
        <v>0</v>
      </c>
      <c r="D96" s="124">
        <f>IF(A96=" - ",0,-SUMIFS(Transactions!$J:$J,Transactions!$G:$G,A96,Transactions!$B:$B,"&gt;="&amp;date_begin,Transactions!$B:$B,"&lt;="&amp;date_end)+SUMIFS(Transactions!$I:$I,Transactions!$G:$G,A96,Transactions!$B:$B,"&gt;="&amp;date_begin,Transactions!$B:$B,"&lt;="&amp;date_end))</f>
        <v>100</v>
      </c>
      <c r="E96" s="125">
        <f t="shared" si="7"/>
        <v>0.19898913519321845</v>
      </c>
      <c r="F96" s="126">
        <f t="shared" si="8"/>
        <v>-100</v>
      </c>
      <c r="G96" s="35"/>
    </row>
    <row r="97" spans="1:7" ht="14.45" customHeight="1" x14ac:dyDescent="0.25">
      <c r="A97" s="8" t="s">
        <v>336</v>
      </c>
      <c r="B97" s="76"/>
      <c r="C97" s="160">
        <f t="shared" si="6"/>
        <v>0</v>
      </c>
      <c r="D97" s="124">
        <f>IF(A97=" - ",0,-SUMIFS(Transactions!$J:$J,Transactions!$G:$G,A97,Transactions!$B:$B,"&gt;="&amp;date_begin,Transactions!$B:$B,"&lt;="&amp;date_end)+SUMIFS(Transactions!$I:$I,Transactions!$G:$G,A97,Transactions!$B:$B,"&gt;="&amp;date_begin,Transactions!$B:$B,"&lt;="&amp;date_end))</f>
        <v>0</v>
      </c>
      <c r="E97" s="125">
        <f t="shared" si="7"/>
        <v>0</v>
      </c>
      <c r="F97" s="126">
        <f t="shared" si="8"/>
        <v>0</v>
      </c>
      <c r="G97" s="35"/>
    </row>
    <row r="98" spans="1:7" ht="14.45" customHeight="1" x14ac:dyDescent="0.25">
      <c r="A98" s="8" t="s">
        <v>337</v>
      </c>
      <c r="B98" s="76"/>
      <c r="C98" s="160">
        <f t="shared" si="6"/>
        <v>0</v>
      </c>
      <c r="D98" s="124">
        <f>IF(A98=" - ",0,-SUMIFS(Transactions!$J:$J,Transactions!$G:$G,A98,Transactions!$B:$B,"&gt;="&amp;date_begin,Transactions!$B:$B,"&lt;="&amp;date_end)+SUMIFS(Transactions!$I:$I,Transactions!$G:$G,A98,Transactions!$B:$B,"&gt;="&amp;date_begin,Transactions!$B:$B,"&lt;="&amp;date_end))</f>
        <v>0</v>
      </c>
      <c r="E98" s="125">
        <f t="shared" si="7"/>
        <v>0</v>
      </c>
      <c r="F98" s="126">
        <f t="shared" si="8"/>
        <v>0</v>
      </c>
      <c r="G98" s="35"/>
    </row>
    <row r="99" spans="1:7" ht="14.45" customHeight="1" x14ac:dyDescent="0.25">
      <c r="A99" s="8" t="s">
        <v>338</v>
      </c>
      <c r="B99" s="76"/>
      <c r="C99" s="160">
        <f t="shared" si="6"/>
        <v>0</v>
      </c>
      <c r="D99" s="124">
        <f>IF(A99=" - ",0,-SUMIFS(Transactions!$J:$J,Transactions!$G:$G,A99,Transactions!$B:$B,"&gt;="&amp;date_begin,Transactions!$B:$B,"&lt;="&amp;date_end)+SUMIFS(Transactions!$I:$I,Transactions!$G:$G,A99,Transactions!$B:$B,"&gt;="&amp;date_begin,Transactions!$B:$B,"&lt;="&amp;date_end))</f>
        <v>0</v>
      </c>
      <c r="E99" s="125">
        <f t="shared" si="7"/>
        <v>0</v>
      </c>
      <c r="F99" s="126">
        <f t="shared" si="8"/>
        <v>0</v>
      </c>
      <c r="G99" s="35"/>
    </row>
    <row r="100" spans="1:7" ht="14.45" customHeight="1" x14ac:dyDescent="0.25">
      <c r="A100" s="121" t="s">
        <v>413</v>
      </c>
      <c r="B100" s="76"/>
      <c r="C100" s="160">
        <f t="shared" si="6"/>
        <v>0</v>
      </c>
      <c r="D100" s="124">
        <f>IF(A100=" - ",0,-SUMIFS(Transactions!$J:$J,Transactions!$G:$G,A100,Transactions!$B:$B,"&gt;="&amp;date_begin,Transactions!$B:$B,"&lt;="&amp;date_end)+SUMIFS(Transactions!$I:$I,Transactions!$G:$G,A100,Transactions!$B:$B,"&gt;="&amp;date_begin,Transactions!$B:$B,"&lt;="&amp;date_end))</f>
        <v>0</v>
      </c>
      <c r="E100" s="125">
        <f t="shared" si="7"/>
        <v>0</v>
      </c>
      <c r="F100" s="126">
        <f t="shared" si="8"/>
        <v>0</v>
      </c>
      <c r="G100" s="35"/>
    </row>
    <row r="101" spans="1:7" ht="14.45" customHeight="1" x14ac:dyDescent="0.25">
      <c r="A101" s="121" t="s">
        <v>413</v>
      </c>
      <c r="B101" s="76"/>
      <c r="C101" s="160">
        <f t="shared" si="6"/>
        <v>0</v>
      </c>
      <c r="D101" s="124">
        <f>IF(A101=" - ",0,-SUMIFS(Transactions!$J:$J,Transactions!$G:$G,A101,Transactions!$B:$B,"&gt;="&amp;date_begin,Transactions!$B:$B,"&lt;="&amp;date_end)+SUMIFS(Transactions!$I:$I,Transactions!$G:$G,A101,Transactions!$B:$B,"&gt;="&amp;date_begin,Transactions!$B:$B,"&lt;="&amp;date_end))</f>
        <v>0</v>
      </c>
      <c r="E101" s="125">
        <f t="shared" si="7"/>
        <v>0</v>
      </c>
      <c r="F101" s="126">
        <f t="shared" si="8"/>
        <v>0</v>
      </c>
      <c r="G101" s="35"/>
    </row>
    <row r="102" spans="1:7" ht="14.45" customHeight="1" x14ac:dyDescent="0.25">
      <c r="A102" s="121" t="s">
        <v>413</v>
      </c>
      <c r="B102" s="76"/>
      <c r="C102" s="160">
        <f t="shared" si="6"/>
        <v>0</v>
      </c>
      <c r="D102" s="124">
        <f>IF(A102=" - ",0,-SUMIFS(Transactions!$J:$J,Transactions!$G:$G,A102,Transactions!$B:$B,"&gt;="&amp;date_begin,Transactions!$B:$B,"&lt;="&amp;date_end)+SUMIFS(Transactions!$I:$I,Transactions!$G:$G,A102,Transactions!$B:$B,"&gt;="&amp;date_begin,Transactions!$B:$B,"&lt;="&amp;date_end))</f>
        <v>0</v>
      </c>
      <c r="E102" s="125">
        <f t="shared" si="7"/>
        <v>0</v>
      </c>
      <c r="F102" s="126">
        <f t="shared" si="8"/>
        <v>0</v>
      </c>
      <c r="G102" s="35"/>
    </row>
    <row r="103" spans="1:7" ht="14.45" customHeight="1" x14ac:dyDescent="0.25">
      <c r="A103" s="121" t="s">
        <v>413</v>
      </c>
      <c r="B103" s="76"/>
      <c r="C103" s="160">
        <f t="shared" si="6"/>
        <v>0</v>
      </c>
      <c r="D103" s="124">
        <f>IF(A103=" - ",0,-SUMIFS(Transactions!$J:$J,Transactions!$G:$G,A103,Transactions!$B:$B,"&gt;="&amp;date_begin,Transactions!$B:$B,"&lt;="&amp;date_end)+SUMIFS(Transactions!$I:$I,Transactions!$G:$G,A103,Transactions!$B:$B,"&gt;="&amp;date_begin,Transactions!$B:$B,"&lt;="&amp;date_end))</f>
        <v>0</v>
      </c>
      <c r="E103" s="125">
        <f t="shared" si="7"/>
        <v>0</v>
      </c>
      <c r="F103" s="126">
        <f t="shared" si="8"/>
        <v>0</v>
      </c>
      <c r="G103" s="35"/>
    </row>
    <row r="104" spans="1:7" ht="14.45" customHeight="1" x14ac:dyDescent="0.25">
      <c r="A104" s="121" t="s">
        <v>413</v>
      </c>
      <c r="B104" s="76"/>
      <c r="C104" s="160">
        <f t="shared" si="6"/>
        <v>0</v>
      </c>
      <c r="D104" s="124">
        <f>IF(A104=" - ",0,-SUMIFS(Transactions!$J:$J,Transactions!$G:$G,A104,Transactions!$B:$B,"&gt;="&amp;date_begin,Transactions!$B:$B,"&lt;="&amp;date_end)+SUMIFS(Transactions!$I:$I,Transactions!$G:$G,A104,Transactions!$B:$B,"&gt;="&amp;date_begin,Transactions!$B:$B,"&lt;="&amp;date_end))</f>
        <v>0</v>
      </c>
      <c r="E104" s="125">
        <f t="shared" si="7"/>
        <v>0</v>
      </c>
      <c r="F104" s="126">
        <f t="shared" si="8"/>
        <v>0</v>
      </c>
      <c r="G104" s="35"/>
    </row>
    <row r="105" spans="1:7" ht="14.45" customHeight="1" x14ac:dyDescent="0.25">
      <c r="A105" s="121" t="s">
        <v>413</v>
      </c>
      <c r="B105" s="76"/>
      <c r="C105" s="160">
        <f t="shared" si="6"/>
        <v>0</v>
      </c>
      <c r="D105" s="124">
        <f>IF(A105=" - ",0,-SUMIFS(Transactions!$J:$J,Transactions!$G:$G,A105,Transactions!$B:$B,"&gt;="&amp;date_begin,Transactions!$B:$B,"&lt;="&amp;date_end)+SUMIFS(Transactions!$I:$I,Transactions!$G:$G,A105,Transactions!$B:$B,"&gt;="&amp;date_begin,Transactions!$B:$B,"&lt;="&amp;date_end))</f>
        <v>0</v>
      </c>
      <c r="E105" s="125">
        <f t="shared" si="7"/>
        <v>0</v>
      </c>
      <c r="F105" s="126">
        <f t="shared" si="8"/>
        <v>0</v>
      </c>
      <c r="G105" s="35"/>
    </row>
    <row r="106" spans="1:7" ht="14.45" customHeight="1" x14ac:dyDescent="0.25">
      <c r="A106" s="121" t="s">
        <v>413</v>
      </c>
      <c r="B106" s="76"/>
      <c r="C106" s="160">
        <f t="shared" si="6"/>
        <v>0</v>
      </c>
      <c r="D106" s="124">
        <f>IF(A106=" - ",0,-SUMIFS(Transactions!$J:$J,Transactions!$G:$G,A106,Transactions!$B:$B,"&gt;="&amp;date_begin,Transactions!$B:$B,"&lt;="&amp;date_end)+SUMIFS(Transactions!$I:$I,Transactions!$G:$G,A106,Transactions!$B:$B,"&gt;="&amp;date_begin,Transactions!$B:$B,"&lt;="&amp;date_end))</f>
        <v>0</v>
      </c>
      <c r="E106" s="125">
        <f t="shared" si="7"/>
        <v>0</v>
      </c>
      <c r="F106" s="126">
        <f t="shared" si="8"/>
        <v>0</v>
      </c>
      <c r="G106" s="35"/>
    </row>
    <row r="107" spans="1:7" ht="14.45" customHeight="1" x14ac:dyDescent="0.25">
      <c r="A107" s="121" t="s">
        <v>413</v>
      </c>
      <c r="B107" s="76"/>
      <c r="C107" s="160">
        <f t="shared" si="6"/>
        <v>0</v>
      </c>
      <c r="D107" s="124">
        <f>IF(A107=" - ",0,-SUMIFS(Transactions!$J:$J,Transactions!$G:$G,A107,Transactions!$B:$B,"&gt;="&amp;date_begin,Transactions!$B:$B,"&lt;="&amp;date_end)+SUMIFS(Transactions!$I:$I,Transactions!$G:$G,A107,Transactions!$B:$B,"&gt;="&amp;date_begin,Transactions!$B:$B,"&lt;="&amp;date_end))</f>
        <v>0</v>
      </c>
      <c r="E107" s="125">
        <f t="shared" si="7"/>
        <v>0</v>
      </c>
      <c r="F107" s="126">
        <f t="shared" si="8"/>
        <v>0</v>
      </c>
      <c r="G107" s="35"/>
    </row>
    <row r="108" spans="1:7" ht="14.45" customHeight="1" x14ac:dyDescent="0.25">
      <c r="A108" s="121" t="s">
        <v>413</v>
      </c>
      <c r="B108" s="76"/>
      <c r="C108" s="160">
        <f t="shared" si="6"/>
        <v>0</v>
      </c>
      <c r="D108" s="124">
        <f>IF(A108=" - ",0,-SUMIFS(Transactions!$J:$J,Transactions!$G:$G,A108,Transactions!$B:$B,"&gt;="&amp;date_begin,Transactions!$B:$B,"&lt;="&amp;date_end)+SUMIFS(Transactions!$I:$I,Transactions!$G:$G,A108,Transactions!$B:$B,"&gt;="&amp;date_begin,Transactions!$B:$B,"&lt;="&amp;date_end))</f>
        <v>0</v>
      </c>
      <c r="E108" s="125">
        <f t="shared" si="7"/>
        <v>0</v>
      </c>
      <c r="F108" s="126">
        <f t="shared" si="8"/>
        <v>0</v>
      </c>
      <c r="G108" s="35"/>
    </row>
    <row r="109" spans="1:7" ht="14.45" customHeight="1" x14ac:dyDescent="0.25">
      <c r="A109" s="121" t="s">
        <v>413</v>
      </c>
      <c r="B109" s="76"/>
      <c r="C109" s="160">
        <f t="shared" si="6"/>
        <v>0</v>
      </c>
      <c r="D109" s="124">
        <f>IF(A109=" - ",0,-SUMIFS(Transactions!$J:$J,Transactions!$G:$G,A109,Transactions!$B:$B,"&gt;="&amp;date_begin,Transactions!$B:$B,"&lt;="&amp;date_end)+SUMIFS(Transactions!$I:$I,Transactions!$G:$G,A109,Transactions!$B:$B,"&gt;="&amp;date_begin,Transactions!$B:$B,"&lt;="&amp;date_end))</f>
        <v>0</v>
      </c>
      <c r="E109" s="125">
        <f t="shared" si="7"/>
        <v>0</v>
      </c>
      <c r="F109" s="126">
        <f t="shared" si="8"/>
        <v>0</v>
      </c>
      <c r="G109" s="35"/>
    </row>
    <row r="110" spans="1:7" ht="14.45" customHeight="1" x14ac:dyDescent="0.25">
      <c r="A110" s="121" t="s">
        <v>413</v>
      </c>
      <c r="B110" s="76"/>
      <c r="C110" s="160">
        <f t="shared" si="6"/>
        <v>0</v>
      </c>
      <c r="D110" s="124">
        <f>IF(A110=" - ",0,-SUMIFS(Transactions!$J:$J,Transactions!$G:$G,A110,Transactions!$B:$B,"&gt;="&amp;date_begin,Transactions!$B:$B,"&lt;="&amp;date_end)+SUMIFS(Transactions!$I:$I,Transactions!$G:$G,A110,Transactions!$B:$B,"&gt;="&amp;date_begin,Transactions!$B:$B,"&lt;="&amp;date_end))</f>
        <v>0</v>
      </c>
      <c r="E110" s="125">
        <f t="shared" si="7"/>
        <v>0</v>
      </c>
      <c r="F110" s="126">
        <f t="shared" si="8"/>
        <v>0</v>
      </c>
      <c r="G110" s="35"/>
    </row>
    <row r="111" spans="1:7" ht="14.45" customHeight="1" x14ac:dyDescent="0.25">
      <c r="A111" s="121" t="s">
        <v>413</v>
      </c>
      <c r="B111" s="76"/>
      <c r="C111" s="160">
        <f t="shared" si="6"/>
        <v>0</v>
      </c>
      <c r="D111" s="124">
        <f>IF(A111=" - ",0,-SUMIFS(Transactions!$J:$J,Transactions!$G:$G,A111,Transactions!$B:$B,"&gt;="&amp;date_begin,Transactions!$B:$B,"&lt;="&amp;date_end)+SUMIFS(Transactions!$I:$I,Transactions!$G:$G,A111,Transactions!$B:$B,"&gt;="&amp;date_begin,Transactions!$B:$B,"&lt;="&amp;date_end))</f>
        <v>0</v>
      </c>
      <c r="E111" s="125">
        <f t="shared" si="7"/>
        <v>0</v>
      </c>
      <c r="F111" s="126">
        <f t="shared" si="8"/>
        <v>0</v>
      </c>
      <c r="G111" s="35"/>
    </row>
    <row r="112" spans="1:7" ht="14.45" customHeight="1" x14ac:dyDescent="0.25">
      <c r="A112" s="121" t="s">
        <v>413</v>
      </c>
      <c r="B112" s="76"/>
      <c r="C112" s="160">
        <f t="shared" si="6"/>
        <v>0</v>
      </c>
      <c r="D112" s="124">
        <f>IF(A112=" - ",0,-SUMIFS(Transactions!$J:$J,Transactions!$G:$G,A112,Transactions!$B:$B,"&gt;="&amp;date_begin,Transactions!$B:$B,"&lt;="&amp;date_end)+SUMIFS(Transactions!$I:$I,Transactions!$G:$G,A112,Transactions!$B:$B,"&gt;="&amp;date_begin,Transactions!$B:$B,"&lt;="&amp;date_end))</f>
        <v>0</v>
      </c>
      <c r="E112" s="125">
        <f t="shared" si="7"/>
        <v>0</v>
      </c>
      <c r="F112" s="126">
        <f t="shared" si="8"/>
        <v>0</v>
      </c>
      <c r="G112" s="35"/>
    </row>
    <row r="113" spans="1:7" ht="14.45" customHeight="1" x14ac:dyDescent="0.25">
      <c r="A113" s="121" t="s">
        <v>413</v>
      </c>
      <c r="B113" s="76"/>
      <c r="C113" s="160">
        <f t="shared" si="6"/>
        <v>0</v>
      </c>
      <c r="D113" s="124">
        <f>IF(A113=" - ",0,-SUMIFS(Transactions!$J:$J,Transactions!$G:$G,A113,Transactions!$B:$B,"&gt;="&amp;date_begin,Transactions!$B:$B,"&lt;="&amp;date_end)+SUMIFS(Transactions!$I:$I,Transactions!$G:$G,A113,Transactions!$B:$B,"&gt;="&amp;date_begin,Transactions!$B:$B,"&lt;="&amp;date_end))</f>
        <v>0</v>
      </c>
      <c r="E113" s="125">
        <f t="shared" si="7"/>
        <v>0</v>
      </c>
      <c r="F113" s="126">
        <f t="shared" si="8"/>
        <v>0</v>
      </c>
      <c r="G113" s="35"/>
    </row>
    <row r="114" spans="1:7" ht="14.45" customHeight="1" x14ac:dyDescent="0.25">
      <c r="A114" s="121" t="s">
        <v>413</v>
      </c>
      <c r="B114" s="76"/>
      <c r="C114" s="160">
        <f t="shared" si="6"/>
        <v>0</v>
      </c>
      <c r="D114" s="124">
        <f>IF(A114=" - ",0,-SUMIFS(Transactions!$J:$J,Transactions!$G:$G,A114,Transactions!$B:$B,"&gt;="&amp;date_begin,Transactions!$B:$B,"&lt;="&amp;date_end)+SUMIFS(Transactions!$I:$I,Transactions!$G:$G,A114,Transactions!$B:$B,"&gt;="&amp;date_begin,Transactions!$B:$B,"&lt;="&amp;date_end))</f>
        <v>0</v>
      </c>
      <c r="E114" s="125">
        <f t="shared" si="7"/>
        <v>0</v>
      </c>
      <c r="F114" s="126">
        <f t="shared" si="8"/>
        <v>0</v>
      </c>
      <c r="G114" s="35"/>
    </row>
    <row r="115" spans="1:7" ht="14.45" customHeight="1" x14ac:dyDescent="0.25">
      <c r="A115" s="121" t="s">
        <v>413</v>
      </c>
      <c r="B115" s="76"/>
      <c r="C115" s="160">
        <f t="shared" si="6"/>
        <v>0</v>
      </c>
      <c r="D115" s="124">
        <f>IF(A115=" - ",0,-SUMIFS(Transactions!$J:$J,Transactions!$G:$G,A115,Transactions!$B:$B,"&gt;="&amp;date_begin,Transactions!$B:$B,"&lt;="&amp;date_end)+SUMIFS(Transactions!$I:$I,Transactions!$G:$G,A115,Transactions!$B:$B,"&gt;="&amp;date_begin,Transactions!$B:$B,"&lt;="&amp;date_end))</f>
        <v>0</v>
      </c>
      <c r="E115" s="125">
        <f t="shared" si="7"/>
        <v>0</v>
      </c>
      <c r="F115" s="126">
        <f t="shared" si="8"/>
        <v>0</v>
      </c>
      <c r="G115" s="35"/>
    </row>
    <row r="116" spans="1:7" ht="14.45" customHeight="1" x14ac:dyDescent="0.25">
      <c r="A116" s="121" t="s">
        <v>413</v>
      </c>
      <c r="B116" s="76"/>
      <c r="C116" s="160">
        <f t="shared" si="6"/>
        <v>0</v>
      </c>
      <c r="D116" s="124">
        <f>IF(A116=" - ",0,-SUMIFS(Transactions!$J:$J,Transactions!$G:$G,A116,Transactions!$B:$B,"&gt;="&amp;date_begin,Transactions!$B:$B,"&lt;="&amp;date_end)+SUMIFS(Transactions!$I:$I,Transactions!$G:$G,A116,Transactions!$B:$B,"&gt;="&amp;date_begin,Transactions!$B:$B,"&lt;="&amp;date_end))</f>
        <v>0</v>
      </c>
      <c r="E116" s="125">
        <f t="shared" si="7"/>
        <v>0</v>
      </c>
      <c r="F116" s="126">
        <f t="shared" si="8"/>
        <v>0</v>
      </c>
      <c r="G116" s="35"/>
    </row>
    <row r="117" spans="1:7" ht="14.45" customHeight="1" x14ac:dyDescent="0.25">
      <c r="A117" s="121" t="s">
        <v>413</v>
      </c>
      <c r="B117" s="76"/>
      <c r="C117" s="160">
        <f t="shared" si="6"/>
        <v>0</v>
      </c>
      <c r="D117" s="124">
        <f>IF(A117=" - ",0,-SUMIFS(Transactions!$J:$J,Transactions!$G:$G,A117,Transactions!$B:$B,"&gt;="&amp;date_begin,Transactions!$B:$B,"&lt;="&amp;date_end)+SUMIFS(Transactions!$I:$I,Transactions!$G:$G,A117,Transactions!$B:$B,"&gt;="&amp;date_begin,Transactions!$B:$B,"&lt;="&amp;date_end))</f>
        <v>0</v>
      </c>
      <c r="E117" s="125">
        <f t="shared" si="7"/>
        <v>0</v>
      </c>
      <c r="F117" s="126">
        <f t="shared" si="8"/>
        <v>0</v>
      </c>
      <c r="G117" s="35"/>
    </row>
    <row r="118" spans="1:7" ht="14.45" customHeight="1" x14ac:dyDescent="0.25">
      <c r="A118" s="121" t="s">
        <v>413</v>
      </c>
      <c r="B118" s="76"/>
      <c r="C118" s="160">
        <f t="shared" si="6"/>
        <v>0</v>
      </c>
      <c r="D118" s="124">
        <f>IF(A118=" - ",0,-SUMIFS(Transactions!$J:$J,Transactions!$G:$G,A118,Transactions!$B:$B,"&gt;="&amp;date_begin,Transactions!$B:$B,"&lt;="&amp;date_end)+SUMIFS(Transactions!$I:$I,Transactions!$G:$G,A118,Transactions!$B:$B,"&gt;="&amp;date_begin,Transactions!$B:$B,"&lt;="&amp;date_end))</f>
        <v>0</v>
      </c>
      <c r="E118" s="125">
        <f t="shared" si="7"/>
        <v>0</v>
      </c>
      <c r="F118" s="126">
        <f t="shared" si="8"/>
        <v>0</v>
      </c>
      <c r="G118" s="35"/>
    </row>
    <row r="119" spans="1:7" ht="14.45" customHeight="1" x14ac:dyDescent="0.25">
      <c r="A119" s="121" t="s">
        <v>413</v>
      </c>
      <c r="B119" s="76"/>
      <c r="C119" s="160">
        <f t="shared" si="6"/>
        <v>0</v>
      </c>
      <c r="D119" s="124">
        <f>IF(A119=" - ",0,-SUMIFS(Transactions!$J:$J,Transactions!$G:$G,A119,Transactions!$B:$B,"&gt;="&amp;date_begin,Transactions!$B:$B,"&lt;="&amp;date_end)+SUMIFS(Transactions!$I:$I,Transactions!$G:$G,A119,Transactions!$B:$B,"&gt;="&amp;date_begin,Transactions!$B:$B,"&lt;="&amp;date_end))</f>
        <v>0</v>
      </c>
      <c r="E119" s="125">
        <f t="shared" si="7"/>
        <v>0</v>
      </c>
      <c r="F119" s="126">
        <f t="shared" si="8"/>
        <v>0</v>
      </c>
      <c r="G119" s="35"/>
    </row>
    <row r="120" spans="1:7" ht="14.45" customHeight="1" x14ac:dyDescent="0.25">
      <c r="A120" s="121" t="s">
        <v>413</v>
      </c>
      <c r="B120" s="76"/>
      <c r="C120" s="160">
        <f t="shared" si="6"/>
        <v>0</v>
      </c>
      <c r="D120" s="124">
        <f>IF(A120=" - ",0,-SUMIFS(Transactions!$J:$J,Transactions!$G:$G,A120,Transactions!$B:$B,"&gt;="&amp;date_begin,Transactions!$B:$B,"&lt;="&amp;date_end)+SUMIFS(Transactions!$I:$I,Transactions!$G:$G,A120,Transactions!$B:$B,"&gt;="&amp;date_begin,Transactions!$B:$B,"&lt;="&amp;date_end))</f>
        <v>0</v>
      </c>
      <c r="E120" s="125">
        <f t="shared" si="7"/>
        <v>0</v>
      </c>
      <c r="F120" s="126">
        <f t="shared" si="8"/>
        <v>0</v>
      </c>
      <c r="G120" s="35"/>
    </row>
    <row r="121" spans="1:7" ht="14.45" customHeight="1" x14ac:dyDescent="0.25">
      <c r="A121" s="121" t="s">
        <v>413</v>
      </c>
      <c r="B121" s="76"/>
      <c r="C121" s="160">
        <f t="shared" ref="C121:C152" si="9">IF($B$157=0," - ",B121/$B$157)</f>
        <v>0</v>
      </c>
      <c r="D121" s="124">
        <f>IF(A121=" - ",0,-SUMIFS(Transactions!$J:$J,Transactions!$G:$G,A121,Transactions!$B:$B,"&gt;="&amp;date_begin,Transactions!$B:$B,"&lt;="&amp;date_end)+SUMIFS(Transactions!$I:$I,Transactions!$G:$G,A121,Transactions!$B:$B,"&gt;="&amp;date_begin,Transactions!$B:$B,"&lt;="&amp;date_end))</f>
        <v>0</v>
      </c>
      <c r="E121" s="125">
        <f t="shared" ref="E121:E152" si="10">IF($D$157=0," - ",D121/$D$157)</f>
        <v>0</v>
      </c>
      <c r="F121" s="126">
        <f t="shared" ref="F121:F156" si="11">B121-D121</f>
        <v>0</v>
      </c>
      <c r="G121" s="35"/>
    </row>
    <row r="122" spans="1:7" ht="14.45" customHeight="1" x14ac:dyDescent="0.25">
      <c r="A122" s="121" t="s">
        <v>413</v>
      </c>
      <c r="B122" s="76"/>
      <c r="C122" s="160">
        <f t="shared" si="9"/>
        <v>0</v>
      </c>
      <c r="D122" s="124">
        <f>IF(A122=" - ",0,-SUMIFS(Transactions!$J:$J,Transactions!$G:$G,A122,Transactions!$B:$B,"&gt;="&amp;date_begin,Transactions!$B:$B,"&lt;="&amp;date_end)+SUMIFS(Transactions!$I:$I,Transactions!$G:$G,A122,Transactions!$B:$B,"&gt;="&amp;date_begin,Transactions!$B:$B,"&lt;="&amp;date_end))</f>
        <v>0</v>
      </c>
      <c r="E122" s="125">
        <f t="shared" si="10"/>
        <v>0</v>
      </c>
      <c r="F122" s="126">
        <f t="shared" si="11"/>
        <v>0</v>
      </c>
      <c r="G122" s="35"/>
    </row>
    <row r="123" spans="1:7" ht="14.45" customHeight="1" x14ac:dyDescent="0.25">
      <c r="A123" s="121" t="s">
        <v>413</v>
      </c>
      <c r="B123" s="76"/>
      <c r="C123" s="160">
        <f t="shared" si="9"/>
        <v>0</v>
      </c>
      <c r="D123" s="124">
        <f>IF(A123=" - ",0,-SUMIFS(Transactions!$J:$J,Transactions!$G:$G,A123,Transactions!$B:$B,"&gt;="&amp;date_begin,Transactions!$B:$B,"&lt;="&amp;date_end)+SUMIFS(Transactions!$I:$I,Transactions!$G:$G,A123,Transactions!$B:$B,"&gt;="&amp;date_begin,Transactions!$B:$B,"&lt;="&amp;date_end))</f>
        <v>0</v>
      </c>
      <c r="E123" s="125">
        <f t="shared" si="10"/>
        <v>0</v>
      </c>
      <c r="F123" s="126">
        <f t="shared" si="11"/>
        <v>0</v>
      </c>
      <c r="G123" s="35"/>
    </row>
    <row r="124" spans="1:7" ht="14.45" customHeight="1" x14ac:dyDescent="0.25">
      <c r="A124" s="121" t="s">
        <v>413</v>
      </c>
      <c r="B124" s="76"/>
      <c r="C124" s="160">
        <f t="shared" si="9"/>
        <v>0</v>
      </c>
      <c r="D124" s="124">
        <f>IF(A124=" - ",0,-SUMIFS(Transactions!$J:$J,Transactions!$G:$G,A124,Transactions!$B:$B,"&gt;="&amp;date_begin,Transactions!$B:$B,"&lt;="&amp;date_end)+SUMIFS(Transactions!$I:$I,Transactions!$G:$G,A124,Transactions!$B:$B,"&gt;="&amp;date_begin,Transactions!$B:$B,"&lt;="&amp;date_end))</f>
        <v>0</v>
      </c>
      <c r="E124" s="125">
        <f t="shared" si="10"/>
        <v>0</v>
      </c>
      <c r="F124" s="126">
        <f t="shared" si="11"/>
        <v>0</v>
      </c>
      <c r="G124" s="35"/>
    </row>
    <row r="125" spans="1:7" ht="14.45" customHeight="1" x14ac:dyDescent="0.25">
      <c r="A125" s="121" t="s">
        <v>413</v>
      </c>
      <c r="B125" s="76"/>
      <c r="C125" s="160">
        <f t="shared" si="9"/>
        <v>0</v>
      </c>
      <c r="D125" s="124">
        <f>IF(A125=" - ",0,-SUMIFS(Transactions!$J:$J,Transactions!$G:$G,A125,Transactions!$B:$B,"&gt;="&amp;date_begin,Transactions!$B:$B,"&lt;="&amp;date_end)+SUMIFS(Transactions!$I:$I,Transactions!$G:$G,A125,Transactions!$B:$B,"&gt;="&amp;date_begin,Transactions!$B:$B,"&lt;="&amp;date_end))</f>
        <v>0</v>
      </c>
      <c r="E125" s="125">
        <f t="shared" si="10"/>
        <v>0</v>
      </c>
      <c r="F125" s="126">
        <f t="shared" si="11"/>
        <v>0</v>
      </c>
      <c r="G125" s="35"/>
    </row>
    <row r="126" spans="1:7" ht="14.45" customHeight="1" x14ac:dyDescent="0.25">
      <c r="A126" s="121" t="s">
        <v>413</v>
      </c>
      <c r="B126" s="76"/>
      <c r="C126" s="160">
        <f t="shared" si="9"/>
        <v>0</v>
      </c>
      <c r="D126" s="124">
        <f>IF(A126=" - ",0,-SUMIFS(Transactions!$J:$J,Transactions!$G:$G,A126,Transactions!$B:$B,"&gt;="&amp;date_begin,Transactions!$B:$B,"&lt;="&amp;date_end)+SUMIFS(Transactions!$I:$I,Transactions!$G:$G,A126,Transactions!$B:$B,"&gt;="&amp;date_begin,Transactions!$B:$B,"&lt;="&amp;date_end))</f>
        <v>0</v>
      </c>
      <c r="E126" s="125">
        <f t="shared" si="10"/>
        <v>0</v>
      </c>
      <c r="F126" s="126">
        <f t="shared" si="11"/>
        <v>0</v>
      </c>
      <c r="G126" s="35"/>
    </row>
    <row r="127" spans="1:7" ht="14.45" customHeight="1" x14ac:dyDescent="0.25">
      <c r="A127" s="121" t="s">
        <v>413</v>
      </c>
      <c r="B127" s="76"/>
      <c r="C127" s="160">
        <f t="shared" si="9"/>
        <v>0</v>
      </c>
      <c r="D127" s="124">
        <f>IF(A127=" - ",0,-SUMIFS(Transactions!$J:$J,Transactions!$G:$G,A127,Transactions!$B:$B,"&gt;="&amp;date_begin,Transactions!$B:$B,"&lt;="&amp;date_end)+SUMIFS(Transactions!$I:$I,Transactions!$G:$G,A127,Transactions!$B:$B,"&gt;="&amp;date_begin,Transactions!$B:$B,"&lt;="&amp;date_end))</f>
        <v>0</v>
      </c>
      <c r="E127" s="125">
        <f t="shared" si="10"/>
        <v>0</v>
      </c>
      <c r="F127" s="126">
        <f t="shared" si="11"/>
        <v>0</v>
      </c>
      <c r="G127" s="35"/>
    </row>
    <row r="128" spans="1:7" ht="14.45" customHeight="1" x14ac:dyDescent="0.25">
      <c r="A128" s="121" t="s">
        <v>413</v>
      </c>
      <c r="B128" s="76"/>
      <c r="C128" s="160">
        <f t="shared" si="9"/>
        <v>0</v>
      </c>
      <c r="D128" s="124">
        <f>IF(A128=" - ",0,-SUMIFS(Transactions!$J:$J,Transactions!$G:$G,A128,Transactions!$B:$B,"&gt;="&amp;date_begin,Transactions!$B:$B,"&lt;="&amp;date_end)+SUMIFS(Transactions!$I:$I,Transactions!$G:$G,A128,Transactions!$B:$B,"&gt;="&amp;date_begin,Transactions!$B:$B,"&lt;="&amp;date_end))</f>
        <v>0</v>
      </c>
      <c r="E128" s="125">
        <f t="shared" si="10"/>
        <v>0</v>
      </c>
      <c r="F128" s="126">
        <f t="shared" si="11"/>
        <v>0</v>
      </c>
      <c r="G128" s="35"/>
    </row>
    <row r="129" spans="1:7" ht="14.45" customHeight="1" x14ac:dyDescent="0.25">
      <c r="A129" s="121" t="s">
        <v>413</v>
      </c>
      <c r="B129" s="76"/>
      <c r="C129" s="160">
        <f t="shared" si="9"/>
        <v>0</v>
      </c>
      <c r="D129" s="124">
        <f>IF(A129=" - ",0,-SUMIFS(Transactions!$J:$J,Transactions!$G:$G,A129,Transactions!$B:$B,"&gt;="&amp;date_begin,Transactions!$B:$B,"&lt;="&amp;date_end)+SUMIFS(Transactions!$I:$I,Transactions!$G:$G,A129,Transactions!$B:$B,"&gt;="&amp;date_begin,Transactions!$B:$B,"&lt;="&amp;date_end))</f>
        <v>0</v>
      </c>
      <c r="E129" s="125">
        <f t="shared" si="10"/>
        <v>0</v>
      </c>
      <c r="F129" s="126">
        <f t="shared" si="11"/>
        <v>0</v>
      </c>
      <c r="G129" s="35"/>
    </row>
    <row r="130" spans="1:7" ht="14.45" customHeight="1" x14ac:dyDescent="0.25">
      <c r="A130" s="121" t="s">
        <v>413</v>
      </c>
      <c r="B130" s="76"/>
      <c r="C130" s="160">
        <f t="shared" si="9"/>
        <v>0</v>
      </c>
      <c r="D130" s="124">
        <f>IF(A130=" - ",0,-SUMIFS(Transactions!$J:$J,Transactions!$G:$G,A130,Transactions!$B:$B,"&gt;="&amp;date_begin,Transactions!$B:$B,"&lt;="&amp;date_end)+SUMIFS(Transactions!$I:$I,Transactions!$G:$G,A130,Transactions!$B:$B,"&gt;="&amp;date_begin,Transactions!$B:$B,"&lt;="&amp;date_end))</f>
        <v>0</v>
      </c>
      <c r="E130" s="125">
        <f t="shared" si="10"/>
        <v>0</v>
      </c>
      <c r="F130" s="126">
        <f t="shared" si="11"/>
        <v>0</v>
      </c>
      <c r="G130" s="35"/>
    </row>
    <row r="131" spans="1:7" ht="14.45" customHeight="1" x14ac:dyDescent="0.25">
      <c r="A131" s="121" t="s">
        <v>413</v>
      </c>
      <c r="B131" s="76"/>
      <c r="C131" s="160">
        <f t="shared" si="9"/>
        <v>0</v>
      </c>
      <c r="D131" s="124">
        <f>IF(A131=" - ",0,-SUMIFS(Transactions!$J:$J,Transactions!$G:$G,A131,Transactions!$B:$B,"&gt;="&amp;date_begin,Transactions!$B:$B,"&lt;="&amp;date_end)+SUMIFS(Transactions!$I:$I,Transactions!$G:$G,A131,Transactions!$B:$B,"&gt;="&amp;date_begin,Transactions!$B:$B,"&lt;="&amp;date_end))</f>
        <v>0</v>
      </c>
      <c r="E131" s="125">
        <f t="shared" si="10"/>
        <v>0</v>
      </c>
      <c r="F131" s="126">
        <f t="shared" si="11"/>
        <v>0</v>
      </c>
      <c r="G131" s="35"/>
    </row>
    <row r="132" spans="1:7" ht="14.45" customHeight="1" x14ac:dyDescent="0.25">
      <c r="A132" s="121" t="s">
        <v>413</v>
      </c>
      <c r="B132" s="76"/>
      <c r="C132" s="160">
        <f t="shared" si="9"/>
        <v>0</v>
      </c>
      <c r="D132" s="124">
        <f>IF(A132=" - ",0,-SUMIFS(Transactions!$J:$J,Transactions!$G:$G,A132,Transactions!$B:$B,"&gt;="&amp;date_begin,Transactions!$B:$B,"&lt;="&amp;date_end)+SUMIFS(Transactions!$I:$I,Transactions!$G:$G,A132,Transactions!$B:$B,"&gt;="&amp;date_begin,Transactions!$B:$B,"&lt;="&amp;date_end))</f>
        <v>0</v>
      </c>
      <c r="E132" s="125">
        <f t="shared" si="10"/>
        <v>0</v>
      </c>
      <c r="F132" s="126">
        <f t="shared" si="11"/>
        <v>0</v>
      </c>
      <c r="G132" s="35"/>
    </row>
    <row r="133" spans="1:7" ht="14.45" customHeight="1" x14ac:dyDescent="0.25">
      <c r="A133" s="121" t="s">
        <v>413</v>
      </c>
      <c r="B133" s="76"/>
      <c r="C133" s="160">
        <f t="shared" si="9"/>
        <v>0</v>
      </c>
      <c r="D133" s="124">
        <f>IF(A133=" - ",0,-SUMIFS(Transactions!$J:$J,Transactions!$G:$G,A133,Transactions!$B:$B,"&gt;="&amp;date_begin,Transactions!$B:$B,"&lt;="&amp;date_end)+SUMIFS(Transactions!$I:$I,Transactions!$G:$G,A133,Transactions!$B:$B,"&gt;="&amp;date_begin,Transactions!$B:$B,"&lt;="&amp;date_end))</f>
        <v>0</v>
      </c>
      <c r="E133" s="125">
        <f t="shared" si="10"/>
        <v>0</v>
      </c>
      <c r="F133" s="126">
        <f t="shared" si="11"/>
        <v>0</v>
      </c>
      <c r="G133" s="35"/>
    </row>
    <row r="134" spans="1:7" ht="14.45" customHeight="1" x14ac:dyDescent="0.25">
      <c r="A134" s="121" t="s">
        <v>413</v>
      </c>
      <c r="B134" s="76"/>
      <c r="C134" s="160">
        <f t="shared" si="9"/>
        <v>0</v>
      </c>
      <c r="D134" s="124">
        <f>IF(A134=" - ",0,-SUMIFS(Transactions!$J:$J,Transactions!$G:$G,A134,Transactions!$B:$B,"&gt;="&amp;date_begin,Transactions!$B:$B,"&lt;="&amp;date_end)+SUMIFS(Transactions!$I:$I,Transactions!$G:$G,A134,Transactions!$B:$B,"&gt;="&amp;date_begin,Transactions!$B:$B,"&lt;="&amp;date_end))</f>
        <v>0</v>
      </c>
      <c r="E134" s="125">
        <f t="shared" si="10"/>
        <v>0</v>
      </c>
      <c r="F134" s="126">
        <f t="shared" si="11"/>
        <v>0</v>
      </c>
      <c r="G134" s="35"/>
    </row>
    <row r="135" spans="1:7" ht="14.45" customHeight="1" x14ac:dyDescent="0.25">
      <c r="A135" s="121" t="s">
        <v>413</v>
      </c>
      <c r="B135" s="76"/>
      <c r="C135" s="160">
        <f t="shared" si="9"/>
        <v>0</v>
      </c>
      <c r="D135" s="124">
        <f>IF(A135=" - ",0,-SUMIFS(Transactions!$J:$J,Transactions!$G:$G,A135,Transactions!$B:$B,"&gt;="&amp;date_begin,Transactions!$B:$B,"&lt;="&amp;date_end)+SUMIFS(Transactions!$I:$I,Transactions!$G:$G,A135,Transactions!$B:$B,"&gt;="&amp;date_begin,Transactions!$B:$B,"&lt;="&amp;date_end))</f>
        <v>0</v>
      </c>
      <c r="E135" s="125">
        <f t="shared" si="10"/>
        <v>0</v>
      </c>
      <c r="F135" s="126">
        <f t="shared" si="11"/>
        <v>0</v>
      </c>
      <c r="G135" s="35"/>
    </row>
    <row r="136" spans="1:7" ht="14.45" customHeight="1" x14ac:dyDescent="0.25">
      <c r="A136" s="121" t="s">
        <v>413</v>
      </c>
      <c r="B136" s="76"/>
      <c r="C136" s="160">
        <f t="shared" si="9"/>
        <v>0</v>
      </c>
      <c r="D136" s="124">
        <f>IF(A136=" - ",0,-SUMIFS(Transactions!$J:$J,Transactions!$G:$G,A136,Transactions!$B:$B,"&gt;="&amp;date_begin,Transactions!$B:$B,"&lt;="&amp;date_end)+SUMIFS(Transactions!$I:$I,Transactions!$G:$G,A136,Transactions!$B:$B,"&gt;="&amp;date_begin,Transactions!$B:$B,"&lt;="&amp;date_end))</f>
        <v>0</v>
      </c>
      <c r="E136" s="125">
        <f t="shared" si="10"/>
        <v>0</v>
      </c>
      <c r="F136" s="126">
        <f t="shared" si="11"/>
        <v>0</v>
      </c>
      <c r="G136" s="35"/>
    </row>
    <row r="137" spans="1:7" ht="14.45" customHeight="1" x14ac:dyDescent="0.25">
      <c r="A137" s="121" t="s">
        <v>413</v>
      </c>
      <c r="B137" s="76"/>
      <c r="C137" s="160">
        <f t="shared" si="9"/>
        <v>0</v>
      </c>
      <c r="D137" s="124">
        <f>IF(A137=" - ",0,-SUMIFS(Transactions!$J:$J,Transactions!$G:$G,A137,Transactions!$B:$B,"&gt;="&amp;date_begin,Transactions!$B:$B,"&lt;="&amp;date_end)+SUMIFS(Transactions!$I:$I,Transactions!$G:$G,A137,Transactions!$B:$B,"&gt;="&amp;date_begin,Transactions!$B:$B,"&lt;="&amp;date_end))</f>
        <v>0</v>
      </c>
      <c r="E137" s="125">
        <f t="shared" si="10"/>
        <v>0</v>
      </c>
      <c r="F137" s="126">
        <f t="shared" si="11"/>
        <v>0</v>
      </c>
      <c r="G137" s="35"/>
    </row>
    <row r="138" spans="1:7" ht="14.45" customHeight="1" x14ac:dyDescent="0.25">
      <c r="A138" s="121" t="s">
        <v>413</v>
      </c>
      <c r="B138" s="76"/>
      <c r="C138" s="160">
        <f t="shared" si="9"/>
        <v>0</v>
      </c>
      <c r="D138" s="124">
        <f>IF(A138=" - ",0,-SUMIFS(Transactions!$J:$J,Transactions!$G:$G,A138,Transactions!$B:$B,"&gt;="&amp;date_begin,Transactions!$B:$B,"&lt;="&amp;date_end)+SUMIFS(Transactions!$I:$I,Transactions!$G:$G,A138,Transactions!$B:$B,"&gt;="&amp;date_begin,Transactions!$B:$B,"&lt;="&amp;date_end))</f>
        <v>0</v>
      </c>
      <c r="E138" s="125">
        <f t="shared" si="10"/>
        <v>0</v>
      </c>
      <c r="F138" s="126">
        <f t="shared" si="11"/>
        <v>0</v>
      </c>
      <c r="G138" s="35"/>
    </row>
    <row r="139" spans="1:7" ht="14.45" customHeight="1" x14ac:dyDescent="0.25">
      <c r="A139" s="121" t="s">
        <v>413</v>
      </c>
      <c r="B139" s="76"/>
      <c r="C139" s="160">
        <f t="shared" si="9"/>
        <v>0</v>
      </c>
      <c r="D139" s="124">
        <f>IF(A139=" - ",0,-SUMIFS(Transactions!$J:$J,Transactions!$G:$G,A139,Transactions!$B:$B,"&gt;="&amp;date_begin,Transactions!$B:$B,"&lt;="&amp;date_end)+SUMIFS(Transactions!$I:$I,Transactions!$G:$G,A139,Transactions!$B:$B,"&gt;="&amp;date_begin,Transactions!$B:$B,"&lt;="&amp;date_end))</f>
        <v>0</v>
      </c>
      <c r="E139" s="125">
        <f t="shared" si="10"/>
        <v>0</v>
      </c>
      <c r="F139" s="126">
        <f t="shared" si="11"/>
        <v>0</v>
      </c>
      <c r="G139" s="35"/>
    </row>
    <row r="140" spans="1:7" ht="14.45" customHeight="1" x14ac:dyDescent="0.25">
      <c r="A140" s="121" t="s">
        <v>413</v>
      </c>
      <c r="B140" s="76"/>
      <c r="C140" s="160">
        <f t="shared" si="9"/>
        <v>0</v>
      </c>
      <c r="D140" s="124">
        <f>IF(A140=" - ",0,-SUMIFS(Transactions!$J:$J,Transactions!$G:$G,A140,Transactions!$B:$B,"&gt;="&amp;date_begin,Transactions!$B:$B,"&lt;="&amp;date_end)+SUMIFS(Transactions!$I:$I,Transactions!$G:$G,A140,Transactions!$B:$B,"&gt;="&amp;date_begin,Transactions!$B:$B,"&lt;="&amp;date_end))</f>
        <v>0</v>
      </c>
      <c r="E140" s="125">
        <f t="shared" si="10"/>
        <v>0</v>
      </c>
      <c r="F140" s="126">
        <f t="shared" si="11"/>
        <v>0</v>
      </c>
      <c r="G140" s="35"/>
    </row>
    <row r="141" spans="1:7" ht="14.45" customHeight="1" x14ac:dyDescent="0.25">
      <c r="A141" s="121" t="s">
        <v>413</v>
      </c>
      <c r="B141" s="76"/>
      <c r="C141" s="160">
        <f t="shared" si="9"/>
        <v>0</v>
      </c>
      <c r="D141" s="124">
        <f>IF(A141=" - ",0,-SUMIFS(Transactions!$J:$J,Transactions!$G:$G,A141,Transactions!$B:$B,"&gt;="&amp;date_begin,Transactions!$B:$B,"&lt;="&amp;date_end)+SUMIFS(Transactions!$I:$I,Transactions!$G:$G,A141,Transactions!$B:$B,"&gt;="&amp;date_begin,Transactions!$B:$B,"&lt;="&amp;date_end))</f>
        <v>0</v>
      </c>
      <c r="E141" s="125">
        <f t="shared" si="10"/>
        <v>0</v>
      </c>
      <c r="F141" s="126">
        <f t="shared" si="11"/>
        <v>0</v>
      </c>
      <c r="G141" s="35"/>
    </row>
    <row r="142" spans="1:7" ht="14.45" customHeight="1" x14ac:dyDescent="0.25">
      <c r="A142" s="121" t="s">
        <v>413</v>
      </c>
      <c r="B142" s="76"/>
      <c r="C142" s="160">
        <f t="shared" si="9"/>
        <v>0</v>
      </c>
      <c r="D142" s="124">
        <f>IF(A142=" - ",0,-SUMIFS(Transactions!$J:$J,Transactions!$G:$G,A142,Transactions!$B:$B,"&gt;="&amp;date_begin,Transactions!$B:$B,"&lt;="&amp;date_end)+SUMIFS(Transactions!$I:$I,Transactions!$G:$G,A142,Transactions!$B:$B,"&gt;="&amp;date_begin,Transactions!$B:$B,"&lt;="&amp;date_end))</f>
        <v>0</v>
      </c>
      <c r="E142" s="125">
        <f t="shared" si="10"/>
        <v>0</v>
      </c>
      <c r="F142" s="126">
        <f t="shared" si="11"/>
        <v>0</v>
      </c>
      <c r="G142" s="35"/>
    </row>
    <row r="143" spans="1:7" ht="14.45" customHeight="1" x14ac:dyDescent="0.25">
      <c r="A143" s="121" t="s">
        <v>413</v>
      </c>
      <c r="B143" s="76"/>
      <c r="C143" s="160">
        <f t="shared" si="9"/>
        <v>0</v>
      </c>
      <c r="D143" s="124">
        <f>IF(A143=" - ",0,-SUMIFS(Transactions!$J:$J,Transactions!$G:$G,A143,Transactions!$B:$B,"&gt;="&amp;date_begin,Transactions!$B:$B,"&lt;="&amp;date_end)+SUMIFS(Transactions!$I:$I,Transactions!$G:$G,A143,Transactions!$B:$B,"&gt;="&amp;date_begin,Transactions!$B:$B,"&lt;="&amp;date_end))</f>
        <v>0</v>
      </c>
      <c r="E143" s="125">
        <f t="shared" si="10"/>
        <v>0</v>
      </c>
      <c r="F143" s="126">
        <f t="shared" si="11"/>
        <v>0</v>
      </c>
      <c r="G143" s="35"/>
    </row>
    <row r="144" spans="1:7" ht="14.45" customHeight="1" x14ac:dyDescent="0.25">
      <c r="A144" s="121" t="s">
        <v>413</v>
      </c>
      <c r="B144" s="76"/>
      <c r="C144" s="160">
        <f t="shared" si="9"/>
        <v>0</v>
      </c>
      <c r="D144" s="124">
        <f>IF(A144=" - ",0,-SUMIFS(Transactions!$J:$J,Transactions!$G:$G,A144,Transactions!$B:$B,"&gt;="&amp;date_begin,Transactions!$B:$B,"&lt;="&amp;date_end)+SUMIFS(Transactions!$I:$I,Transactions!$G:$G,A144,Transactions!$B:$B,"&gt;="&amp;date_begin,Transactions!$B:$B,"&lt;="&amp;date_end))</f>
        <v>0</v>
      </c>
      <c r="E144" s="125">
        <f t="shared" si="10"/>
        <v>0</v>
      </c>
      <c r="F144" s="126">
        <f t="shared" si="11"/>
        <v>0</v>
      </c>
      <c r="G144" s="35"/>
    </row>
    <row r="145" spans="1:7" ht="14.45" customHeight="1" x14ac:dyDescent="0.25">
      <c r="A145" s="121" t="s">
        <v>413</v>
      </c>
      <c r="B145" s="76"/>
      <c r="C145" s="160">
        <f t="shared" si="9"/>
        <v>0</v>
      </c>
      <c r="D145" s="124">
        <f>IF(A145=" - ",0,-SUMIFS(Transactions!$J:$J,Transactions!$G:$G,A145,Transactions!$B:$B,"&gt;="&amp;date_begin,Transactions!$B:$B,"&lt;="&amp;date_end)+SUMIFS(Transactions!$I:$I,Transactions!$G:$G,A145,Transactions!$B:$B,"&gt;="&amp;date_begin,Transactions!$B:$B,"&lt;="&amp;date_end))</f>
        <v>0</v>
      </c>
      <c r="E145" s="125">
        <f t="shared" si="10"/>
        <v>0</v>
      </c>
      <c r="F145" s="126">
        <f t="shared" si="11"/>
        <v>0</v>
      </c>
      <c r="G145" s="35"/>
    </row>
    <row r="146" spans="1:7" ht="14.45" customHeight="1" x14ac:dyDescent="0.25">
      <c r="A146" s="121" t="s">
        <v>413</v>
      </c>
      <c r="B146" s="76"/>
      <c r="C146" s="160">
        <f t="shared" si="9"/>
        <v>0</v>
      </c>
      <c r="D146" s="124">
        <f>IF(A146=" - ",0,-SUMIFS(Transactions!$J:$J,Transactions!$G:$G,A146,Transactions!$B:$B,"&gt;="&amp;date_begin,Transactions!$B:$B,"&lt;="&amp;date_end)+SUMIFS(Transactions!$I:$I,Transactions!$G:$G,A146,Transactions!$B:$B,"&gt;="&amp;date_begin,Transactions!$B:$B,"&lt;="&amp;date_end))</f>
        <v>0</v>
      </c>
      <c r="E146" s="125">
        <f t="shared" si="10"/>
        <v>0</v>
      </c>
      <c r="F146" s="126">
        <f t="shared" si="11"/>
        <v>0</v>
      </c>
      <c r="G146" s="35"/>
    </row>
    <row r="147" spans="1:7" ht="14.45" customHeight="1" x14ac:dyDescent="0.25">
      <c r="A147" s="121" t="s">
        <v>413</v>
      </c>
      <c r="B147" s="76"/>
      <c r="C147" s="160">
        <f t="shared" si="9"/>
        <v>0</v>
      </c>
      <c r="D147" s="124">
        <f>IF(A147=" - ",0,-SUMIFS(Transactions!$J:$J,Transactions!$G:$G,A147,Transactions!$B:$B,"&gt;="&amp;date_begin,Transactions!$B:$B,"&lt;="&amp;date_end)+SUMIFS(Transactions!$I:$I,Transactions!$G:$G,A147,Transactions!$B:$B,"&gt;="&amp;date_begin,Transactions!$B:$B,"&lt;="&amp;date_end))</f>
        <v>0</v>
      </c>
      <c r="E147" s="125">
        <f t="shared" si="10"/>
        <v>0</v>
      </c>
      <c r="F147" s="126">
        <f t="shared" si="11"/>
        <v>0</v>
      </c>
      <c r="G147" s="35"/>
    </row>
    <row r="148" spans="1:7" ht="14.45" customHeight="1" x14ac:dyDescent="0.25">
      <c r="A148" s="121" t="s">
        <v>413</v>
      </c>
      <c r="B148" s="76"/>
      <c r="C148" s="160">
        <f t="shared" si="9"/>
        <v>0</v>
      </c>
      <c r="D148" s="124">
        <f>IF(A148=" - ",0,-SUMIFS(Transactions!$J:$J,Transactions!$G:$G,A148,Transactions!$B:$B,"&gt;="&amp;date_begin,Transactions!$B:$B,"&lt;="&amp;date_end)+SUMIFS(Transactions!$I:$I,Transactions!$G:$G,A148,Transactions!$B:$B,"&gt;="&amp;date_begin,Transactions!$B:$B,"&lt;="&amp;date_end))</f>
        <v>0</v>
      </c>
      <c r="E148" s="125">
        <f t="shared" si="10"/>
        <v>0</v>
      </c>
      <c r="F148" s="126">
        <f t="shared" si="11"/>
        <v>0</v>
      </c>
      <c r="G148" s="35"/>
    </row>
    <row r="149" spans="1:7" ht="14.45" customHeight="1" x14ac:dyDescent="0.25">
      <c r="A149" s="121" t="s">
        <v>413</v>
      </c>
      <c r="B149" s="76"/>
      <c r="C149" s="160">
        <f t="shared" si="9"/>
        <v>0</v>
      </c>
      <c r="D149" s="124">
        <f>IF(A149=" - ",0,-SUMIFS(Transactions!$J:$J,Transactions!$G:$G,A149,Transactions!$B:$B,"&gt;="&amp;date_begin,Transactions!$B:$B,"&lt;="&amp;date_end)+SUMIFS(Transactions!$I:$I,Transactions!$G:$G,A149,Transactions!$B:$B,"&gt;="&amp;date_begin,Transactions!$B:$B,"&lt;="&amp;date_end))</f>
        <v>0</v>
      </c>
      <c r="E149" s="125">
        <f t="shared" si="10"/>
        <v>0</v>
      </c>
      <c r="F149" s="126">
        <f t="shared" si="11"/>
        <v>0</v>
      </c>
      <c r="G149" s="35"/>
    </row>
    <row r="150" spans="1:7" ht="14.45" customHeight="1" x14ac:dyDescent="0.25">
      <c r="A150" s="121" t="s">
        <v>413</v>
      </c>
      <c r="B150" s="76"/>
      <c r="C150" s="160">
        <f t="shared" si="9"/>
        <v>0</v>
      </c>
      <c r="D150" s="124">
        <f>IF(A150=" - ",0,-SUMIFS(Transactions!$J:$J,Transactions!$G:$G,A150,Transactions!$B:$B,"&gt;="&amp;date_begin,Transactions!$B:$B,"&lt;="&amp;date_end)+SUMIFS(Transactions!$I:$I,Transactions!$G:$G,A150,Transactions!$B:$B,"&gt;="&amp;date_begin,Transactions!$B:$B,"&lt;="&amp;date_end))</f>
        <v>0</v>
      </c>
      <c r="E150" s="125">
        <f t="shared" si="10"/>
        <v>0</v>
      </c>
      <c r="F150" s="126">
        <f t="shared" si="11"/>
        <v>0</v>
      </c>
      <c r="G150" s="35"/>
    </row>
    <row r="151" spans="1:7" ht="14.45" customHeight="1" x14ac:dyDescent="0.25">
      <c r="A151" s="121" t="s">
        <v>413</v>
      </c>
      <c r="B151" s="76"/>
      <c r="C151" s="160">
        <f t="shared" si="9"/>
        <v>0</v>
      </c>
      <c r="D151" s="124">
        <f>IF(A151=" - ",0,-SUMIFS(Transactions!$J:$J,Transactions!$G:$G,A151,Transactions!$B:$B,"&gt;="&amp;date_begin,Transactions!$B:$B,"&lt;="&amp;date_end)+SUMIFS(Transactions!$I:$I,Transactions!$G:$G,A151,Transactions!$B:$B,"&gt;="&amp;date_begin,Transactions!$B:$B,"&lt;="&amp;date_end))</f>
        <v>0</v>
      </c>
      <c r="E151" s="125">
        <f t="shared" si="10"/>
        <v>0</v>
      </c>
      <c r="F151" s="126">
        <f t="shared" si="11"/>
        <v>0</v>
      </c>
      <c r="G151" s="35"/>
    </row>
    <row r="152" spans="1:7" ht="14.45" customHeight="1" x14ac:dyDescent="0.25">
      <c r="A152" s="121" t="s">
        <v>413</v>
      </c>
      <c r="B152" s="76"/>
      <c r="C152" s="160">
        <f t="shared" si="9"/>
        <v>0</v>
      </c>
      <c r="D152" s="124">
        <f>IF(A152=" - ",0,-SUMIFS(Transactions!$J:$J,Transactions!$G:$G,A152,Transactions!$B:$B,"&gt;="&amp;date_begin,Transactions!$B:$B,"&lt;="&amp;date_end)+SUMIFS(Transactions!$I:$I,Transactions!$G:$G,A152,Transactions!$B:$B,"&gt;="&amp;date_begin,Transactions!$B:$B,"&lt;="&amp;date_end))</f>
        <v>0</v>
      </c>
      <c r="E152" s="125">
        <f t="shared" si="10"/>
        <v>0</v>
      </c>
      <c r="F152" s="126">
        <f t="shared" si="11"/>
        <v>0</v>
      </c>
      <c r="G152" s="35"/>
    </row>
    <row r="153" spans="1:7" ht="14.45" customHeight="1" x14ac:dyDescent="0.25">
      <c r="A153" s="121" t="s">
        <v>413</v>
      </c>
      <c r="B153" s="76"/>
      <c r="C153" s="160">
        <f t="shared" ref="C153:C184" si="12">IF($B$157=0," - ",B153/$B$157)</f>
        <v>0</v>
      </c>
      <c r="D153" s="124">
        <f>IF(A153=" - ",0,-SUMIFS(Transactions!$J:$J,Transactions!$G:$G,A153,Transactions!$B:$B,"&gt;="&amp;date_begin,Transactions!$B:$B,"&lt;="&amp;date_end)+SUMIFS(Transactions!$I:$I,Transactions!$G:$G,A153,Transactions!$B:$B,"&gt;="&amp;date_begin,Transactions!$B:$B,"&lt;="&amp;date_end))</f>
        <v>0</v>
      </c>
      <c r="E153" s="125">
        <f t="shared" ref="E153:E184" si="13">IF($D$157=0," - ",D153/$D$157)</f>
        <v>0</v>
      </c>
      <c r="F153" s="126">
        <f t="shared" si="11"/>
        <v>0</v>
      </c>
      <c r="G153" s="35"/>
    </row>
    <row r="154" spans="1:7" ht="14.45" customHeight="1" x14ac:dyDescent="0.25">
      <c r="A154" s="121" t="s">
        <v>413</v>
      </c>
      <c r="B154" s="76"/>
      <c r="C154" s="160">
        <f t="shared" si="12"/>
        <v>0</v>
      </c>
      <c r="D154" s="124">
        <f>IF(A154=" - ",0,-SUMIFS(Transactions!$J:$J,Transactions!$G:$G,A154,Transactions!$B:$B,"&gt;="&amp;date_begin,Transactions!$B:$B,"&lt;="&amp;date_end)+SUMIFS(Transactions!$I:$I,Transactions!$G:$G,A154,Transactions!$B:$B,"&gt;="&amp;date_begin,Transactions!$B:$B,"&lt;="&amp;date_end))</f>
        <v>0</v>
      </c>
      <c r="E154" s="125">
        <f t="shared" si="13"/>
        <v>0</v>
      </c>
      <c r="F154" s="126">
        <f t="shared" si="11"/>
        <v>0</v>
      </c>
      <c r="G154" s="35"/>
    </row>
    <row r="155" spans="1:7" ht="14.45" customHeight="1" x14ac:dyDescent="0.25">
      <c r="A155" s="121" t="s">
        <v>413</v>
      </c>
      <c r="B155" s="76"/>
      <c r="C155" s="160">
        <f t="shared" si="12"/>
        <v>0</v>
      </c>
      <c r="D155" s="124">
        <f>IF(A155=" - ",0,-SUMIFS(Transactions!$J:$J,Transactions!$G:$G,A155,Transactions!$B:$B,"&gt;="&amp;date_begin,Transactions!$B:$B,"&lt;="&amp;date_end)+SUMIFS(Transactions!$I:$I,Transactions!$G:$G,A155,Transactions!$B:$B,"&gt;="&amp;date_begin,Transactions!$B:$B,"&lt;="&amp;date_end))</f>
        <v>0</v>
      </c>
      <c r="E155" s="125">
        <f t="shared" si="13"/>
        <v>0</v>
      </c>
      <c r="F155" s="126">
        <f t="shared" si="11"/>
        <v>0</v>
      </c>
      <c r="G155" s="35"/>
    </row>
    <row r="156" spans="1:7" ht="14.45" customHeight="1" x14ac:dyDescent="0.25">
      <c r="A156" s="121" t="s">
        <v>413</v>
      </c>
      <c r="B156" s="76"/>
      <c r="C156" s="160">
        <f t="shared" si="12"/>
        <v>0</v>
      </c>
      <c r="D156" s="124">
        <f>IF(A156=" - ",0,-SUMIFS(Transactions!$J:$J,Transactions!$G:$G,A156,Transactions!$B:$B,"&gt;="&amp;date_begin,Transactions!$B:$B,"&lt;="&amp;date_end)+SUMIFS(Transactions!$I:$I,Transactions!$G:$G,A156,Transactions!$B:$B,"&gt;="&amp;date_begin,Transactions!$B:$B,"&lt;="&amp;date_end))</f>
        <v>0</v>
      </c>
      <c r="E156" s="125">
        <f t="shared" si="13"/>
        <v>0</v>
      </c>
      <c r="F156" s="126">
        <f t="shared" si="11"/>
        <v>0</v>
      </c>
      <c r="G156" s="35"/>
    </row>
    <row r="157" spans="1:7" ht="14.45" customHeight="1" x14ac:dyDescent="0.25">
      <c r="A157" s="134" t="s">
        <v>278</v>
      </c>
      <c r="B157" s="135">
        <f>SUM(B56:B156)</f>
        <v>250</v>
      </c>
      <c r="C157" s="136"/>
      <c r="D157" s="137">
        <f>SUM(D56:D156)</f>
        <v>502.54</v>
      </c>
      <c r="E157" s="138"/>
      <c r="F157" s="135">
        <f>SUM(F56:F156)</f>
        <v>-252.54000000000002</v>
      </c>
      <c r="G157" s="136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showGridLines="0" workbookViewId="0">
      <selection activeCell="I55" sqref="I55"/>
    </sheetView>
  </sheetViews>
  <sheetFormatPr defaultColWidth="9.140625" defaultRowHeight="14.45" customHeight="1" x14ac:dyDescent="0.25"/>
  <cols>
    <col min="1" max="1" width="13" customWidth="1"/>
    <col min="2" max="2" width="9" customWidth="1"/>
    <col min="3" max="3" width="7" customWidth="1"/>
    <col min="4" max="4" width="30" customWidth="1"/>
    <col min="5" max="5" width="15" customWidth="1"/>
    <col min="6" max="7" width="12" customWidth="1"/>
    <col min="8" max="9" width="13" customWidth="1"/>
    <col min="10" max="10" width="5" customWidth="1"/>
    <col min="11" max="11" width="55" customWidth="1"/>
    <col min="12" max="256" width="11" customWidth="1"/>
  </cols>
  <sheetData>
    <row r="1" spans="1:11" ht="39.950000000000003" customHeight="1" x14ac:dyDescent="0.25">
      <c r="A1" s="29" t="s">
        <v>442</v>
      </c>
      <c r="B1" s="2"/>
      <c r="C1" s="2"/>
      <c r="D1" s="2"/>
      <c r="E1" s="2"/>
      <c r="F1" s="2"/>
      <c r="G1" s="2"/>
      <c r="H1" s="2"/>
      <c r="I1" s="2"/>
      <c r="K1" s="163" t="s">
        <v>443</v>
      </c>
    </row>
    <row r="2" spans="1:11" ht="20.100000000000001" customHeight="1" x14ac:dyDescent="0.25">
      <c r="A2" s="30" t="s">
        <v>271</v>
      </c>
      <c r="B2" s="4"/>
      <c r="C2" s="4"/>
      <c r="D2" s="4"/>
      <c r="E2" s="4"/>
      <c r="F2" s="4"/>
      <c r="G2" s="4"/>
      <c r="H2" s="4"/>
      <c r="I2" s="5" t="s">
        <v>2</v>
      </c>
    </row>
    <row r="4" spans="1:11" ht="23.1" customHeight="1" x14ac:dyDescent="0.25">
      <c r="E4" s="70" t="s">
        <v>444</v>
      </c>
      <c r="F4" s="70" t="s">
        <v>445</v>
      </c>
      <c r="G4" s="70" t="s">
        <v>347</v>
      </c>
      <c r="H4" s="70" t="s">
        <v>348</v>
      </c>
      <c r="I4" s="70" t="s">
        <v>350</v>
      </c>
      <c r="K4" s="16" t="s">
        <v>446</v>
      </c>
    </row>
    <row r="5" spans="1:11" ht="18.95" customHeight="1" x14ac:dyDescent="0.25">
      <c r="E5" s="164" t="s">
        <v>447</v>
      </c>
      <c r="F5" s="164" t="s">
        <v>353</v>
      </c>
      <c r="G5" s="73">
        <v>8000</v>
      </c>
      <c r="H5" s="165">
        <f t="shared" ref="H5:H14" si="0">IFERROR(I5/G5,0)</f>
        <v>0.15625</v>
      </c>
      <c r="I5" s="75">
        <f t="shared" ref="I5:I14" si="1">SUMIF($A$18:$A$55,$E5,$G$18:$G$55)-SUMIF($A$18:$A$55,$E5,$F$18:$F$55)</f>
        <v>1250</v>
      </c>
      <c r="K5" s="17" t="s">
        <v>448</v>
      </c>
    </row>
    <row r="6" spans="1:11" ht="18.95" customHeight="1" x14ac:dyDescent="0.25">
      <c r="E6" s="164" t="s">
        <v>449</v>
      </c>
      <c r="F6" s="164" t="s">
        <v>351</v>
      </c>
      <c r="G6" s="73">
        <v>1500</v>
      </c>
      <c r="H6" s="165">
        <f t="shared" si="0"/>
        <v>0.33333333333333331</v>
      </c>
      <c r="I6" s="75">
        <f t="shared" si="1"/>
        <v>500</v>
      </c>
      <c r="K6" s="17" t="s">
        <v>450</v>
      </c>
    </row>
    <row r="7" spans="1:11" ht="18" customHeight="1" x14ac:dyDescent="0.25">
      <c r="E7" s="164" t="s">
        <v>451</v>
      </c>
      <c r="F7" s="164" t="s">
        <v>353</v>
      </c>
      <c r="G7" s="76"/>
      <c r="H7" s="165">
        <f t="shared" si="0"/>
        <v>0</v>
      </c>
      <c r="I7" s="75">
        <f t="shared" si="1"/>
        <v>0</v>
      </c>
      <c r="K7" s="17" t="s">
        <v>452</v>
      </c>
    </row>
    <row r="8" spans="1:11" ht="18.95" customHeight="1" x14ac:dyDescent="0.25">
      <c r="E8" s="164" t="s">
        <v>453</v>
      </c>
      <c r="F8" s="164" t="s">
        <v>351</v>
      </c>
      <c r="G8" s="76"/>
      <c r="H8" s="165">
        <f t="shared" si="0"/>
        <v>0</v>
      </c>
      <c r="I8" s="75">
        <f t="shared" si="1"/>
        <v>0</v>
      </c>
    </row>
    <row r="9" spans="1:11" ht="18.95" customHeight="1" x14ac:dyDescent="0.25">
      <c r="E9" s="164" t="s">
        <v>454</v>
      </c>
      <c r="F9" s="164" t="s">
        <v>351</v>
      </c>
      <c r="G9" s="76"/>
      <c r="H9" s="165">
        <f t="shared" si="0"/>
        <v>0</v>
      </c>
      <c r="I9" s="75">
        <f t="shared" si="1"/>
        <v>0</v>
      </c>
      <c r="K9" s="166" t="s">
        <v>455</v>
      </c>
    </row>
    <row r="10" spans="1:11" ht="18.95" customHeight="1" x14ac:dyDescent="0.25">
      <c r="E10" s="76"/>
      <c r="F10" s="76"/>
      <c r="G10" s="76"/>
      <c r="H10" s="165">
        <f t="shared" si="0"/>
        <v>0</v>
      </c>
      <c r="I10" s="75">
        <f t="shared" si="1"/>
        <v>0</v>
      </c>
    </row>
    <row r="11" spans="1:11" ht="18.95" customHeight="1" x14ac:dyDescent="0.25">
      <c r="E11" s="76"/>
      <c r="F11" s="76"/>
      <c r="G11" s="76"/>
      <c r="H11" s="165">
        <f t="shared" si="0"/>
        <v>0</v>
      </c>
      <c r="I11" s="75">
        <f t="shared" si="1"/>
        <v>0</v>
      </c>
    </row>
    <row r="12" spans="1:11" ht="18.95" customHeight="1" x14ac:dyDescent="0.25">
      <c r="E12" s="76"/>
      <c r="F12" s="76"/>
      <c r="G12" s="76"/>
      <c r="H12" s="165">
        <f t="shared" si="0"/>
        <v>0</v>
      </c>
      <c r="I12" s="75">
        <f t="shared" si="1"/>
        <v>0</v>
      </c>
      <c r="K12" s="163" t="s">
        <v>391</v>
      </c>
    </row>
    <row r="13" spans="1:11" ht="18.95" customHeight="1" x14ac:dyDescent="0.25">
      <c r="E13" s="76"/>
      <c r="F13" s="76"/>
      <c r="G13" s="76"/>
      <c r="H13" s="165">
        <f t="shared" si="0"/>
        <v>0</v>
      </c>
      <c r="I13" s="75">
        <f t="shared" si="1"/>
        <v>0</v>
      </c>
      <c r="K13" s="17" t="s">
        <v>456</v>
      </c>
    </row>
    <row r="14" spans="1:11" ht="18.95" customHeight="1" x14ac:dyDescent="0.25">
      <c r="E14" s="76"/>
      <c r="F14" s="76"/>
      <c r="G14" s="76"/>
      <c r="H14" s="165">
        <f t="shared" si="0"/>
        <v>0</v>
      </c>
      <c r="I14" s="75">
        <f t="shared" si="1"/>
        <v>0</v>
      </c>
    </row>
    <row r="15" spans="1:11" ht="14.45" customHeight="1" x14ac:dyDescent="0.25">
      <c r="E15" s="79" t="s">
        <v>357</v>
      </c>
      <c r="F15" s="80"/>
      <c r="G15" s="80"/>
      <c r="H15" s="80"/>
      <c r="I15" s="80"/>
      <c r="K15" s="167" t="s">
        <v>457</v>
      </c>
    </row>
    <row r="16" spans="1:11" ht="14.45" customHeight="1" x14ac:dyDescent="0.25">
      <c r="H16" s="168" t="s">
        <v>458</v>
      </c>
      <c r="I16" s="169">
        <f>SUM(I4:I15)</f>
        <v>1750</v>
      </c>
    </row>
    <row r="18" spans="1:11" ht="38.1" customHeight="1" x14ac:dyDescent="0.25">
      <c r="A18" s="70" t="s">
        <v>444</v>
      </c>
      <c r="B18" s="70" t="s">
        <v>362</v>
      </c>
      <c r="C18" s="70" t="s">
        <v>363</v>
      </c>
      <c r="D18" s="69" t="s">
        <v>459</v>
      </c>
      <c r="E18" s="70" t="s">
        <v>365</v>
      </c>
      <c r="F18" s="70" t="s">
        <v>460</v>
      </c>
      <c r="G18" s="70" t="s">
        <v>461</v>
      </c>
      <c r="H18" s="70" t="s">
        <v>462</v>
      </c>
      <c r="I18" s="70" t="s">
        <v>463</v>
      </c>
    </row>
    <row r="19" spans="1:11" ht="18.95" customHeight="1" x14ac:dyDescent="0.25">
      <c r="A19" s="164" t="s">
        <v>447</v>
      </c>
      <c r="B19" s="170">
        <v>43101</v>
      </c>
      <c r="C19" s="76"/>
      <c r="D19" s="164" t="s">
        <v>464</v>
      </c>
      <c r="E19" s="76"/>
      <c r="F19" s="76"/>
      <c r="G19" s="171">
        <v>1250</v>
      </c>
      <c r="H19" s="172">
        <f ca="1">IF(AND(ISBLANK(F19),ISBLANK(G19))," - ",SUMIF($A$18:OFFSET(A19,0,0,1,1),$A19,$G$18:OFFSET(G19,0,0,1,1))-SUMIF($A$18:OFFSET(A19,0,0,1,1),$A19,$F$18:OFFSET(F19,0,0,1,1)))</f>
        <v>1250</v>
      </c>
      <c r="I19" s="172">
        <f ca="1">IF(AND(ISBLANK(F19),ISBLANK(G19))," - ",SUM($G$18:OFFSET(G19,0,0,1,1))-SUM($F$18:OFFSET(F19,0,0,1,1)))</f>
        <v>1250</v>
      </c>
      <c r="K19" s="17" t="s">
        <v>465</v>
      </c>
    </row>
    <row r="20" spans="1:11" ht="18.95" customHeight="1" x14ac:dyDescent="0.25">
      <c r="A20" s="164" t="s">
        <v>449</v>
      </c>
      <c r="B20" s="170">
        <v>43101</v>
      </c>
      <c r="C20" s="76"/>
      <c r="D20" s="164" t="s">
        <v>464</v>
      </c>
      <c r="E20" s="76"/>
      <c r="F20" s="76"/>
      <c r="G20" s="171">
        <v>500</v>
      </c>
      <c r="H20" s="173">
        <f ca="1">IF(AND(ISBLANK(F20),ISBLANK(G20))," - ",SUMIF($A$18:OFFSET(A20,0,0,1,1),$A20,$G$18:OFFSET(G20,0,0,1,1))-SUMIF($A$18:OFFSET(A20,0,0,1,1),$A20,$F$18:OFFSET(F20,0,0,1,1)))</f>
        <v>500</v>
      </c>
      <c r="I20" s="173">
        <f ca="1">IF(AND(ISBLANK(F20),ISBLANK(G20))," - ",SUM($G$18:OFFSET(G20,0,0,1,1))-SUM($F$18:OFFSET(F20,0,0,1,1)))</f>
        <v>1750</v>
      </c>
    </row>
    <row r="21" spans="1:11" ht="18.95" customHeight="1" x14ac:dyDescent="0.25">
      <c r="A21" s="76"/>
      <c r="B21" s="76"/>
      <c r="C21" s="76"/>
      <c r="D21" s="76"/>
      <c r="E21" s="76"/>
      <c r="F21" s="76"/>
      <c r="G21" s="76"/>
      <c r="H21" s="174" t="str">
        <f ca="1">IF(AND(ISBLANK(F21),ISBLANK(G21))," - ",SUMIF($A$18:OFFSET(A21,0,0,1,1),$A21,$G$18:OFFSET(G21,0,0,1,1))-SUMIF($A$18:OFFSET(A21,0,0,1,1),$A21,$F$18:OFFSET(F21,0,0,1,1)))</f>
        <v xml:space="preserve"> - </v>
      </c>
      <c r="I21" s="174" t="str">
        <f ca="1">IF(AND(ISBLANK(F21),ISBLANK(G21))," - ",SUM($G$18:OFFSET(G21,0,0,1,1))-SUM($F$18:OFFSET(F21,0,0,1,1)))</f>
        <v xml:space="preserve"> - </v>
      </c>
    </row>
    <row r="22" spans="1:11" ht="18.95" customHeight="1" x14ac:dyDescent="0.25">
      <c r="A22" s="76"/>
      <c r="B22" s="76"/>
      <c r="C22" s="76"/>
      <c r="D22" s="76"/>
      <c r="E22" s="76"/>
      <c r="F22" s="76"/>
      <c r="G22" s="76"/>
      <c r="H22" s="174" t="str">
        <f ca="1">IF(AND(ISBLANK(F22),ISBLANK(G22))," - ",SUMIF($A$18:OFFSET(A22,0,0,1,1),$A22,$G$18:OFFSET(G22,0,0,1,1))-SUMIF($A$18:OFFSET(A22,0,0,1,1),$A22,$F$18:OFFSET(F22,0,0,1,1)))</f>
        <v xml:space="preserve"> - </v>
      </c>
      <c r="I22" s="174" t="str">
        <f ca="1">IF(AND(ISBLANK(F22),ISBLANK(G22))," - ",SUM($G$18:OFFSET(G22,0,0,1,1))-SUM($F$18:OFFSET(F22,0,0,1,1)))</f>
        <v xml:space="preserve"> - </v>
      </c>
    </row>
    <row r="23" spans="1:11" ht="18.95" customHeight="1" x14ac:dyDescent="0.25">
      <c r="A23" s="76"/>
      <c r="B23" s="76"/>
      <c r="C23" s="76"/>
      <c r="D23" s="76"/>
      <c r="E23" s="76"/>
      <c r="F23" s="76"/>
      <c r="G23" s="76"/>
      <c r="H23" s="174" t="str">
        <f ca="1">IF(AND(ISBLANK(F23),ISBLANK(G23))," - ",SUMIF($A$18:OFFSET(A23,0,0,1,1),$A23,$G$18:OFFSET(G23,0,0,1,1))-SUMIF($A$18:OFFSET(A23,0,0,1,1),$A23,$F$18:OFFSET(F23,0,0,1,1)))</f>
        <v xml:space="preserve"> - </v>
      </c>
      <c r="I23" s="174" t="str">
        <f ca="1">IF(AND(ISBLANK(F23),ISBLANK(G23))," - ",SUM($G$18:OFFSET(G23,0,0,1,1))-SUM($F$18:OFFSET(F23,0,0,1,1)))</f>
        <v xml:space="preserve"> - </v>
      </c>
    </row>
    <row r="24" spans="1:11" ht="18.95" customHeight="1" x14ac:dyDescent="0.25">
      <c r="A24" s="76"/>
      <c r="B24" s="76"/>
      <c r="C24" s="76"/>
      <c r="D24" s="76"/>
      <c r="E24" s="76"/>
      <c r="F24" s="76"/>
      <c r="G24" s="76"/>
      <c r="H24" s="174" t="str">
        <f ca="1">IF(AND(ISBLANK(F24),ISBLANK(G24))," - ",SUMIF($A$18:OFFSET(A24,0,0,1,1),$A24,$G$18:OFFSET(G24,0,0,1,1))-SUMIF($A$18:OFFSET(A24,0,0,1,1),$A24,$F$18:OFFSET(F24,0,0,1,1)))</f>
        <v xml:space="preserve"> - </v>
      </c>
      <c r="I24" s="174" t="str">
        <f ca="1">IF(AND(ISBLANK(F24),ISBLANK(G24))," - ",SUM($G$18:OFFSET(G24,0,0,1,1))-SUM($F$18:OFFSET(F24,0,0,1,1)))</f>
        <v xml:space="preserve"> - </v>
      </c>
    </row>
    <row r="25" spans="1:11" ht="18.95" customHeight="1" x14ac:dyDescent="0.25">
      <c r="A25" s="76"/>
      <c r="B25" s="76"/>
      <c r="C25" s="76"/>
      <c r="D25" s="76"/>
      <c r="E25" s="76"/>
      <c r="F25" s="76"/>
      <c r="G25" s="76"/>
      <c r="H25" s="174" t="str">
        <f ca="1">IF(AND(ISBLANK(F25),ISBLANK(G25))," - ",SUMIF($A$18:OFFSET(A25,0,0,1,1),$A25,$G$18:OFFSET(G25,0,0,1,1))-SUMIF($A$18:OFFSET(A25,0,0,1,1),$A25,$F$18:OFFSET(F25,0,0,1,1)))</f>
        <v xml:space="preserve"> - </v>
      </c>
      <c r="I25" s="174" t="str">
        <f ca="1">IF(AND(ISBLANK(F25),ISBLANK(G25))," - ",SUM($G$18:OFFSET(G25,0,0,1,1))-SUM($F$18:OFFSET(F25,0,0,1,1)))</f>
        <v xml:space="preserve"> - </v>
      </c>
    </row>
    <row r="26" spans="1:11" ht="18.95" customHeight="1" x14ac:dyDescent="0.25">
      <c r="A26" s="76"/>
      <c r="B26" s="76"/>
      <c r="C26" s="76"/>
      <c r="D26" s="76"/>
      <c r="E26" s="76"/>
      <c r="F26" s="76"/>
      <c r="G26" s="76"/>
      <c r="H26" s="174" t="str">
        <f ca="1">IF(AND(ISBLANK(F26),ISBLANK(G26))," - ",SUMIF($A$18:OFFSET(A26,0,0,1,1),$A26,$G$18:OFFSET(G26,0,0,1,1))-SUMIF($A$18:OFFSET(A26,0,0,1,1),$A26,$F$18:OFFSET(F26,0,0,1,1)))</f>
        <v xml:space="preserve"> - </v>
      </c>
      <c r="I26" s="174" t="str">
        <f ca="1">IF(AND(ISBLANK(F26),ISBLANK(G26))," - ",SUM($G$18:OFFSET(G26,0,0,1,1))-SUM($F$18:OFFSET(F26,0,0,1,1)))</f>
        <v xml:space="preserve"> - </v>
      </c>
    </row>
    <row r="27" spans="1:11" ht="18.95" customHeight="1" x14ac:dyDescent="0.25">
      <c r="A27" s="76"/>
      <c r="B27" s="76"/>
      <c r="C27" s="76"/>
      <c r="D27" s="76"/>
      <c r="E27" s="76"/>
      <c r="F27" s="76"/>
      <c r="G27" s="76"/>
      <c r="H27" s="174" t="str">
        <f ca="1">IF(AND(ISBLANK(F27),ISBLANK(G27))," - ",SUMIF($A$18:OFFSET(A27,0,0,1,1),$A27,$G$18:OFFSET(G27,0,0,1,1))-SUMIF($A$18:OFFSET(A27,0,0,1,1),$A27,$F$18:OFFSET(F27,0,0,1,1)))</f>
        <v xml:space="preserve"> - </v>
      </c>
      <c r="I27" s="174" t="str">
        <f ca="1">IF(AND(ISBLANK(F27),ISBLANK(G27))," - ",SUM($G$18:OFFSET(G27,0,0,1,1))-SUM($F$18:OFFSET(F27,0,0,1,1)))</f>
        <v xml:space="preserve"> - </v>
      </c>
    </row>
    <row r="28" spans="1:11" ht="18.95" customHeight="1" x14ac:dyDescent="0.25">
      <c r="A28" s="76"/>
      <c r="B28" s="76"/>
      <c r="C28" s="76"/>
      <c r="D28" s="76"/>
      <c r="E28" s="76"/>
      <c r="F28" s="76"/>
      <c r="G28" s="76"/>
      <c r="H28" s="174" t="str">
        <f ca="1">IF(AND(ISBLANK(F28),ISBLANK(G28))," - ",SUMIF($A$18:OFFSET(A28,0,0,1,1),$A28,$G$18:OFFSET(G28,0,0,1,1))-SUMIF($A$18:OFFSET(A28,0,0,1,1),$A28,$F$18:OFFSET(F28,0,0,1,1)))</f>
        <v xml:space="preserve"> - </v>
      </c>
      <c r="I28" s="174" t="str">
        <f ca="1">IF(AND(ISBLANK(F28),ISBLANK(G28))," - ",SUM($G$18:OFFSET(G28,0,0,1,1))-SUM($F$18:OFFSET(F28,0,0,1,1)))</f>
        <v xml:space="preserve"> - </v>
      </c>
    </row>
    <row r="29" spans="1:11" ht="18.95" customHeight="1" x14ac:dyDescent="0.25">
      <c r="A29" s="76"/>
      <c r="B29" s="76"/>
      <c r="C29" s="76"/>
      <c r="D29" s="76"/>
      <c r="E29" s="76"/>
      <c r="F29" s="76"/>
      <c r="G29" s="76"/>
      <c r="H29" s="174" t="str">
        <f ca="1">IF(AND(ISBLANK(F29),ISBLANK(G29))," - ",SUMIF($A$18:OFFSET(A29,0,0,1,1),$A29,$G$18:OFFSET(G29,0,0,1,1))-SUMIF($A$18:OFFSET(A29,0,0,1,1),$A29,$F$18:OFFSET(F29,0,0,1,1)))</f>
        <v xml:space="preserve"> - </v>
      </c>
      <c r="I29" s="174" t="str">
        <f ca="1">IF(AND(ISBLANK(F29),ISBLANK(G29))," - ",SUM($G$18:OFFSET(G29,0,0,1,1))-SUM($F$18:OFFSET(F29,0,0,1,1)))</f>
        <v xml:space="preserve"> - </v>
      </c>
    </row>
    <row r="30" spans="1:11" ht="18.95" customHeight="1" x14ac:dyDescent="0.25">
      <c r="A30" s="76"/>
      <c r="B30" s="76"/>
      <c r="C30" s="76"/>
      <c r="D30" s="76"/>
      <c r="E30" s="76"/>
      <c r="F30" s="76"/>
      <c r="G30" s="76"/>
      <c r="H30" s="174" t="str">
        <f ca="1">IF(AND(ISBLANK(F30),ISBLANK(G30))," - ",SUMIF($A$18:OFFSET(A30,0,0,1,1),$A30,$G$18:OFFSET(G30,0,0,1,1))-SUMIF($A$18:OFFSET(A30,0,0,1,1),$A30,$F$18:OFFSET(F30,0,0,1,1)))</f>
        <v xml:space="preserve"> - </v>
      </c>
      <c r="I30" s="174" t="str">
        <f ca="1">IF(AND(ISBLANK(F30),ISBLANK(G30))," - ",SUM($G$18:OFFSET(G30,0,0,1,1))-SUM($F$18:OFFSET(F30,0,0,1,1)))</f>
        <v xml:space="preserve"> - </v>
      </c>
    </row>
    <row r="31" spans="1:11" ht="18.95" customHeight="1" x14ac:dyDescent="0.25">
      <c r="A31" s="76"/>
      <c r="B31" s="76"/>
      <c r="C31" s="76"/>
      <c r="D31" s="76"/>
      <c r="E31" s="76"/>
      <c r="F31" s="76"/>
      <c r="G31" s="76"/>
      <c r="H31" s="174" t="str">
        <f ca="1">IF(AND(ISBLANK(F31),ISBLANK(G31))," - ",SUMIF($A$18:OFFSET(A31,0,0,1,1),$A31,$G$18:OFFSET(G31,0,0,1,1))-SUMIF($A$18:OFFSET(A31,0,0,1,1),$A31,$F$18:OFFSET(F31,0,0,1,1)))</f>
        <v xml:space="preserve"> - </v>
      </c>
      <c r="I31" s="174" t="str">
        <f ca="1">IF(AND(ISBLANK(F31),ISBLANK(G31))," - ",SUM($G$18:OFFSET(G31,0,0,1,1))-SUM($F$18:OFFSET(F31,0,0,1,1)))</f>
        <v xml:space="preserve"> - </v>
      </c>
    </row>
    <row r="32" spans="1:11" ht="18.95" customHeight="1" x14ac:dyDescent="0.25">
      <c r="A32" s="76"/>
      <c r="B32" s="76"/>
      <c r="C32" s="76"/>
      <c r="D32" s="76"/>
      <c r="E32" s="76"/>
      <c r="F32" s="76"/>
      <c r="G32" s="76"/>
      <c r="H32" s="174" t="str">
        <f ca="1">IF(AND(ISBLANK(F32),ISBLANK(G32))," - ",SUMIF($A$18:OFFSET(A32,0,0,1,1),$A32,$G$18:OFFSET(G32,0,0,1,1))-SUMIF($A$18:OFFSET(A32,0,0,1,1),$A32,$F$18:OFFSET(F32,0,0,1,1)))</f>
        <v xml:space="preserve"> - </v>
      </c>
      <c r="I32" s="174" t="str">
        <f ca="1">IF(AND(ISBLANK(F32),ISBLANK(G32))," - ",SUM($G$18:OFFSET(G32,0,0,1,1))-SUM($F$18:OFFSET(F32,0,0,1,1)))</f>
        <v xml:space="preserve"> - </v>
      </c>
    </row>
    <row r="33" spans="1:9" ht="18.95" customHeight="1" x14ac:dyDescent="0.25">
      <c r="A33" s="76"/>
      <c r="B33" s="76"/>
      <c r="C33" s="76"/>
      <c r="D33" s="76"/>
      <c r="E33" s="76"/>
      <c r="F33" s="76"/>
      <c r="G33" s="76"/>
      <c r="H33" s="174" t="str">
        <f ca="1">IF(AND(ISBLANK(F33),ISBLANK(G33))," - ",SUMIF($A$18:OFFSET(A33,0,0,1,1),$A33,$G$18:OFFSET(G33,0,0,1,1))-SUMIF($A$18:OFFSET(A33,0,0,1,1),$A33,$F$18:OFFSET(F33,0,0,1,1)))</f>
        <v xml:space="preserve"> - </v>
      </c>
      <c r="I33" s="174" t="str">
        <f ca="1">IF(AND(ISBLANK(F33),ISBLANK(G33))," - ",SUM($G$18:OFFSET(G33,0,0,1,1))-SUM($F$18:OFFSET(F33,0,0,1,1)))</f>
        <v xml:space="preserve"> - </v>
      </c>
    </row>
    <row r="34" spans="1:9" ht="18.95" customHeight="1" x14ac:dyDescent="0.25">
      <c r="A34" s="76"/>
      <c r="B34" s="76"/>
      <c r="C34" s="76"/>
      <c r="D34" s="76"/>
      <c r="E34" s="76"/>
      <c r="F34" s="76"/>
      <c r="G34" s="76"/>
      <c r="H34" s="174" t="str">
        <f ca="1">IF(AND(ISBLANK(F34),ISBLANK(G34))," - ",SUMIF($A$18:OFFSET(A34,0,0,1,1),$A34,$G$18:OFFSET(G34,0,0,1,1))-SUMIF($A$18:OFFSET(A34,0,0,1,1),$A34,$F$18:OFFSET(F34,0,0,1,1)))</f>
        <v xml:space="preserve"> - </v>
      </c>
      <c r="I34" s="174" t="str">
        <f ca="1">IF(AND(ISBLANK(F34),ISBLANK(G34))," - ",SUM($G$18:OFFSET(G34,0,0,1,1))-SUM($F$18:OFFSET(F34,0,0,1,1)))</f>
        <v xml:space="preserve"> - </v>
      </c>
    </row>
    <row r="35" spans="1:9" ht="18.95" customHeight="1" x14ac:dyDescent="0.25">
      <c r="A35" s="76"/>
      <c r="B35" s="76"/>
      <c r="C35" s="76"/>
      <c r="D35" s="76"/>
      <c r="E35" s="76"/>
      <c r="F35" s="76"/>
      <c r="G35" s="76"/>
      <c r="H35" s="174" t="str">
        <f ca="1">IF(AND(ISBLANK(F35),ISBLANK(G35))," - ",SUMIF($A$18:OFFSET(A35,0,0,1,1),$A35,$G$18:OFFSET(G35,0,0,1,1))-SUMIF($A$18:OFFSET(A35,0,0,1,1),$A35,$F$18:OFFSET(F35,0,0,1,1)))</f>
        <v xml:space="preserve"> - </v>
      </c>
      <c r="I35" s="174" t="str">
        <f ca="1">IF(AND(ISBLANK(F35),ISBLANK(G35))," - ",SUM($G$18:OFFSET(G35,0,0,1,1))-SUM($F$18:OFFSET(F35,0,0,1,1)))</f>
        <v xml:space="preserve"> - </v>
      </c>
    </row>
    <row r="36" spans="1:9" ht="18.95" customHeight="1" x14ac:dyDescent="0.25">
      <c r="A36" s="76"/>
      <c r="B36" s="76"/>
      <c r="C36" s="76"/>
      <c r="D36" s="76"/>
      <c r="E36" s="76"/>
      <c r="F36" s="76"/>
      <c r="G36" s="76"/>
      <c r="H36" s="174" t="str">
        <f ca="1">IF(AND(ISBLANK(F36),ISBLANK(G36))," - ",SUMIF($A$18:OFFSET(A36,0,0,1,1),$A36,$G$18:OFFSET(G36,0,0,1,1))-SUMIF($A$18:OFFSET(A36,0,0,1,1),$A36,$F$18:OFFSET(F36,0,0,1,1)))</f>
        <v xml:space="preserve"> - </v>
      </c>
      <c r="I36" s="174" t="str">
        <f ca="1">IF(AND(ISBLANK(F36),ISBLANK(G36))," - ",SUM($G$18:OFFSET(G36,0,0,1,1))-SUM($F$18:OFFSET(F36,0,0,1,1)))</f>
        <v xml:space="preserve"> - </v>
      </c>
    </row>
    <row r="37" spans="1:9" ht="18.95" customHeight="1" x14ac:dyDescent="0.25">
      <c r="A37" s="76"/>
      <c r="B37" s="76"/>
      <c r="C37" s="76"/>
      <c r="D37" s="76"/>
      <c r="E37" s="76"/>
      <c r="F37" s="76"/>
      <c r="G37" s="76"/>
      <c r="H37" s="174" t="str">
        <f ca="1">IF(AND(ISBLANK(F37),ISBLANK(G37))," - ",SUMIF($A$18:OFFSET(A37,0,0,1,1),$A37,$G$18:OFFSET(G37,0,0,1,1))-SUMIF($A$18:OFFSET(A37,0,0,1,1),$A37,$F$18:OFFSET(F37,0,0,1,1)))</f>
        <v xml:space="preserve"> - </v>
      </c>
      <c r="I37" s="174" t="str">
        <f ca="1">IF(AND(ISBLANK(F37),ISBLANK(G37))," - ",SUM($G$18:OFFSET(G37,0,0,1,1))-SUM($F$18:OFFSET(F37,0,0,1,1)))</f>
        <v xml:space="preserve"> - </v>
      </c>
    </row>
    <row r="38" spans="1:9" ht="18.95" customHeight="1" x14ac:dyDescent="0.25">
      <c r="A38" s="76"/>
      <c r="B38" s="76"/>
      <c r="C38" s="76"/>
      <c r="D38" s="76"/>
      <c r="E38" s="76"/>
      <c r="F38" s="76"/>
      <c r="G38" s="76"/>
      <c r="H38" s="174" t="str">
        <f ca="1">IF(AND(ISBLANK(F38),ISBLANK(G38))," - ",SUMIF($A$18:OFFSET(A38,0,0,1,1),$A38,$G$18:OFFSET(G38,0,0,1,1))-SUMIF($A$18:OFFSET(A38,0,0,1,1),$A38,$F$18:OFFSET(F38,0,0,1,1)))</f>
        <v xml:space="preserve"> - </v>
      </c>
      <c r="I38" s="174" t="str">
        <f ca="1">IF(AND(ISBLANK(F38),ISBLANK(G38))," - ",SUM($G$18:OFFSET(G38,0,0,1,1))-SUM($F$18:OFFSET(F38,0,0,1,1)))</f>
        <v xml:space="preserve"> - </v>
      </c>
    </row>
    <row r="39" spans="1:9" ht="18.95" customHeight="1" x14ac:dyDescent="0.25">
      <c r="A39" s="76"/>
      <c r="B39" s="76"/>
      <c r="C39" s="76"/>
      <c r="D39" s="76"/>
      <c r="E39" s="76"/>
      <c r="F39" s="76"/>
      <c r="G39" s="76"/>
      <c r="H39" s="174" t="str">
        <f ca="1">IF(AND(ISBLANK(F39),ISBLANK(G39))," - ",SUMIF($A$18:OFFSET(A39,0,0,1,1),$A39,$G$18:OFFSET(G39,0,0,1,1))-SUMIF($A$18:OFFSET(A39,0,0,1,1),$A39,$F$18:OFFSET(F39,0,0,1,1)))</f>
        <v xml:space="preserve"> - </v>
      </c>
      <c r="I39" s="174" t="str">
        <f ca="1">IF(AND(ISBLANK(F39),ISBLANK(G39))," - ",SUM($G$18:OFFSET(G39,0,0,1,1))-SUM($F$18:OFFSET(F39,0,0,1,1)))</f>
        <v xml:space="preserve"> - </v>
      </c>
    </row>
    <row r="40" spans="1:9" ht="18.95" customHeight="1" x14ac:dyDescent="0.25">
      <c r="A40" s="76"/>
      <c r="B40" s="76"/>
      <c r="C40" s="76"/>
      <c r="D40" s="76"/>
      <c r="E40" s="76"/>
      <c r="F40" s="76"/>
      <c r="G40" s="76"/>
      <c r="H40" s="174" t="str">
        <f ca="1">IF(AND(ISBLANK(F40),ISBLANK(G40))," - ",SUMIF($A$18:OFFSET(A40,0,0,1,1),$A40,$G$18:OFFSET(G40,0,0,1,1))-SUMIF($A$18:OFFSET(A40,0,0,1,1),$A40,$F$18:OFFSET(F40,0,0,1,1)))</f>
        <v xml:space="preserve"> - </v>
      </c>
      <c r="I40" s="174" t="str">
        <f ca="1">IF(AND(ISBLANK(F40),ISBLANK(G40))," - ",SUM($G$18:OFFSET(G40,0,0,1,1))-SUM($F$18:OFFSET(F40,0,0,1,1)))</f>
        <v xml:space="preserve"> - </v>
      </c>
    </row>
    <row r="41" spans="1:9" ht="18.95" customHeight="1" x14ac:dyDescent="0.25">
      <c r="A41" s="76"/>
      <c r="B41" s="76"/>
      <c r="C41" s="76"/>
      <c r="D41" s="76"/>
      <c r="E41" s="76"/>
      <c r="F41" s="76"/>
      <c r="G41" s="76"/>
      <c r="H41" s="174" t="str">
        <f ca="1">IF(AND(ISBLANK(F41),ISBLANK(G41))," - ",SUMIF($A$18:OFFSET(A41,0,0,1,1),$A41,$G$18:OFFSET(G41,0,0,1,1))-SUMIF($A$18:OFFSET(A41,0,0,1,1),$A41,$F$18:OFFSET(F41,0,0,1,1)))</f>
        <v xml:space="preserve"> - </v>
      </c>
      <c r="I41" s="174" t="str">
        <f ca="1">IF(AND(ISBLANK(F41),ISBLANK(G41))," - ",SUM($G$18:OFFSET(G41,0,0,1,1))-SUM($F$18:OFFSET(F41,0,0,1,1)))</f>
        <v xml:space="preserve"> - </v>
      </c>
    </row>
    <row r="42" spans="1:9" ht="18.95" customHeight="1" x14ac:dyDescent="0.25">
      <c r="A42" s="76"/>
      <c r="B42" s="76"/>
      <c r="C42" s="76"/>
      <c r="D42" s="76"/>
      <c r="E42" s="76"/>
      <c r="F42" s="76"/>
      <c r="G42" s="76"/>
      <c r="H42" s="174" t="str">
        <f ca="1">IF(AND(ISBLANK(F42),ISBLANK(G42))," - ",SUMIF($A$18:OFFSET(A42,0,0,1,1),$A42,$G$18:OFFSET(G42,0,0,1,1))-SUMIF($A$18:OFFSET(A42,0,0,1,1),$A42,$F$18:OFFSET(F42,0,0,1,1)))</f>
        <v xml:space="preserve"> - </v>
      </c>
      <c r="I42" s="174" t="str">
        <f ca="1">IF(AND(ISBLANK(F42),ISBLANK(G42))," - ",SUM($G$18:OFFSET(G42,0,0,1,1))-SUM($F$18:OFFSET(F42,0,0,1,1)))</f>
        <v xml:space="preserve"> - </v>
      </c>
    </row>
    <row r="43" spans="1:9" ht="18.95" customHeight="1" x14ac:dyDescent="0.25">
      <c r="A43" s="76"/>
      <c r="B43" s="76"/>
      <c r="C43" s="76"/>
      <c r="D43" s="76"/>
      <c r="E43" s="76"/>
      <c r="F43" s="76"/>
      <c r="G43" s="76"/>
      <c r="H43" s="174" t="str">
        <f ca="1">IF(AND(ISBLANK(F43),ISBLANK(G43))," - ",SUMIF($A$18:OFFSET(A43,0,0,1,1),$A43,$G$18:OFFSET(G43,0,0,1,1))-SUMIF($A$18:OFFSET(A43,0,0,1,1),$A43,$F$18:OFFSET(F43,0,0,1,1)))</f>
        <v xml:space="preserve"> - </v>
      </c>
      <c r="I43" s="174" t="str">
        <f ca="1">IF(AND(ISBLANK(F43),ISBLANK(G43))," - ",SUM($G$18:OFFSET(G43,0,0,1,1))-SUM($F$18:OFFSET(F43,0,0,1,1)))</f>
        <v xml:space="preserve"> - </v>
      </c>
    </row>
    <row r="44" spans="1:9" ht="18.95" customHeight="1" x14ac:dyDescent="0.25">
      <c r="A44" s="76"/>
      <c r="B44" s="76"/>
      <c r="C44" s="76"/>
      <c r="D44" s="76"/>
      <c r="E44" s="76"/>
      <c r="F44" s="76"/>
      <c r="G44" s="76"/>
      <c r="H44" s="174" t="str">
        <f ca="1">IF(AND(ISBLANK(F44),ISBLANK(G44))," - ",SUMIF($A$18:OFFSET(A44,0,0,1,1),$A44,$G$18:OFFSET(G44,0,0,1,1))-SUMIF($A$18:OFFSET(A44,0,0,1,1),$A44,$F$18:OFFSET(F44,0,0,1,1)))</f>
        <v xml:space="preserve"> - </v>
      </c>
      <c r="I44" s="174" t="str">
        <f ca="1">IF(AND(ISBLANK(F44),ISBLANK(G44))," - ",SUM($G$18:OFFSET(G44,0,0,1,1))-SUM($F$18:OFFSET(F44,0,0,1,1)))</f>
        <v xml:space="preserve"> - </v>
      </c>
    </row>
    <row r="45" spans="1:9" ht="18.95" customHeight="1" x14ac:dyDescent="0.25">
      <c r="A45" s="76"/>
      <c r="B45" s="76"/>
      <c r="C45" s="76"/>
      <c r="D45" s="76"/>
      <c r="E45" s="76"/>
      <c r="F45" s="76"/>
      <c r="G45" s="76"/>
      <c r="H45" s="174" t="str">
        <f ca="1">IF(AND(ISBLANK(F45),ISBLANK(G45))," - ",SUMIF($A$18:OFFSET(A45,0,0,1,1),$A45,$G$18:OFFSET(G45,0,0,1,1))-SUMIF($A$18:OFFSET(A45,0,0,1,1),$A45,$F$18:OFFSET(F45,0,0,1,1)))</f>
        <v xml:space="preserve"> - </v>
      </c>
      <c r="I45" s="174" t="str">
        <f ca="1">IF(AND(ISBLANK(F45),ISBLANK(G45))," - ",SUM($G$18:OFFSET(G45,0,0,1,1))-SUM($F$18:OFFSET(F45,0,0,1,1)))</f>
        <v xml:space="preserve"> - </v>
      </c>
    </row>
    <row r="46" spans="1:9" ht="18.95" customHeight="1" x14ac:dyDescent="0.25">
      <c r="A46" s="76"/>
      <c r="B46" s="76"/>
      <c r="C46" s="76"/>
      <c r="D46" s="76"/>
      <c r="E46" s="76"/>
      <c r="F46" s="76"/>
      <c r="G46" s="76"/>
      <c r="H46" s="174" t="str">
        <f ca="1">IF(AND(ISBLANK(F46),ISBLANK(G46))," - ",SUMIF($A$18:OFFSET(A46,0,0,1,1),$A46,$G$18:OFFSET(G46,0,0,1,1))-SUMIF($A$18:OFFSET(A46,0,0,1,1),$A46,$F$18:OFFSET(F46,0,0,1,1)))</f>
        <v xml:space="preserve"> - </v>
      </c>
      <c r="I46" s="174" t="str">
        <f ca="1">IF(AND(ISBLANK(F46),ISBLANK(G46))," - ",SUM($G$18:OFFSET(G46,0,0,1,1))-SUM($F$18:OFFSET(F46,0,0,1,1)))</f>
        <v xml:space="preserve"> - </v>
      </c>
    </row>
    <row r="47" spans="1:9" ht="18.95" customHeight="1" x14ac:dyDescent="0.25">
      <c r="A47" s="76"/>
      <c r="B47" s="76"/>
      <c r="C47" s="76"/>
      <c r="D47" s="76"/>
      <c r="E47" s="76"/>
      <c r="F47" s="76"/>
      <c r="G47" s="76"/>
      <c r="H47" s="174" t="str">
        <f ca="1">IF(AND(ISBLANK(F47),ISBLANK(G47))," - ",SUMIF($A$18:OFFSET(A47,0,0,1,1),$A47,$G$18:OFFSET(G47,0,0,1,1))-SUMIF($A$18:OFFSET(A47,0,0,1,1),$A47,$F$18:OFFSET(F47,0,0,1,1)))</f>
        <v xml:space="preserve"> - </v>
      </c>
      <c r="I47" s="174" t="str">
        <f ca="1">IF(AND(ISBLANK(F47),ISBLANK(G47))," - ",SUM($G$18:OFFSET(G47,0,0,1,1))-SUM($F$18:OFFSET(F47,0,0,1,1)))</f>
        <v xml:space="preserve"> - </v>
      </c>
    </row>
    <row r="48" spans="1:9" ht="18.95" customHeight="1" x14ac:dyDescent="0.25">
      <c r="A48" s="76"/>
      <c r="B48" s="76"/>
      <c r="C48" s="76"/>
      <c r="D48" s="76"/>
      <c r="E48" s="76"/>
      <c r="F48" s="76"/>
      <c r="G48" s="76"/>
      <c r="H48" s="174" t="str">
        <f ca="1">IF(AND(ISBLANK(F48),ISBLANK(G48))," - ",SUMIF($A$18:OFFSET(A48,0,0,1,1),$A48,$G$18:OFFSET(G48,0,0,1,1))-SUMIF($A$18:OFFSET(A48,0,0,1,1),$A48,$F$18:OFFSET(F48,0,0,1,1)))</f>
        <v xml:space="preserve"> - </v>
      </c>
      <c r="I48" s="174" t="str">
        <f ca="1">IF(AND(ISBLANK(F48),ISBLANK(G48))," - ",SUM($G$18:OFFSET(G48,0,0,1,1))-SUM($F$18:OFFSET(F48,0,0,1,1)))</f>
        <v xml:space="preserve"> - </v>
      </c>
    </row>
    <row r="49" spans="1:11" ht="18.95" customHeight="1" x14ac:dyDescent="0.25">
      <c r="A49" s="76"/>
      <c r="B49" s="76"/>
      <c r="C49" s="76"/>
      <c r="D49" s="76"/>
      <c r="E49" s="76"/>
      <c r="F49" s="76"/>
      <c r="G49" s="76"/>
      <c r="H49" s="174" t="str">
        <f ca="1">IF(AND(ISBLANK(F49),ISBLANK(G49))," - ",SUMIF($A$18:OFFSET(A49,0,0,1,1),$A49,$G$18:OFFSET(G49,0,0,1,1))-SUMIF($A$18:OFFSET(A49,0,0,1,1),$A49,$F$18:OFFSET(F49,0,0,1,1)))</f>
        <v xml:space="preserve"> - </v>
      </c>
      <c r="I49" s="174" t="str">
        <f ca="1">IF(AND(ISBLANK(F49),ISBLANK(G49))," - ",SUM($G$18:OFFSET(G49,0,0,1,1))-SUM($F$18:OFFSET(F49,0,0,1,1)))</f>
        <v xml:space="preserve"> - </v>
      </c>
    </row>
    <row r="50" spans="1:11" ht="18.95" customHeight="1" x14ac:dyDescent="0.25">
      <c r="A50" s="76"/>
      <c r="B50" s="76"/>
      <c r="C50" s="76"/>
      <c r="D50" s="76"/>
      <c r="E50" s="76"/>
      <c r="F50" s="76"/>
      <c r="G50" s="76"/>
      <c r="H50" s="174" t="str">
        <f ca="1">IF(AND(ISBLANK(F50),ISBLANK(G50))," - ",SUMIF($A$18:OFFSET(A50,0,0,1,1),$A50,$G$18:OFFSET(G50,0,0,1,1))-SUMIF($A$18:OFFSET(A50,0,0,1,1),$A50,$F$18:OFFSET(F50,0,0,1,1)))</f>
        <v xml:space="preserve"> - </v>
      </c>
      <c r="I50" s="174" t="str">
        <f ca="1">IF(AND(ISBLANK(F50),ISBLANK(G50))," - ",SUM($G$18:OFFSET(G50,0,0,1,1))-SUM($F$18:OFFSET(F50,0,0,1,1)))</f>
        <v xml:space="preserve"> - </v>
      </c>
    </row>
    <row r="51" spans="1:11" ht="18.95" customHeight="1" x14ac:dyDescent="0.25">
      <c r="A51" s="76"/>
      <c r="B51" s="76"/>
      <c r="C51" s="76"/>
      <c r="D51" s="76"/>
      <c r="E51" s="76"/>
      <c r="F51" s="76"/>
      <c r="G51" s="76"/>
      <c r="H51" s="174" t="str">
        <f ca="1">IF(AND(ISBLANK(F51),ISBLANK(G51))," - ",SUMIF($A$18:OFFSET(A51,0,0,1,1),$A51,$G$18:OFFSET(G51,0,0,1,1))-SUMIF($A$18:OFFSET(A51,0,0,1,1),$A51,$F$18:OFFSET(F51,0,0,1,1)))</f>
        <v xml:space="preserve"> - </v>
      </c>
      <c r="I51" s="174" t="str">
        <f ca="1">IF(AND(ISBLANK(F51),ISBLANK(G51))," - ",SUM($G$18:OFFSET(G51,0,0,1,1))-SUM($F$18:OFFSET(F51,0,0,1,1)))</f>
        <v xml:space="preserve"> - </v>
      </c>
    </row>
    <row r="52" spans="1:11" ht="18.95" customHeight="1" x14ac:dyDescent="0.25">
      <c r="A52" s="76"/>
      <c r="B52" s="76"/>
      <c r="C52" s="76"/>
      <c r="D52" s="76"/>
      <c r="E52" s="76"/>
      <c r="F52" s="76"/>
      <c r="G52" s="76"/>
      <c r="H52" s="174" t="str">
        <f ca="1">IF(AND(ISBLANK(F52),ISBLANK(G52))," - ",SUMIF($A$18:OFFSET(A52,0,0,1,1),$A52,$G$18:OFFSET(G52,0,0,1,1))-SUMIF($A$18:OFFSET(A52,0,0,1,1),$A52,$F$18:OFFSET(F52,0,0,1,1)))</f>
        <v xml:space="preserve"> - </v>
      </c>
      <c r="I52" s="174" t="str">
        <f ca="1">IF(AND(ISBLANK(F52),ISBLANK(G52))," - ",SUM($G$18:OFFSET(G52,0,0,1,1))-SUM($F$18:OFFSET(F52,0,0,1,1)))</f>
        <v xml:space="preserve"> - </v>
      </c>
    </row>
    <row r="53" spans="1:11" ht="18.95" customHeight="1" x14ac:dyDescent="0.25">
      <c r="A53" s="76"/>
      <c r="B53" s="76"/>
      <c r="C53" s="76"/>
      <c r="D53" s="76"/>
      <c r="E53" s="76"/>
      <c r="F53" s="76"/>
      <c r="G53" s="76"/>
      <c r="H53" s="174" t="str">
        <f ca="1">IF(AND(ISBLANK(F53),ISBLANK(G53))," - ",SUMIF($A$18:OFFSET(A53,0,0,1,1),$A53,$G$18:OFFSET(G53,0,0,1,1))-SUMIF($A$18:OFFSET(A53,0,0,1,1),$A53,$F$18:OFFSET(F53,0,0,1,1)))</f>
        <v xml:space="preserve"> - </v>
      </c>
      <c r="I53" s="174" t="str">
        <f ca="1">IF(AND(ISBLANK(F53),ISBLANK(G53))," - ",SUM($G$18:OFFSET(G53,0,0,1,1))-SUM($F$18:OFFSET(F53,0,0,1,1)))</f>
        <v xml:space="preserve"> - </v>
      </c>
    </row>
    <row r="54" spans="1:11" ht="18.95" customHeight="1" x14ac:dyDescent="0.25">
      <c r="A54" s="76"/>
      <c r="B54" s="76"/>
      <c r="C54" s="76"/>
      <c r="D54" s="76"/>
      <c r="E54" s="76"/>
      <c r="F54" s="76"/>
      <c r="G54" s="76"/>
      <c r="H54" s="174" t="str">
        <f ca="1">IF(AND(ISBLANK(F54),ISBLANK(G54))," - ",SUMIF($A$18:OFFSET(A54,0,0,1,1),$A54,$G$18:OFFSET(G54,0,0,1,1))-SUMIF($A$18:OFFSET(A54,0,0,1,1),$A54,$F$18:OFFSET(F54,0,0,1,1)))</f>
        <v xml:space="preserve"> - </v>
      </c>
      <c r="I54" s="174" t="str">
        <f ca="1">IF(AND(ISBLANK(F54),ISBLANK(G54))," - ",SUM($G$18:OFFSET(G54,0,0,1,1))-SUM($F$18:OFFSET(F54,0,0,1,1)))</f>
        <v xml:space="preserve"> - </v>
      </c>
    </row>
    <row r="55" spans="1:11" ht="18.95" customHeight="1" x14ac:dyDescent="0.25">
      <c r="A55" s="175" t="s">
        <v>357</v>
      </c>
      <c r="B55" s="176"/>
      <c r="C55" s="176"/>
      <c r="D55" s="176"/>
      <c r="E55" s="176"/>
      <c r="F55" s="176"/>
      <c r="G55" s="176"/>
      <c r="H55" s="177" t="str">
        <f ca="1">IF(AND(ISBLANK(F55),ISBLANK(G55))," - ",SUMIF($A$18:OFFSET(A55,0,0,1,1),$A55,$G$18:OFFSET(G55,0,0,1,1))-SUMIF($A$18:OFFSET(A55,0,0,1,1),$A55,$F$18:OFFSET(F55,0,0,1,1)))</f>
        <v xml:space="preserve"> - </v>
      </c>
      <c r="I55" s="177" t="str">
        <f ca="1">IF(AND(ISBLANK(F55),ISBLANK(G55))," - ",SUM($G$18:OFFSET(G55,0,0,1,1))-SUM($F$18:OFFSET(F55,0,0,1,1)))</f>
        <v xml:space="preserve"> - </v>
      </c>
      <c r="K55" s="167" t="s">
        <v>457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showGridLines="0" workbookViewId="0">
      <selection activeCell="C19" sqref="C19"/>
    </sheetView>
  </sheetViews>
  <sheetFormatPr defaultColWidth="9.140625" defaultRowHeight="14.45" customHeight="1" x14ac:dyDescent="0.25"/>
  <cols>
    <col min="1" max="1" width="3" customWidth="1"/>
    <col min="2" max="2" width="74" customWidth="1"/>
    <col min="3" max="3" width="20" customWidth="1"/>
    <col min="4" max="256" width="9" customWidth="1"/>
  </cols>
  <sheetData>
    <row r="1" spans="1:3" ht="42.95" customHeight="1" x14ac:dyDescent="0.25">
      <c r="A1" s="2"/>
      <c r="B1" s="178" t="s">
        <v>466</v>
      </c>
      <c r="C1" s="2"/>
    </row>
    <row r="2" spans="1:3" ht="21.95" customHeight="1" x14ac:dyDescent="0.25">
      <c r="A2" s="179"/>
      <c r="B2" s="179"/>
      <c r="C2" s="179"/>
    </row>
    <row r="3" spans="1:3" ht="21" customHeight="1" x14ac:dyDescent="0.25">
      <c r="A3" s="179"/>
      <c r="B3" s="180" t="s">
        <v>467</v>
      </c>
      <c r="C3" s="179"/>
    </row>
    <row r="4" spans="1:3" ht="14.45" customHeight="1" x14ac:dyDescent="0.25">
      <c r="A4" s="179"/>
      <c r="B4" s="181" t="s">
        <v>468</v>
      </c>
      <c r="C4" s="179"/>
    </row>
    <row r="5" spans="1:3" ht="21.95" customHeight="1" x14ac:dyDescent="0.25">
      <c r="A5" s="179"/>
      <c r="B5" s="179"/>
      <c r="C5" s="179"/>
    </row>
    <row r="6" spans="1:3" ht="21.95" customHeight="1" x14ac:dyDescent="0.25">
      <c r="A6" s="179"/>
      <c r="B6" s="182" t="s">
        <v>2</v>
      </c>
      <c r="C6" s="179"/>
    </row>
    <row r="7" spans="1:3" ht="21.95" customHeight="1" x14ac:dyDescent="0.25">
      <c r="A7" s="179"/>
      <c r="B7" s="179"/>
      <c r="C7" s="179"/>
    </row>
    <row r="8" spans="1:3" ht="42" customHeight="1" x14ac:dyDescent="0.25">
      <c r="A8" s="179"/>
      <c r="B8" s="183" t="s">
        <v>469</v>
      </c>
      <c r="C8" s="179"/>
    </row>
    <row r="9" spans="1:3" ht="21.95" customHeight="1" x14ac:dyDescent="0.25">
      <c r="A9" s="179"/>
      <c r="B9" s="179"/>
      <c r="C9" s="179"/>
    </row>
    <row r="10" spans="1:3" ht="42" customHeight="1" x14ac:dyDescent="0.25">
      <c r="A10" s="179"/>
      <c r="B10" s="183" t="s">
        <v>470</v>
      </c>
      <c r="C10" s="179"/>
    </row>
    <row r="11" spans="1:3" ht="21.95" customHeight="1" x14ac:dyDescent="0.25">
      <c r="A11" s="179"/>
      <c r="B11" s="179"/>
      <c r="C11" s="179"/>
    </row>
    <row r="12" spans="1:3" ht="42" customHeight="1" x14ac:dyDescent="0.25">
      <c r="A12" s="179"/>
      <c r="B12" s="183" t="s">
        <v>471</v>
      </c>
      <c r="C12" s="179"/>
    </row>
    <row r="13" spans="1:3" ht="21.95" customHeight="1" x14ac:dyDescent="0.25">
      <c r="A13" s="179"/>
      <c r="B13" s="179"/>
      <c r="C13" s="179"/>
    </row>
    <row r="14" spans="1:3" ht="21.95" customHeight="1" x14ac:dyDescent="0.25">
      <c r="A14" s="179"/>
      <c r="B14" s="182" t="s">
        <v>472</v>
      </c>
      <c r="C14" s="179"/>
    </row>
    <row r="15" spans="1:3" ht="21.95" customHeight="1" x14ac:dyDescent="0.25">
      <c r="A15" s="179"/>
      <c r="B15" s="184" t="s">
        <v>473</v>
      </c>
      <c r="C15" s="179"/>
    </row>
    <row r="16" spans="1:3" ht="21.95" customHeight="1" x14ac:dyDescent="0.25">
      <c r="A16" s="179"/>
      <c r="B16" s="179"/>
      <c r="C16" s="179"/>
    </row>
    <row r="17" spans="1:3" ht="21.95" customHeight="1" x14ac:dyDescent="0.25">
      <c r="A17" s="179"/>
      <c r="B17" s="183" t="s">
        <v>474</v>
      </c>
      <c r="C17" s="179"/>
    </row>
    <row r="18" spans="1:3" ht="14.45" customHeight="1" x14ac:dyDescent="0.25">
      <c r="A18" s="179"/>
      <c r="B18" s="179"/>
      <c r="C18" s="179"/>
    </row>
    <row r="19" spans="1:3" ht="14.45" customHeight="1" x14ac:dyDescent="0.25">
      <c r="A19" s="179"/>
      <c r="B19" s="179"/>
      <c r="C19" s="179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Help</vt:lpstr>
      <vt:lpstr>Budget</vt:lpstr>
      <vt:lpstr>Accounts</vt:lpstr>
      <vt:lpstr>Transactions</vt:lpstr>
      <vt:lpstr>Report</vt:lpstr>
      <vt:lpstr>YearlyReport</vt:lpstr>
      <vt:lpstr>Weekly</vt:lpstr>
      <vt:lpstr>Goals</vt:lpstr>
      <vt:lpstr>©</vt:lpstr>
      <vt:lpstr>accounts</vt:lpstr>
      <vt:lpstr>categories</vt:lpstr>
      <vt:lpstr>date_begin</vt:lpstr>
      <vt:lpstr>date_end</vt:lpstr>
      <vt:lpstr>date_list</vt:lpstr>
      <vt:lpstr>month</vt:lpstr>
      <vt:lpstr>monthlyA</vt:lpstr>
      <vt:lpstr>yearlyA</vt:lpstr>
      <vt:lpstr>ytd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Luckyexcel YKKBI</dc:title>
  <dc:subject>Luckyexcel YKKBI</dc:subject>
  <dc:creator>Luckyexcel YKKBI</dc:creator>
  <cp:keywords>Luckyexcel YKKBI</cp:keywords>
  <dc:description>Luckyexcel YKKBI</dc:description>
  <cp:lastModifiedBy>Conversion Tools</cp:lastModifiedBy>
  <dcterms:created xsi:type="dcterms:W3CDTF">2022-07-13T04:15:26Z</dcterms:created>
  <dcterms:modified xsi:type="dcterms:W3CDTF">2022-07-13T05:50:20Z</dcterms:modified>
</cp:coreProperties>
</file>