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Michael/Documents/Github/python-finance/data/"/>
    </mc:Choice>
  </mc:AlternateContent>
  <xr:revisionPtr revIDLastSave="0" documentId="13_ncr:1_{8379C3B7-8415-BC42-8292-BF6C3DF6304D}" xr6:coauthVersionLast="45" xr6:coauthVersionMax="45" xr10:uidLastSave="{00000000-0000-0000-0000-000000000000}"/>
  <bookViews>
    <workbookView xWindow="14180" yWindow="1480" windowWidth="14260" windowHeight="15700" xr2:uid="{00000000-000D-0000-FFFF-FFFF00000000}"/>
  </bookViews>
  <sheets>
    <sheet name="PMT" sheetId="1" r:id="rId1"/>
    <sheet name="Loan Amortizatio" sheetId="2" r:id="rId2"/>
    <sheet name="Investment" sheetId="3" r:id="rId3"/>
    <sheet name="CAGR" sheetId="4" r:id="rId4"/>
    <sheet name="NPV" sheetId="5" r:id="rId5"/>
    <sheet name="IR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4" l="1"/>
  <c r="B13" i="4"/>
  <c r="C11" i="3"/>
  <c r="D7" i="3"/>
  <c r="C7" i="3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10" i="2"/>
  <c r="C10" i="2"/>
  <c r="D10" i="2"/>
  <c r="D9" i="2"/>
  <c r="C9" i="2"/>
  <c r="E9" i="2" s="1"/>
  <c r="E10" i="2" s="1"/>
  <c r="B9" i="2"/>
  <c r="A8" i="1"/>
  <c r="A7" i="1"/>
  <c r="A5" i="1"/>
  <c r="C5" i="1"/>
  <c r="B5" i="1"/>
  <c r="A4" i="1"/>
  <c r="C4" i="1"/>
  <c r="B4" i="1"/>
  <c r="A3" i="1"/>
  <c r="E11" i="2" l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C2" i="1"/>
  <c r="B2" i="1"/>
  <c r="A2" i="1" l="1"/>
</calcChain>
</file>

<file path=xl/sharedStrings.xml><?xml version="1.0" encoding="utf-8"?>
<sst xmlns="http://schemas.openxmlformats.org/spreadsheetml/2006/main" count="28" uniqueCount="24">
  <si>
    <t>Nper</t>
  </si>
  <si>
    <t>Rate</t>
  </si>
  <si>
    <t>Pv</t>
  </si>
  <si>
    <t>Fv</t>
  </si>
  <si>
    <t>PMT</t>
  </si>
  <si>
    <t>Annual Interest Rate</t>
  </si>
  <si>
    <t>Years</t>
  </si>
  <si>
    <t>Payment Per Year</t>
  </si>
  <si>
    <t>Amount</t>
  </si>
  <si>
    <t>Payment</t>
  </si>
  <si>
    <t>Payment session</t>
  </si>
  <si>
    <t>Principal</t>
  </si>
  <si>
    <t>Interest</t>
  </si>
  <si>
    <t>Balance</t>
  </si>
  <si>
    <t>Loan Amortization</t>
  </si>
  <si>
    <t>Yearly Payment</t>
  </si>
  <si>
    <t>Future value</t>
  </si>
  <si>
    <t>Present Value</t>
  </si>
  <si>
    <t>Monthly Payment</t>
  </si>
  <si>
    <t>Compound Annual Growth Rate</t>
  </si>
  <si>
    <t>Year</t>
  </si>
  <si>
    <t>CAGR</t>
  </si>
  <si>
    <t>RRI</t>
  </si>
  <si>
    <t>RRR is equivalent interest rate for the growth of an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</si>
</sst>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¥&quot;#,##0.00_);[Red]\(&quot;¥&quot;#,##0.00\)"/>
    <numFmt numFmtId="164" formatCode="&quot;$&quot;#,##0.00_);[Red]\(&quot;$&quot;#,##0.00\)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8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="140" zoomScaleNormal="140" workbookViewId="0">
      <selection activeCell="E9" sqref="E9"/>
    </sheetView>
  </sheetViews>
  <sheetFormatPr baseColWidth="10" defaultColWidth="8.83203125" defaultRowHeight="15" x14ac:dyDescent="0.2"/>
  <cols>
    <col min="1" max="1" width="21.5" customWidth="1"/>
    <col min="2" max="3" width="11.6640625" customWidth="1"/>
    <col min="4" max="4" width="21.5" customWidth="1"/>
    <col min="5" max="5" width="7.1640625" customWidth="1"/>
    <col min="6" max="6" width="9" customWidth="1"/>
  </cols>
  <sheetData>
    <row r="1" spans="1:5" x14ac:dyDescent="0.2">
      <c r="A1" s="3" t="s">
        <v>4</v>
      </c>
      <c r="B1" s="3" t="s">
        <v>1</v>
      </c>
      <c r="C1" s="3" t="s">
        <v>0</v>
      </c>
      <c r="D1" s="3" t="s">
        <v>2</v>
      </c>
      <c r="E1" s="3" t="s">
        <v>3</v>
      </c>
    </row>
    <row r="2" spans="1:5" x14ac:dyDescent="0.2">
      <c r="A2" s="2">
        <f>PMT(B2,C2,D2,E2)</f>
        <v>-1074.6465877172473</v>
      </c>
      <c r="B2" s="1">
        <f>0.06/12</f>
        <v>5.0000000000000001E-3</v>
      </c>
      <c r="C2">
        <f>20*12</f>
        <v>240</v>
      </c>
      <c r="D2" s="4">
        <v>150000</v>
      </c>
      <c r="E2">
        <v>0</v>
      </c>
    </row>
    <row r="3" spans="1:5" x14ac:dyDescent="0.2">
      <c r="A3" s="5">
        <f>PMT(B3,C3,D3,E3)</f>
        <v>-1307.7683546527717</v>
      </c>
      <c r="B3" s="1">
        <v>0.06</v>
      </c>
      <c r="C3">
        <v>20</v>
      </c>
      <c r="D3">
        <v>15000</v>
      </c>
      <c r="E3">
        <v>0</v>
      </c>
    </row>
    <row r="4" spans="1:5" x14ac:dyDescent="0.2">
      <c r="A4" s="5">
        <f>PMT(B4,C4,D4,E4)</f>
        <v>-323.22484622263977</v>
      </c>
      <c r="B4">
        <f>B3/4</f>
        <v>1.4999999999999999E-2</v>
      </c>
      <c r="C4">
        <f>C3*4</f>
        <v>80</v>
      </c>
      <c r="D4">
        <v>15000</v>
      </c>
      <c r="E4">
        <v>0</v>
      </c>
    </row>
    <row r="5" spans="1:5" x14ac:dyDescent="0.2">
      <c r="A5" s="5">
        <f>PMT(B5,C5,D5,E5)</f>
        <v>-107.46465877172471</v>
      </c>
      <c r="B5">
        <f>B3/12</f>
        <v>5.0000000000000001E-3</v>
      </c>
      <c r="C5">
        <f>C3*12</f>
        <v>240</v>
      </c>
      <c r="D5">
        <v>15000</v>
      </c>
      <c r="E5">
        <v>0</v>
      </c>
    </row>
    <row r="7" spans="1:5" x14ac:dyDescent="0.2">
      <c r="A7" s="5">
        <f>PMT(B7,C7,D7,E7)</f>
        <v>-10354.423304561311</v>
      </c>
      <c r="B7" s="6">
        <v>0.08</v>
      </c>
      <c r="C7" s="7">
        <v>10</v>
      </c>
      <c r="D7">
        <v>0</v>
      </c>
      <c r="E7">
        <v>150000</v>
      </c>
    </row>
    <row r="8" spans="1:5" x14ac:dyDescent="0.2">
      <c r="A8" s="5">
        <f>PMT(B8,C8,D8,E8)</f>
        <v>-7.4431415193718253</v>
      </c>
      <c r="B8" s="6">
        <v>0.03</v>
      </c>
      <c r="C8">
        <v>20</v>
      </c>
      <c r="D8">
        <v>0</v>
      </c>
      <c r="E8">
        <v>200</v>
      </c>
    </row>
    <row r="9" spans="1:5" x14ac:dyDescent="0.2">
      <c r="B9" s="6"/>
      <c r="E9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A190-F5B6-534F-B012-B031371B3A82}">
  <dimension ref="A1:H32"/>
  <sheetViews>
    <sheetView zoomScale="130" zoomScaleNormal="130" workbookViewId="0">
      <selection activeCell="A2" sqref="A2"/>
    </sheetView>
  </sheetViews>
  <sheetFormatPr baseColWidth="10" defaultRowHeight="15" x14ac:dyDescent="0.2"/>
  <cols>
    <col min="1" max="1" width="16.5" style="8" bestFit="1" customWidth="1"/>
  </cols>
  <sheetData>
    <row r="1" spans="1:8" x14ac:dyDescent="0.2">
      <c r="A1" s="9" t="s">
        <v>14</v>
      </c>
      <c r="B1" s="9"/>
      <c r="C1" s="9"/>
      <c r="D1" s="9"/>
      <c r="E1" s="9"/>
      <c r="F1" s="9"/>
      <c r="G1" s="9"/>
      <c r="H1" s="9"/>
    </row>
    <row r="3" spans="1:8" x14ac:dyDescent="0.2">
      <c r="A3" s="8" t="s">
        <v>5</v>
      </c>
      <c r="B3" s="6">
        <v>0.05</v>
      </c>
    </row>
    <row r="4" spans="1:8" x14ac:dyDescent="0.2">
      <c r="A4" s="8" t="s">
        <v>6</v>
      </c>
      <c r="B4">
        <v>2</v>
      </c>
    </row>
    <row r="5" spans="1:8" x14ac:dyDescent="0.2">
      <c r="A5" s="8" t="s">
        <v>7</v>
      </c>
      <c r="B5">
        <v>12</v>
      </c>
    </row>
    <row r="6" spans="1:8" x14ac:dyDescent="0.2">
      <c r="A6" s="8" t="s">
        <v>8</v>
      </c>
      <c r="B6">
        <v>20000</v>
      </c>
    </row>
    <row r="8" spans="1:8" x14ac:dyDescent="0.2">
      <c r="A8" s="8" t="s">
        <v>10</v>
      </c>
      <c r="B8" t="s">
        <v>9</v>
      </c>
      <c r="C8" t="s">
        <v>11</v>
      </c>
      <c r="D8" t="s">
        <v>12</v>
      </c>
      <c r="E8" t="s">
        <v>13</v>
      </c>
    </row>
    <row r="9" spans="1:8" x14ac:dyDescent="0.2">
      <c r="A9" s="8">
        <v>1</v>
      </c>
      <c r="B9" s="5">
        <f>PMT($B$3/$B$5,$B$4*$B$5,$B$6,0)</f>
        <v>-877.42779468136894</v>
      </c>
      <c r="C9" s="5">
        <f>PPMT($B$3/$B$5,A9,$B$4*$B$5,$B$6)</f>
        <v>-794.09446134803557</v>
      </c>
      <c r="D9" s="5">
        <f>IPMT($B$3/$B$5,A9,$B$4*$B$5,$B$6)</f>
        <v>-83.333333333333329</v>
      </c>
      <c r="E9" s="5">
        <f>B6+C9</f>
        <v>19205.905538651965</v>
      </c>
    </row>
    <row r="10" spans="1:8" x14ac:dyDescent="0.2">
      <c r="A10" s="8">
        <v>2</v>
      </c>
      <c r="B10" s="5">
        <f>PMT($B$3/$B$5,$B$4*$B$5,$B$6,0)</f>
        <v>-877.42779468136894</v>
      </c>
      <c r="C10" s="5">
        <f>PPMT($B$3/$B$5,A10,$B$4*$B$5,$B$6)</f>
        <v>-797.40318827031899</v>
      </c>
      <c r="D10" s="5">
        <f>IPMT($B$3/$B$5,A10,$B$4*$B$5,$B$6)</f>
        <v>-80.024606411049859</v>
      </c>
      <c r="E10" s="5">
        <f>E9+C10</f>
        <v>18408.502350381645</v>
      </c>
    </row>
    <row r="11" spans="1:8" x14ac:dyDescent="0.2">
      <c r="A11" s="8">
        <v>3</v>
      </c>
      <c r="B11" s="5">
        <f t="shared" ref="B11:B32" si="0">PMT($B$3/$B$5,$B$4*$B$5,$B$6,0)</f>
        <v>-877.42779468136894</v>
      </c>
      <c r="C11" s="5">
        <f t="shared" ref="C11:C32" si="1">PPMT($B$3/$B$5,A11,$B$4*$B$5,$B$6)</f>
        <v>-800.72570155477877</v>
      </c>
      <c r="D11" s="5">
        <f t="shared" ref="D11:D32" si="2">IPMT($B$3/$B$5,A11,$B$4*$B$5,$B$6)</f>
        <v>-76.702093126590185</v>
      </c>
      <c r="E11" s="5">
        <f t="shared" ref="E11:E32" si="3">E10+C11</f>
        <v>17607.776648826864</v>
      </c>
    </row>
    <row r="12" spans="1:8" x14ac:dyDescent="0.2">
      <c r="A12" s="8">
        <v>4</v>
      </c>
      <c r="B12" s="5">
        <f t="shared" si="0"/>
        <v>-877.42779468136894</v>
      </c>
      <c r="C12" s="5">
        <f t="shared" si="1"/>
        <v>-804.06205864459025</v>
      </c>
      <c r="D12" s="5">
        <f t="shared" si="2"/>
        <v>-73.365736036778614</v>
      </c>
      <c r="E12" s="5">
        <f t="shared" si="3"/>
        <v>16803.714590182273</v>
      </c>
    </row>
    <row r="13" spans="1:8" x14ac:dyDescent="0.2">
      <c r="A13" s="8">
        <v>5</v>
      </c>
      <c r="B13" s="5">
        <f t="shared" si="0"/>
        <v>-877.42779468136894</v>
      </c>
      <c r="C13" s="5">
        <f t="shared" si="1"/>
        <v>-807.4123172222761</v>
      </c>
      <c r="D13" s="5">
        <f t="shared" si="2"/>
        <v>-70.015477459092821</v>
      </c>
      <c r="E13" s="5">
        <f t="shared" si="3"/>
        <v>15996.302272959998</v>
      </c>
    </row>
    <row r="14" spans="1:8" x14ac:dyDescent="0.2">
      <c r="A14" s="8">
        <v>6</v>
      </c>
      <c r="B14" s="5">
        <f t="shared" si="0"/>
        <v>-877.42779468136894</v>
      </c>
      <c r="C14" s="5">
        <f t="shared" si="1"/>
        <v>-810.77653521070226</v>
      </c>
      <c r="D14" s="5">
        <f t="shared" si="2"/>
        <v>-66.651259470666673</v>
      </c>
      <c r="E14" s="5">
        <f t="shared" si="3"/>
        <v>15185.525737749296</v>
      </c>
    </row>
    <row r="15" spans="1:8" x14ac:dyDescent="0.2">
      <c r="A15" s="8">
        <v>7</v>
      </c>
      <c r="B15" s="5">
        <f t="shared" si="0"/>
        <v>-877.42779468136894</v>
      </c>
      <c r="C15" s="5">
        <f t="shared" si="1"/>
        <v>-814.15477077408013</v>
      </c>
      <c r="D15" s="5">
        <f t="shared" si="2"/>
        <v>-63.273023907288739</v>
      </c>
      <c r="E15" s="5">
        <f t="shared" si="3"/>
        <v>14371.370966975217</v>
      </c>
    </row>
    <row r="16" spans="1:8" x14ac:dyDescent="0.2">
      <c r="A16" s="8">
        <v>8</v>
      </c>
      <c r="B16" s="5">
        <f t="shared" si="0"/>
        <v>-877.42779468136894</v>
      </c>
      <c r="C16" s="5">
        <f t="shared" si="1"/>
        <v>-817.54708231897223</v>
      </c>
      <c r="D16" s="5">
        <f t="shared" si="2"/>
        <v>-59.88071236239675</v>
      </c>
      <c r="E16" s="5">
        <f t="shared" si="3"/>
        <v>13553.823884656245</v>
      </c>
    </row>
    <row r="17" spans="1:5" x14ac:dyDescent="0.2">
      <c r="A17" s="8">
        <v>9</v>
      </c>
      <c r="B17" s="5">
        <f t="shared" si="0"/>
        <v>-877.42779468136894</v>
      </c>
      <c r="C17" s="5">
        <f t="shared" si="1"/>
        <v>-820.95352849530127</v>
      </c>
      <c r="D17" s="5">
        <f t="shared" si="2"/>
        <v>-56.474266186067695</v>
      </c>
      <c r="E17" s="5">
        <f t="shared" si="3"/>
        <v>12732.870356160944</v>
      </c>
    </row>
    <row r="18" spans="1:5" x14ac:dyDescent="0.2">
      <c r="A18" s="8">
        <v>10</v>
      </c>
      <c r="B18" s="5">
        <f t="shared" si="0"/>
        <v>-877.42779468136894</v>
      </c>
      <c r="C18" s="5">
        <f t="shared" si="1"/>
        <v>-824.37416819736495</v>
      </c>
      <c r="D18" s="5">
        <f t="shared" si="2"/>
        <v>-53.053626484003935</v>
      </c>
      <c r="E18" s="5">
        <f t="shared" si="3"/>
        <v>11908.496187963579</v>
      </c>
    </row>
    <row r="19" spans="1:5" x14ac:dyDescent="0.2">
      <c r="A19" s="8">
        <v>11</v>
      </c>
      <c r="B19" s="5">
        <f t="shared" si="0"/>
        <v>-877.42779468136894</v>
      </c>
      <c r="C19" s="5">
        <f t="shared" si="1"/>
        <v>-827.80906056485401</v>
      </c>
      <c r="D19" s="5">
        <f t="shared" si="2"/>
        <v>-49.618734116514922</v>
      </c>
      <c r="E19" s="5">
        <f t="shared" si="3"/>
        <v>11080.687127398725</v>
      </c>
    </row>
    <row r="20" spans="1:5" x14ac:dyDescent="0.2">
      <c r="A20" s="8">
        <v>12</v>
      </c>
      <c r="B20" s="5">
        <f t="shared" si="0"/>
        <v>-877.42779468136894</v>
      </c>
      <c r="C20" s="5">
        <f t="shared" si="1"/>
        <v>-831.25826498387426</v>
      </c>
      <c r="D20" s="5">
        <f t="shared" si="2"/>
        <v>-46.169529697494696</v>
      </c>
      <c r="E20" s="5">
        <f t="shared" si="3"/>
        <v>10249.42886241485</v>
      </c>
    </row>
    <row r="21" spans="1:5" x14ac:dyDescent="0.2">
      <c r="A21" s="8">
        <v>13</v>
      </c>
      <c r="B21" s="5">
        <f t="shared" si="0"/>
        <v>-877.42779468136894</v>
      </c>
      <c r="C21" s="5">
        <f t="shared" si="1"/>
        <v>-834.72184108797376</v>
      </c>
      <c r="D21" s="5">
        <f t="shared" si="2"/>
        <v>-42.705953593395222</v>
      </c>
      <c r="E21" s="5">
        <f t="shared" si="3"/>
        <v>9414.7070213268762</v>
      </c>
    </row>
    <row r="22" spans="1:5" x14ac:dyDescent="0.2">
      <c r="A22" s="8">
        <v>14</v>
      </c>
      <c r="B22" s="5">
        <f t="shared" si="0"/>
        <v>-877.42779468136894</v>
      </c>
      <c r="C22" s="5">
        <f t="shared" si="1"/>
        <v>-838.19984875917362</v>
      </c>
      <c r="D22" s="5">
        <f t="shared" si="2"/>
        <v>-39.227945922195332</v>
      </c>
      <c r="E22" s="5">
        <f t="shared" si="3"/>
        <v>8576.5071725677026</v>
      </c>
    </row>
    <row r="23" spans="1:5" x14ac:dyDescent="0.2">
      <c r="A23" s="8">
        <v>15</v>
      </c>
      <c r="B23" s="5">
        <f t="shared" si="0"/>
        <v>-877.42779468136894</v>
      </c>
      <c r="C23" s="5">
        <f t="shared" si="1"/>
        <v>-841.69234812900345</v>
      </c>
      <c r="D23" s="5">
        <f t="shared" si="2"/>
        <v>-35.735446552365445</v>
      </c>
      <c r="E23" s="5">
        <f t="shared" si="3"/>
        <v>7734.8148244386994</v>
      </c>
    </row>
    <row r="24" spans="1:5" x14ac:dyDescent="0.2">
      <c r="A24" s="8">
        <v>16</v>
      </c>
      <c r="B24" s="5">
        <f t="shared" si="0"/>
        <v>-877.42779468136894</v>
      </c>
      <c r="C24" s="5">
        <f t="shared" si="1"/>
        <v>-845.19939957954091</v>
      </c>
      <c r="D24" s="5">
        <f t="shared" si="2"/>
        <v>-32.228395101827928</v>
      </c>
      <c r="E24" s="5">
        <f t="shared" si="3"/>
        <v>6889.6154248591583</v>
      </c>
    </row>
    <row r="25" spans="1:5" x14ac:dyDescent="0.2">
      <c r="A25" s="8">
        <v>17</v>
      </c>
      <c r="B25" s="5">
        <f t="shared" si="0"/>
        <v>-877.42779468136894</v>
      </c>
      <c r="C25" s="5">
        <f t="shared" si="1"/>
        <v>-848.72106374445571</v>
      </c>
      <c r="D25" s="5">
        <f t="shared" si="2"/>
        <v>-28.706730936913175</v>
      </c>
      <c r="E25" s="5">
        <f t="shared" si="3"/>
        <v>6040.8943611147024</v>
      </c>
    </row>
    <row r="26" spans="1:5" x14ac:dyDescent="0.2">
      <c r="A26" s="8">
        <v>18</v>
      </c>
      <c r="B26" s="5">
        <f t="shared" si="0"/>
        <v>-877.42779468136894</v>
      </c>
      <c r="C26" s="5">
        <f t="shared" si="1"/>
        <v>-852.25740151005778</v>
      </c>
      <c r="D26" s="5">
        <f t="shared" si="2"/>
        <v>-25.170393171311279</v>
      </c>
      <c r="E26" s="5">
        <f t="shared" si="3"/>
        <v>5188.6369596046443</v>
      </c>
    </row>
    <row r="27" spans="1:5" x14ac:dyDescent="0.2">
      <c r="A27" s="8">
        <v>19</v>
      </c>
      <c r="B27" s="5">
        <f t="shared" si="0"/>
        <v>-877.42779468136894</v>
      </c>
      <c r="C27" s="5">
        <f t="shared" si="1"/>
        <v>-855.80847401634958</v>
      </c>
      <c r="D27" s="5">
        <f t="shared" si="2"/>
        <v>-21.619320665019369</v>
      </c>
      <c r="E27" s="5">
        <f t="shared" si="3"/>
        <v>4332.8284855882948</v>
      </c>
    </row>
    <row r="28" spans="1:5" x14ac:dyDescent="0.2">
      <c r="A28" s="8">
        <v>20</v>
      </c>
      <c r="B28" s="5">
        <f t="shared" si="0"/>
        <v>-877.42779468136894</v>
      </c>
      <c r="C28" s="5">
        <f t="shared" si="1"/>
        <v>-859.3743426580844</v>
      </c>
      <c r="D28" s="5">
        <f t="shared" si="2"/>
        <v>-18.053452023284581</v>
      </c>
      <c r="E28" s="5">
        <f t="shared" si="3"/>
        <v>3473.4541429302103</v>
      </c>
    </row>
    <row r="29" spans="1:5" x14ac:dyDescent="0.2">
      <c r="A29" s="8">
        <v>21</v>
      </c>
      <c r="B29" s="5">
        <f t="shared" si="0"/>
        <v>-877.42779468136894</v>
      </c>
      <c r="C29" s="5">
        <f t="shared" si="1"/>
        <v>-862.95506908582638</v>
      </c>
      <c r="D29" s="5">
        <f t="shared" si="2"/>
        <v>-14.472725595542562</v>
      </c>
      <c r="E29" s="5">
        <f t="shared" si="3"/>
        <v>2610.4990738443839</v>
      </c>
    </row>
    <row r="30" spans="1:5" x14ac:dyDescent="0.2">
      <c r="A30" s="8">
        <v>22</v>
      </c>
      <c r="B30" s="5">
        <f t="shared" si="0"/>
        <v>-877.42779468136894</v>
      </c>
      <c r="C30" s="5">
        <f t="shared" si="1"/>
        <v>-866.55071520701722</v>
      </c>
      <c r="D30" s="5">
        <f t="shared" si="2"/>
        <v>-10.877079474351621</v>
      </c>
      <c r="E30" s="5">
        <f t="shared" si="3"/>
        <v>1743.9483586373667</v>
      </c>
    </row>
    <row r="31" spans="1:5" x14ac:dyDescent="0.2">
      <c r="A31" s="8">
        <v>23</v>
      </c>
      <c r="B31" s="5">
        <f t="shared" si="0"/>
        <v>-877.42779468136894</v>
      </c>
      <c r="C31" s="5">
        <f t="shared" si="1"/>
        <v>-870.16134318704655</v>
      </c>
      <c r="D31" s="5">
        <f t="shared" si="2"/>
        <v>-7.2664514943223839</v>
      </c>
      <c r="E31" s="5">
        <f t="shared" si="3"/>
        <v>873.78701545032015</v>
      </c>
    </row>
    <row r="32" spans="1:5" x14ac:dyDescent="0.2">
      <c r="A32" s="8">
        <v>24</v>
      </c>
      <c r="B32" s="5">
        <f t="shared" si="0"/>
        <v>-877.42779468136894</v>
      </c>
      <c r="C32" s="5">
        <f t="shared" si="1"/>
        <v>-873.78701545032584</v>
      </c>
      <c r="D32" s="5">
        <f t="shared" si="2"/>
        <v>-3.6407792310430236</v>
      </c>
      <c r="E32" s="5">
        <f t="shared" si="3"/>
        <v>-5.6843418860808015E-12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AEB39-DAA7-824E-B83A-F8E80B798A04}">
  <dimension ref="B3:D15"/>
  <sheetViews>
    <sheetView topLeftCell="A3" zoomScale="120" zoomScaleNormal="120" workbookViewId="0">
      <selection activeCell="C17" sqref="C17"/>
    </sheetView>
  </sheetViews>
  <sheetFormatPr baseColWidth="10" defaultRowHeight="15" x14ac:dyDescent="0.2"/>
  <cols>
    <col min="2" max="2" width="16.5" bestFit="1" customWidth="1"/>
  </cols>
  <sheetData>
    <row r="3" spans="2:4" x14ac:dyDescent="0.2">
      <c r="B3" t="s">
        <v>5</v>
      </c>
      <c r="C3" s="6">
        <v>0.08</v>
      </c>
      <c r="D3" s="6">
        <v>0.03</v>
      </c>
    </row>
    <row r="4" spans="2:4" x14ac:dyDescent="0.2">
      <c r="B4" t="s">
        <v>6</v>
      </c>
      <c r="C4">
        <v>10</v>
      </c>
      <c r="D4">
        <v>20</v>
      </c>
    </row>
    <row r="5" spans="2:4" x14ac:dyDescent="0.2">
      <c r="B5" t="s">
        <v>15</v>
      </c>
      <c r="C5">
        <v>100</v>
      </c>
      <c r="D5">
        <v>5</v>
      </c>
    </row>
    <row r="7" spans="2:4" x14ac:dyDescent="0.2">
      <c r="B7" t="s">
        <v>16</v>
      </c>
      <c r="C7" s="5">
        <f>FV(C3,C4,C5)</f>
        <v>-1448.6562465909847</v>
      </c>
      <c r="D7" s="5">
        <f>FV(D3,D4,D5)</f>
        <v>-134.3518724449022</v>
      </c>
    </row>
    <row r="11" spans="2:4" x14ac:dyDescent="0.2">
      <c r="B11" t="s">
        <v>17</v>
      </c>
      <c r="C11" s="5">
        <f>PV(C13/12, C14*12, C15)</f>
        <v>-83748.463009756175</v>
      </c>
    </row>
    <row r="13" spans="2:4" x14ac:dyDescent="0.2">
      <c r="B13" t="s">
        <v>5</v>
      </c>
      <c r="C13" s="6">
        <v>0.06</v>
      </c>
    </row>
    <row r="14" spans="2:4" x14ac:dyDescent="0.2">
      <c r="B14" t="s">
        <v>6</v>
      </c>
      <c r="C14">
        <v>20</v>
      </c>
    </row>
    <row r="15" spans="2:4" x14ac:dyDescent="0.2">
      <c r="B15" t="s">
        <v>18</v>
      </c>
      <c r="C15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67AE-D860-5D4B-BA02-EC116E4BCA65}">
  <dimension ref="A1:E24"/>
  <sheetViews>
    <sheetView topLeftCell="A3" zoomScale="120" zoomScaleNormal="120" workbookViewId="0">
      <selection activeCell="B13" sqref="B13"/>
    </sheetView>
  </sheetViews>
  <sheetFormatPr baseColWidth="10" defaultRowHeight="15" x14ac:dyDescent="0.2"/>
  <sheetData>
    <row r="1" spans="1:5" x14ac:dyDescent="0.2">
      <c r="A1" s="9" t="s">
        <v>19</v>
      </c>
      <c r="B1" s="9"/>
      <c r="C1" s="9"/>
      <c r="D1" s="9"/>
      <c r="E1" s="9"/>
    </row>
    <row r="3" spans="1:5" x14ac:dyDescent="0.2">
      <c r="A3" t="s">
        <v>20</v>
      </c>
    </row>
    <row r="4" spans="1:5" x14ac:dyDescent="0.2">
      <c r="A4">
        <v>0</v>
      </c>
      <c r="B4">
        <v>100</v>
      </c>
    </row>
    <row r="5" spans="1:5" x14ac:dyDescent="0.2">
      <c r="A5">
        <v>1</v>
      </c>
      <c r="B5">
        <v>123</v>
      </c>
    </row>
    <row r="6" spans="1:5" x14ac:dyDescent="0.2">
      <c r="A6">
        <v>2</v>
      </c>
      <c r="B6">
        <v>125</v>
      </c>
    </row>
    <row r="7" spans="1:5" x14ac:dyDescent="0.2">
      <c r="A7">
        <v>3</v>
      </c>
      <c r="B7">
        <v>126</v>
      </c>
    </row>
    <row r="8" spans="1:5" x14ac:dyDescent="0.2">
      <c r="A8">
        <v>4</v>
      </c>
      <c r="B8">
        <v>134</v>
      </c>
    </row>
    <row r="9" spans="1:5" x14ac:dyDescent="0.2">
      <c r="A9">
        <v>5</v>
      </c>
      <c r="B9">
        <v>147</v>
      </c>
    </row>
    <row r="12" spans="1:5" x14ac:dyDescent="0.2">
      <c r="A12" t="s">
        <v>21</v>
      </c>
      <c r="B12">
        <f>(B9/B4)^(1/A9)-1</f>
        <v>8.0098758658889491E-2</v>
      </c>
    </row>
    <row r="13" spans="1:5" x14ac:dyDescent="0.2">
      <c r="A13" t="s">
        <v>22</v>
      </c>
      <c r="B13">
        <f>_xlfn.RRI(A9,B4,B9)</f>
        <v>8.0098758658889491E-2</v>
      </c>
    </row>
    <row r="24" spans="1:1" x14ac:dyDescent="0.2">
      <c r="A24" t="s">
        <v>23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576E-B455-9342-8DBC-2D04A9BC441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BB2B-35CA-E341-8A0A-A8619608C9A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PMT</vt:lpstr>
      <vt:lpstr>Loan Amortizatio</vt:lpstr>
      <vt:lpstr>Investment</vt:lpstr>
      <vt:lpstr>CAGR</vt:lpstr>
      <vt:lpstr>NPV</vt:lpstr>
      <vt:lpstr>IRR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Vishnu Kant</cp:lastModifiedBy>
  <dcterms:created xsi:type="dcterms:W3CDTF">2011-03-14T06:08:23Z</dcterms:created>
  <dcterms:modified xsi:type="dcterms:W3CDTF">2021-02-23T11:16:42Z</dcterms:modified>
</cp:coreProperties>
</file>