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urity Requirements" sheetId="1" r:id="rId4"/>
    <sheet state="visible" name="About" sheetId="2" r:id="rId5"/>
  </sheets>
  <definedNames/>
  <calcPr/>
  <extLst>
    <ext uri="GoogleSheetsCustomDataVersion1">
      <go:sheetsCustomData xmlns:go="http://customooxmlschemas.google.com/" r:id="rId6" roundtripDataSignature="AMtx7mhICuZAuo3jCOAUEouBMQU7HX9GuQ=="/>
    </ext>
  </extLst>
</workbook>
</file>

<file path=xl/sharedStrings.xml><?xml version="1.0" encoding="utf-8"?>
<sst xmlns="http://schemas.openxmlformats.org/spreadsheetml/2006/main" count="455" uniqueCount="310">
  <si>
    <t>Mobile Application Security Verification Standard</t>
  </si>
  <si>
    <t>Architecture, Design and Threat Modeling Requirements</t>
  </si>
  <si>
    <t>ID</t>
  </si>
  <si>
    <t>MSTG-ID</t>
  </si>
  <si>
    <t>Detailed Verification Requirement</t>
  </si>
  <si>
    <t>L1</t>
  </si>
  <si>
    <t>L2</t>
  </si>
  <si>
    <t>R</t>
  </si>
  <si>
    <t>Android</t>
  </si>
  <si>
    <t>iOS</t>
  </si>
  <si>
    <t>Status</t>
  </si>
  <si>
    <t>1.1</t>
  </si>
  <si>
    <t>MSTG-ARCH-1</t>
  </si>
  <si>
    <t>Tous les composants de l'application sont identifiés et leur besoin est confirmé.</t>
  </si>
  <si>
    <t>N/A</t>
  </si>
  <si>
    <t>Fail</t>
  </si>
  <si>
    <t xml:space="preserve">Projet de cours, pas d'architecture faite avant la réalisation du code </t>
  </si>
  <si>
    <t>1.2</t>
  </si>
  <si>
    <t>MSTG-ARCH-2</t>
  </si>
  <si>
    <t>Les contrôles de sécurité ne sont jamais mis en oeuvre seulement côté client, mais aussi sur les points terminaux distants.</t>
  </si>
  <si>
    <t>pas de contrôle sur l'API</t>
  </si>
  <si>
    <t>1.3</t>
  </si>
  <si>
    <t>MSTG-ARCH-3</t>
  </si>
  <si>
    <t>Une architecture de haut niveau concernant l'application mobile et tous les services distants utilisés a été définie et la sécurité a été prise en compte dans cette architecture.</t>
  </si>
  <si>
    <t>Pass</t>
  </si>
  <si>
    <t>1.4</t>
  </si>
  <si>
    <t>MSTG-ARCH-4</t>
  </si>
  <si>
    <t>Les données considérées comme sensibles dans le contexte de l'application mobile sont clairement identifiées.</t>
  </si>
  <si>
    <t>1.5</t>
  </si>
  <si>
    <t>MSTG-ARCH-5</t>
  </si>
  <si>
    <t>Tous les composants de l'application sont définis en termes des fonctions métier et/ou de sécurité qu'ils apportent.</t>
  </si>
  <si>
    <t>1.6</t>
  </si>
  <si>
    <t>MSTG-ARCH-6</t>
  </si>
  <si>
    <t>Un modèle de menaces pour l'application mobile et les services distants associés a été livré et définit les menaces potentielles et les contre-mesures associées.</t>
  </si>
  <si>
    <t>1.7</t>
  </si>
  <si>
    <t>MSTG-ARCH-7</t>
  </si>
  <si>
    <t>Tous les contrôles de sécurité ont une implémentation centralisée.</t>
  </si>
  <si>
    <t>1.8</t>
  </si>
  <si>
    <t>MSTG-ARCH-8</t>
  </si>
  <si>
    <t>Il existe une politique explicite sur la façon de gérer les clés de cryptographie (dès qu'elles existent) tout au long de leur cycle de vie. Idéalement, un standard de gestion des clés est suivi (tel que NIST SP 800-57).</t>
  </si>
  <si>
    <t>1.9</t>
  </si>
  <si>
    <t>MSTG-ARCH-9</t>
  </si>
  <si>
    <t>Un mécanisme pour permettre les mises à jour de l'application mobile existe.</t>
  </si>
  <si>
    <t>1.10</t>
  </si>
  <si>
    <t>MSTG-ARCH-10</t>
  </si>
  <si>
    <t>La sécurité est prise en compte tout au long du cycle de développement.</t>
  </si>
  <si>
    <t>1.11</t>
  </si>
  <si>
    <t>MSTG-ARCH-11</t>
  </si>
  <si>
    <t>Une politique de divulgation responsable est mise en place et appliquée d'une manière efficiente.</t>
  </si>
  <si>
    <t>1.12</t>
  </si>
  <si>
    <t>MSTG-ARCH-12</t>
  </si>
  <si>
    <t>L'application doit se conformer aux lois et règlementations de confidentialité.</t>
  </si>
  <si>
    <t>pas de réutilisation des données de l'utilisateur.</t>
  </si>
  <si>
    <t>Data Storage and Privacy Requirements</t>
  </si>
  <si>
    <t>2.1</t>
  </si>
  <si>
    <t>MSTG-STORAGE-1</t>
  </si>
  <si>
    <t>Les fonctions de stockage sécurisées proposées par les systèmes doivent être utilisées de manière appropriée pour stocker les données sensibles tels que les informations personnellement identifiables (PII), les références des utilisateurs ou les clés cryptographiques.</t>
  </si>
  <si>
    <t>Shared pref chiffré</t>
  </si>
  <si>
    <t>2.2</t>
  </si>
  <si>
    <t>MSTG-STORAGE-2</t>
  </si>
  <si>
    <t>Aucune donnée sensible ne devrait être stockée hors du conteneur de l'application ou des fonctions de stockage sécurisées proposées par le système.</t>
  </si>
  <si>
    <t>2.3</t>
  </si>
  <si>
    <t>MSTG-STORAGE-3</t>
  </si>
  <si>
    <t>Aucune donnée sensible n'est écrite dans les journaux applicatifs.</t>
  </si>
  <si>
    <t>L'application ne log rien</t>
  </si>
  <si>
    <t>2.4</t>
  </si>
  <si>
    <t>MSTG-STORAGE-4</t>
  </si>
  <si>
    <t>Aucune donnée sensible n'est partagée avec des tierces parties à moins que cela ne soit un besoin de l'architecture.</t>
  </si>
  <si>
    <t>seulement avec le serveur mais c'est un besoin de l'architecture</t>
  </si>
  <si>
    <t>2.5</t>
  </si>
  <si>
    <t>MSTG-STORAGE-5</t>
  </si>
  <si>
    <t>Le cache du clavier est désactivé sur les champs d'entrée textuels qui traitent de données sensibles.</t>
  </si>
  <si>
    <t>Seul ce champ d'entrée ne garde pas en mémoire les texte rentré, il faudrait utiliser ce champs pour tout notre form : inputType="textVisiblePassword"</t>
  </si>
  <si>
    <t>2.6</t>
  </si>
  <si>
    <t>MSTG-STORAGE-6</t>
  </si>
  <si>
    <t>Aucune donnée sensible n'est exposée par les mécanismes d'IPC.</t>
  </si>
  <si>
    <t>mot de passe au moment du login/sign up récupéré dans un binding</t>
  </si>
  <si>
    <t>2.7</t>
  </si>
  <si>
    <t>MSTG-STORAGE-7</t>
  </si>
  <si>
    <t>Aucune donnée sensible, tels que les mots de passe ou les codes PIN, n'est exposée à travers l'interface utilisateur.</t>
  </si>
  <si>
    <t>Les mots de passe sont caché, input type password</t>
  </si>
  <si>
    <t>2.8</t>
  </si>
  <si>
    <t>MSTG-STORAGE-8</t>
  </si>
  <si>
    <t>Aucune donnée sensible n'est incluse dans les sauvegardes générées par le système d'exploitation mobile.</t>
  </si>
  <si>
    <t>2.9</t>
  </si>
  <si>
    <t>MSTG-STORAGE-9</t>
  </si>
  <si>
    <t>L'application enlève les données sensibles des vues lors de son passage en arrière-plan.</t>
  </si>
  <si>
    <t>2.10</t>
  </si>
  <si>
    <t>MSTG-STORAGE-10</t>
  </si>
  <si>
    <t>L'application ne garde pas les données sensibles en mémoire plus longtemps que nécessaire et la mémoire est explicitement nettoyée après son utilisation.</t>
  </si>
  <si>
    <t>2.11</t>
  </si>
  <si>
    <t>MSTG-STORAGE-11</t>
  </si>
  <si>
    <t>L'application met en oeuvre un minimum de politique concernant la sécurité de l'accès à l'appareil tel que l'obligation pour l'utilisateur de définir un code d'accès à l'appareil.</t>
  </si>
  <si>
    <t>2.12</t>
  </si>
  <si>
    <t>MSTG-STORAGE-12</t>
  </si>
  <si>
    <t>L'application instruit l'utilisateur sur les types d'information personnellement identifiable traités ainsi que sur les bonnes pratiques que l'utilisateur devrait suivre en utilisant l'application.</t>
  </si>
  <si>
    <t>L'utilsateur est averti de quel données sont traitées et comment</t>
  </si>
  <si>
    <t>2.13</t>
  </si>
  <si>
    <t>MSTG-STORAGE-13</t>
  </si>
  <si>
    <t>Aucune donnée sensible ne doit être stockée localement sur l'appareil mobile. Par contre, les données doivent être extraites à partir d'un point terminal distant et stockées seulement en mémoire.</t>
  </si>
  <si>
    <t>2.14</t>
  </si>
  <si>
    <t>MSTG-STORAGE-14</t>
  </si>
  <si>
    <t>Si le stockage des données sensibles localement est encore exigé, ces dernières doivent être chiffrées par une clé dérivée d'un stockage matériel qui exige l'authentification.</t>
  </si>
  <si>
    <t>2.15</t>
  </si>
  <si>
    <t>MSTG-STORAGE-15</t>
  </si>
  <si>
    <t>Le stockage local de l'application doit être effacé après un nombre excessif de tentatives d'authentification erronées.</t>
  </si>
  <si>
    <t>Cryptography Requirements</t>
  </si>
  <si>
    <t>3.1</t>
  </si>
  <si>
    <t>MSTG-CRYPTO-1</t>
  </si>
  <si>
    <t>L'application n'utilise pas la cryptographie symétrique avec des clés codées en dur comme seule méthode de chiffrement.</t>
  </si>
  <si>
    <t>on utilise une clef symétrique pour chiffrer les shared preferences , cette clef est stockée dans le key store</t>
  </si>
  <si>
    <t>3.2</t>
  </si>
  <si>
    <t>MSTG-CRYPTO-2</t>
  </si>
  <si>
    <t>L'application utilise des implémentations de primitives cryptographiques éprouvées.</t>
  </si>
  <si>
    <t xml:space="preserve">La clef de chiffrement des shared pref est une clef AES-GCM de 256 bits. </t>
  </si>
  <si>
    <t>3.3</t>
  </si>
  <si>
    <t>MSTG-CRYPTO-3</t>
  </si>
  <si>
    <t>L'application utilise des primitives cryptographiques appropriées au cas d'utilisation, configurées en adéquation avec les bonnes pratiques de l'industrie.</t>
  </si>
  <si>
    <t>3.4</t>
  </si>
  <si>
    <t>MSTG-CRYPTO-4</t>
  </si>
  <si>
    <t>L'application n'utilise pas de protocole ou d'algorithme de cryptographie considéré par la communauté comme déprécié pour des raisons de sécurité.</t>
  </si>
  <si>
    <t>Librairie encrypted shared pref n'est pas déprécié</t>
  </si>
  <si>
    <t>3.5</t>
  </si>
  <si>
    <t>MSTG-CRYPTO-5</t>
  </si>
  <si>
    <t>L'application ne ré-utilise pas la même clé de cryptographie à des fins différentes.</t>
  </si>
  <si>
    <t xml:space="preserve">La master key est uniquement utilisé pour chiffrer et déchiffrer données dans shared pref </t>
  </si>
  <si>
    <t>3.6</t>
  </si>
  <si>
    <t>MSTG-CRYPTO-6</t>
  </si>
  <si>
    <t>Toute valeur aléatoire est générée par un générateur de nombres aléatoires offrant un bon niveau de sécurité.</t>
  </si>
  <si>
    <t>MOBSF nous informe que le générateur de nombre aléatoire utilisé pour générer la master keys n'est potentiellement pas fiable à 100%</t>
  </si>
  <si>
    <t>Authentication and Session Management Requirements</t>
  </si>
  <si>
    <t>4.1</t>
  </si>
  <si>
    <t>MSTG-AUTH-1</t>
  </si>
  <si>
    <t>Si l'application donne accès aux utilisateurs à un service distant, un certain niveau d'authentification, tel que l'authentification par nom d'utilisateur / mot de passe, est faite sur le point terminal distant.</t>
  </si>
  <si>
    <t>4.2</t>
  </si>
  <si>
    <t>MSTG-AUTH-2</t>
  </si>
  <si>
    <t>Si des sessions avec état sont utilisées, le point terminal distant utilise des identifiants de session aléatoirement générés pour authentifier les requêtes des clients sans avoir à envoyer les références des utilisateurs.</t>
  </si>
  <si>
    <t>4.3</t>
  </si>
  <si>
    <t>MSTG-AUTH-3</t>
  </si>
  <si>
    <t>Si l'authentification sans état basée sur des jetons est utilisée, le serveur fournit des jetons qui ont été signés par un algorithme à la sécurité éprouvée.</t>
  </si>
  <si>
    <t>4.4</t>
  </si>
  <si>
    <t>MSTG-AUTH-4</t>
  </si>
  <si>
    <t>Le point terminal distant met fin à la session existante lorsque l'utilisateur se déconnecte.</t>
  </si>
  <si>
    <t>4.5</t>
  </si>
  <si>
    <t>MSTG-AUTH-5</t>
  </si>
  <si>
    <t>Une politique de mot de passe existe et est appliquée sur le point terminal distant.</t>
  </si>
  <si>
    <t>4.6</t>
  </si>
  <si>
    <t>MSTG-AUTH-6</t>
  </si>
  <si>
    <t>Le point terminal distant implémente un mécanisme permettant la protection contre les essais répétés de références utilisateurs.</t>
  </si>
  <si>
    <t xml:space="preserve">Solution : implémentation de ce code </t>
  </si>
  <si>
    <t>4.7</t>
  </si>
  <si>
    <t>MSTG-AUTH-7</t>
  </si>
  <si>
    <t>Les sessions sont dévalidées sur le point terminal distant après une période d'inactivité donnée et les jetons d'accès associés expirent.</t>
  </si>
  <si>
    <t>4.8</t>
  </si>
  <si>
    <t>MSTG-AUTH-8</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</si>
  <si>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</si>
  <si>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4.9</t>
  </si>
  <si>
    <t>MSTG-AUTH-9</t>
  </si>
  <si>
    <t>Un second facteur d'authentification est disponible sur le point terminal distant et l'exigence d'authentification à deux facteurs est mise en application de façon systématique.</t>
  </si>
  <si>
    <t>4.10</t>
  </si>
  <si>
    <t>MSTG-AUTH-10</t>
  </si>
  <si>
    <t>Les transactions sensibles requièrent une authentification améliorée.</t>
  </si>
  <si>
    <t>4.11</t>
  </si>
  <si>
    <t>MSTG-AUTH-11</t>
  </si>
  <si>
    <t>L'application informe les utilisateurs de toutes les activités critiques sur leurs comptes. Les utilisateurs ont accès à la liste des appareils utilisés pour accéder à leurs comptes, accès aux informations contextuelles (adresse IP, localisation, etc...), et peuvent bloquer certains appareils.</t>
  </si>
  <si>
    <t>4.12</t>
  </si>
  <si>
    <t>MSTG-AUTH-12</t>
  </si>
  <si>
    <t>Des modèles d'autorisation doivent être définis et mis en oeuvre au niveau du point terminal distant.</t>
  </si>
  <si>
    <t>Network Communication Requirements</t>
  </si>
  <si>
    <t>5.1</t>
  </si>
  <si>
    <t>MSTG-NETWORK-1</t>
  </si>
  <si>
    <t>Les données sont cryptées sur le réseau en utilisant TLS. Le canal sécurisé est utilisé systématiquement à travers toute l'application.</t>
  </si>
  <si>
    <t xml:space="preserve">pas de contrôle sur l'API, communication http =&gt;pas de TLS possible </t>
  </si>
  <si>
    <t>5.2</t>
  </si>
  <si>
    <t>MSTG-NETWORK-2</t>
  </si>
  <si>
    <t>Les réglages de TLS sont en ligne avec les meilleures pratiques, ou aussi proches que possible dans le cas où le système d'exploitation ne supporte pas les standards recommandés.</t>
  </si>
  <si>
    <t>pas de contrôle sur l'API, communication http =&gt;pas de TLS possible</t>
  </si>
  <si>
    <t>5.3</t>
  </si>
  <si>
    <t>MSTG-NETWORK-3</t>
  </si>
  <si>
    <t>L'application valide le certificat X.509 du point terminal distant lors de l'établissement du canal sécurisé. Seuls les certificats signés par une CA de confiance sont acceptés.</t>
  </si>
  <si>
    <t>5.4</t>
  </si>
  <si>
    <t>MSTG-NETWORK-4</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</si>
  <si>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</si>
  <si>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5.5</t>
  </si>
  <si>
    <t>MSTG-NETWORK-5</t>
  </si>
  <si>
    <t>L'application ne repose pas sur un canal de communication non-sécurisé unique (e-mail ou SMS) pour les opérations critiques telles que l'enregistrement ou la récupération de compte.</t>
  </si>
  <si>
    <t>5.6</t>
  </si>
  <si>
    <t>MSTG-NETWORK-6</t>
  </si>
  <si>
    <t>L'application implémente l'état de l'art en termes de connectivité et de librairies de sécurité.</t>
  </si>
  <si>
    <t>Platform Interaction Requirements</t>
  </si>
  <si>
    <t>6.1</t>
  </si>
  <si>
    <t>MSTG-PLATFORM-1</t>
  </si>
  <si>
    <t>L'application ne demande qu'une série minimum de permissions nécessaires.</t>
  </si>
  <si>
    <t>6.2</t>
  </si>
  <si>
    <t>MSTG-PLATFORM-2</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</si>
  <si>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</si>
  <si>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 xml:space="preserve">pas de solution trouvée </t>
  </si>
  <si>
    <t>6.3</t>
  </si>
  <si>
    <t>MSTG-PLATFORM-3</t>
  </si>
  <si>
    <t>L'application n'exporte pas de fonctionnalité sensible via des schémas d'URL propres à l'application, à moins que ces mécanismes ne soient correctement protégés.</t>
  </si>
  <si>
    <t>6.4</t>
  </si>
  <si>
    <t>MSTG-PLATFORM-4</t>
  </si>
  <si>
    <t>L'application n'exporte pas de fonctionnalité sensible à travers les possibilités IPC, à moins que ces mécanismes ne soient correctement protégés.</t>
  </si>
  <si>
    <t>6.5</t>
  </si>
  <si>
    <t>MSTG-PLATFORM-5</t>
  </si>
  <si>
    <t>JavaScript est désactivé dans les WebViews à moins qu'il ne soit explicitement requis.</t>
  </si>
  <si>
    <t>aucune webview</t>
  </si>
  <si>
    <t>6.6</t>
  </si>
  <si>
    <t>MSTG-PLATFORM-6</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</si>
  <si>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</si>
  <si>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6.7</t>
  </si>
  <si>
    <t>MSTG-PLATFORM-7</t>
  </si>
  <si>
    <t>Dans le cas où des méthodes natives de l'application sont exposées à une WebView, il convient de valider que la WebView ne rend que le JavaScript contenu dans le package de l'application.</t>
  </si>
  <si>
    <t>6.8</t>
  </si>
  <si>
    <t>MSTG-PLATFORM-8</t>
  </si>
  <si>
    <t>La désérialisation des objets, s'il en existe, est implémentée à l'aide d'API de sérialisation de confiance.</t>
  </si>
  <si>
    <t>6.9</t>
  </si>
  <si>
    <t>MSTG-PLATFORM-9</t>
  </si>
  <si>
    <t>L'application doit se protéger contre les attaques par recouvrement. (Android seulement)</t>
  </si>
  <si>
    <t>6.10</t>
  </si>
  <si>
    <t>MSTG-PLATFORM-10</t>
  </si>
  <si>
    <t>Le cache, le stockage et les ressources téléchargées (JavaScript, etc.) d'une WebView doivent être supprimés avant que la WebView soit détruite.</t>
  </si>
  <si>
    <t>6.11</t>
  </si>
  <si>
    <t>MSTG-PLATFORM-11</t>
  </si>
  <si>
    <t>Vérifier que l'application n'autorise pas l'utilisation des claviers tiers personnalisés lors de la saisie des données sensibles. (iOS seulement)</t>
  </si>
  <si>
    <t>Code Quality and Build Setting Requirements</t>
  </si>
  <si>
    <t>7.1</t>
  </si>
  <si>
    <t>MSTG-CODE-1</t>
  </si>
  <si>
    <t>L'application est signée et livrée avec un certificat en cours de validité, dont la clé privée est correctement protégée.</t>
  </si>
  <si>
    <t>L'APK est signé et livré avec un certificat en cours de validité, la clef privé est en sécurité.</t>
  </si>
  <si>
    <t>7.2</t>
  </si>
  <si>
    <t>MSTG-CODE-2</t>
  </si>
  <si>
    <t>L'application a été générée en mode release avec des réglages appropriés à ce mode (c.a.d. sans les possibilités de déboggage).</t>
  </si>
  <si>
    <t>7.3</t>
  </si>
  <si>
    <t>MSTG-CODE-3</t>
  </si>
  <si>
    <t>Les symboles pour le déboggage ont été enlevés des binaires natifs.</t>
  </si>
  <si>
    <t>7.4</t>
  </si>
  <si>
    <t>MSTG-CODE-4</t>
  </si>
  <si>
    <t>Le code de déboggage et le code d'assistance au développement (e.g. code de test, portes dérobées, paramètres cachés) ont été enlevés de l'application et celle-ci ne journalise ni de messages d'erreur inutilement longs ni de messages de déboggage.</t>
  </si>
  <si>
    <t>7.5</t>
  </si>
  <si>
    <t>MSTG-CODE-5</t>
  </si>
  <si>
    <t>Tous les composants utilisés par l'application provenant de sources externes, notamment les librairies et les frameworks, ont été identifiés et analysés à la recherche de vulnérabilités connues.</t>
  </si>
  <si>
    <t>Nous n'utilisons pas de librairie dépréciée</t>
  </si>
  <si>
    <t>7.6</t>
  </si>
  <si>
    <t>MSTG-CODE-6</t>
  </si>
  <si>
    <t>L'application intercepte et gère les exceptions potentielles.</t>
  </si>
  <si>
    <t>Solution: utilisation de cette architecture de méthode dans notre application.</t>
  </si>
  <si>
    <t>7.7</t>
  </si>
  <si>
    <t>MSTG-CODE-7</t>
  </si>
  <si>
    <t>La logique de gestion des erreurs dans les contrôles de sécurité refuse tout accès par défaut.</t>
  </si>
  <si>
    <t xml:space="preserve">pas de gestion d'erreur </t>
  </si>
  <si>
    <t>7.8</t>
  </si>
  <si>
    <t>MSTG-CODE-8</t>
  </si>
  <si>
    <t>Dans le code non-géré, la mémoire est allouée, libérée et utilisée de façon sécurisée.</t>
  </si>
  <si>
    <t>non</t>
  </si>
  <si>
    <t>7.9</t>
  </si>
  <si>
    <t>MSTG-CODE-9</t>
  </si>
  <si>
    <t>Les fonctionnalités de sécurité intégrées dans les outils de la chaîne de génération, par exemple ceux pour la minification de byte-code, pour la protection de la pile, pour le support PIE ou le comptage de références automatiques, sont activées.</t>
  </si>
  <si>
    <t>Resilience Requirements</t>
  </si>
  <si>
    <t>8.1</t>
  </si>
  <si>
    <t>MSTG-RESILIENCE-1</t>
  </si>
  <si>
    <t>L'application détecte et réagit à la présence d'appareils rootés ou jailbreakés soit en alertant l'utilisateur ou en mettant fin à l'application.</t>
  </si>
  <si>
    <t>une methode sur l'activité principale détecte si l'appareil utilisé lance l'application en tant que root, si c'est le cas elle stoppe l'activité principale</t>
  </si>
  <si>
    <t>8.2</t>
  </si>
  <si>
    <t>MSTG-RESILIENCE-2</t>
  </si>
  <si>
    <t>L'application empêche le déboggage et / ou réagit à la présence d'un déboggeur. Tous les protocoles de déboggage disponibles doivent être couverts.</t>
  </si>
  <si>
    <t>dans le manifeste le debug est passé à false</t>
  </si>
  <si>
    <t>8.3</t>
  </si>
  <si>
    <t>MSTG-RESILIENCE-3</t>
  </si>
  <si>
    <t>L'application détecte et réagit à la modification de fichiers exécutables et de données critiques au sein de son bac à sable.</t>
  </si>
  <si>
    <t>pas de dispositif mis en place, le ficheir basket.json et le fichier des shared pref peuvent être modifié sans que l'application ne s'en rende compte</t>
  </si>
  <si>
    <t>8.4</t>
  </si>
  <si>
    <t>MSTG-RESILIENCE-4</t>
  </si>
  <si>
    <t>L'application détecte et réagit à la présence d'outils et de frameworks de rétro-ingénierie courants sur l'appareil.</t>
  </si>
  <si>
    <t>8.5</t>
  </si>
  <si>
    <t>MSTG-RESILIENCE-5</t>
  </si>
  <si>
    <t>L'application détecte et réagit à son exécution dans un émulateur.</t>
  </si>
  <si>
    <t>8.6</t>
  </si>
  <si>
    <t>MSTG-RESILIENCE-6</t>
  </si>
  <si>
    <t>L'application détecte et réagit à la modification de code et de données dans son espace mémoire.</t>
  </si>
  <si>
    <t>8.7</t>
  </si>
  <si>
    <t>MSTG-RESILIENCE-7</t>
  </si>
  <si>
    <t>L'application implémente plusieurs mécanismes parmi les catégories de défense (8.1 à 8.6). Il convient de noter que la résilience augmente avec la quantité et la diversité de l'originalité des mécanismes utilisés.</t>
  </si>
  <si>
    <t>seulement 2</t>
  </si>
  <si>
    <t>8.8</t>
  </si>
  <si>
    <t>MSTG-RESILIENCE-8</t>
  </si>
  <si>
    <t>Les mécanismes de détection déclenchent des réponses de différents types, notamment des réponses invisibles de retardement de l'attaque.</t>
  </si>
  <si>
    <t>8.9</t>
  </si>
  <si>
    <t>MSTG-RESILIENCE-9</t>
  </si>
  <si>
    <t>L'obscurcissement est mis en oeuvre par des défenses programmatiques qui, à leur tour, entravent le dé-obscurcissement via l'analyse dynamique.</t>
  </si>
  <si>
    <t>8.10</t>
  </si>
  <si>
    <t>MSTG-RESILIENCE-10</t>
  </si>
  <si>
    <t>L'application implémente un mécanisme de 'liaison avec l'appareil' utilisant une empreinte de l'appareil dérivée de multiples propriétés uniques à cet appareil.</t>
  </si>
  <si>
    <t>8.11</t>
  </si>
  <si>
    <t>MSTG-RESILIENCE-11</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</si>
  <si>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</si>
  <si>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8.12</t>
  </si>
  <si>
    <t>MSTG-RESILIENCE-12</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</si>
  <si>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</si>
  <si>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8.13</t>
  </si>
  <si>
    <t>MSTG-RESILIENCE-13</t>
  </si>
  <si>
    <t>Pour une défense en profondeur, en plus d'avoir un durcissement efficace des parties communicantes, le chiffrement des données utilisées au niveau de l'application peut être appliqué pour entraver l'écoute.</t>
  </si>
  <si>
    <t>About the Project</t>
  </si>
  <si>
    <t>The OWASP Mobile Security Testing Guide is an OWASP flagship project led by Carlos Holguera and Sven Schleier which defines the industry standard for mobile application security.</t>
  </si>
  <si>
    <t>The OWASP MASVS (Mobile Application Security Verification Standard) is a standard that establishes the security requirements for mobile app security.</t>
  </si>
  <si>
    <t>The OWASP MSTG (Mobile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</si>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</sst>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sz val="11.0"/>
      <color theme="1"/>
      <name val="Calibri"/>
    </font>
    <font>
      <sz val="25.0"/>
      <color theme="1"/>
      <name val="Avenir"/>
    </font>
    <font>
      <u/>
      <sz val="11.0"/>
      <color rgb="FFC0C0C0"/>
      <name val="Avenir"/>
    </font>
    <font>
      <b/>
      <sz val="15.0"/>
      <color rgb="FF499FFF"/>
      <name val="Avenir"/>
    </font>
    <font/>
    <font>
      <b/>
      <sz val="11.0"/>
      <color rgb="FFC0C0C0"/>
      <name val="Avenir"/>
    </font>
    <font>
      <sz val="11.0"/>
      <color theme="1"/>
      <name val="Avenir"/>
    </font>
    <font>
      <u/>
      <sz val="12.0"/>
      <color theme="10"/>
      <name val="Calibri"/>
    </font>
    <font>
      <color theme="1"/>
      <name val="Calibri"/>
      <scheme val="minor"/>
    </font>
    <font>
      <color rgb="FF232629"/>
      <name val="Arial"/>
    </font>
    <font>
      <color rgb="FF000000"/>
      <name val="Roboto"/>
    </font>
    <font>
      <sz val="11.0"/>
      <color rgb="FF000000"/>
      <name val="Calibri"/>
    </font>
    <font>
      <sz val="11.0"/>
      <color rgb="FF000000"/>
      <name val="Docs-Calibri"/>
    </font>
    <font>
      <u/>
      <color rgb="FF0000FF"/>
    </font>
  </fonts>
  <fills count="10">
    <fill>
      <patternFill patternType="none"/>
    </fill>
    <fill>
      <patternFill patternType="lightGray"/>
    </fill>
    <fill>
      <patternFill patternType="solid">
        <fgColor rgb="FF33CCCC"/>
        <bgColor rgb="FF33CCCC"/>
      </patternFill>
    </fill>
    <fill>
      <patternFill patternType="solid">
        <fgColor rgb="FF99CC00"/>
        <bgColor rgb="FF99CC00"/>
      </patternFill>
    </fill>
    <fill>
      <patternFill patternType="solid">
        <fgColor rgb="FF0070C0"/>
        <bgColor rgb="FF0070C0"/>
      </patternFill>
    </fill>
    <fill>
      <patternFill patternType="solid">
        <fgColor rgb="FF00B050"/>
        <bgColor rgb="FF00B050"/>
      </patternFill>
    </fill>
    <fill>
      <patternFill patternType="solid">
        <fgColor theme="0"/>
        <bgColor theme="0"/>
      </patternFill>
    </fill>
    <fill>
      <patternFill patternType="solid">
        <fgColor rgb="FFE3E6E8"/>
        <bgColor rgb="FFE3E6E8"/>
      </patternFill>
    </fill>
    <fill>
      <patternFill patternType="solid">
        <fgColor rgb="FFFFFFFF"/>
        <bgColor rgb="FFFFFFFF"/>
      </patternFill>
    </fill>
    <fill>
      <patternFill patternType="solid">
        <fgColor rgb="FFFF9900"/>
        <bgColor rgb="FFFF9900"/>
      </patternFill>
    </fill>
  </fills>
  <borders count="4">
    <border/>
    <border>
      <bottom style="medium">
        <color rgb="FF499FFF"/>
      </bottom>
    </border>
    <border>
      <left style="thick">
        <color rgb="FFFFFFFF"/>
      </left>
      <right style="thick">
        <color rgb="FFFFFFFF"/>
      </right>
      <top style="thick">
        <color rgb="FFFFFFFF"/>
      </top>
      <bottom style="thick">
        <color rgb="FFFFFFFF"/>
      </bottom>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1" vertical="center" wrapText="0"/>
    </xf>
    <xf borderId="0" fillId="0" fontId="3" numFmtId="0" xfId="0" applyFont="1"/>
    <xf borderId="1" fillId="0" fontId="4" numFmtId="0" xfId="0" applyAlignment="1" applyBorder="1" applyFont="1">
      <alignment shrinkToFit="1" vertical="center" wrapText="0"/>
    </xf>
    <xf borderId="1" fillId="0" fontId="5" numFmtId="0" xfId="0" applyBorder="1" applyFont="1"/>
    <xf borderId="0" fillId="0" fontId="6" numFmtId="0" xfId="0" applyAlignment="1" applyFont="1">
      <alignment horizontal="center" shrinkToFit="1" vertical="center" wrapText="0"/>
    </xf>
    <xf borderId="0" fillId="0" fontId="7" numFmtId="0" xfId="0" applyAlignment="1" applyFont="1">
      <alignment horizontal="center" shrinkToFit="1" vertical="center" wrapText="0"/>
    </xf>
    <xf borderId="0" fillId="0" fontId="7" numFmtId="0" xfId="0" applyAlignment="1" applyFont="1">
      <alignment shrinkToFit="1" vertical="center" wrapText="0"/>
    </xf>
    <xf borderId="2" fillId="2" fontId="7" numFmtId="0" xfId="0" applyAlignment="1" applyBorder="1" applyFill="1" applyFont="1">
      <alignment horizontal="center" shrinkToFit="1" vertical="center" wrapText="0"/>
    </xf>
    <xf borderId="2" fillId="3" fontId="7" numFmtId="0" xfId="0" applyAlignment="1" applyBorder="1" applyFill="1" applyFont="1">
      <alignment horizontal="center" shrinkToFit="1" vertical="center" wrapText="0"/>
    </xf>
    <xf borderId="0" fillId="0" fontId="8" numFmtId="0" xfId="0" applyAlignment="1" applyFont="1">
      <alignment horizontal="center" shrinkToFit="1" vertical="center" wrapText="0"/>
    </xf>
    <xf borderId="3" fillId="4" fontId="1" numFmtId="0" xfId="0" applyAlignment="1" applyBorder="1" applyFill="1" applyFont="1">
      <alignment readingOrder="0"/>
    </xf>
    <xf borderId="0" fillId="0" fontId="9" numFmtId="0" xfId="0" applyAlignment="1" applyFont="1">
      <alignment readingOrder="0"/>
    </xf>
    <xf borderId="3" fillId="5" fontId="1" numFmtId="0" xfId="0" applyBorder="1" applyFill="1" applyFont="1"/>
    <xf borderId="3" fillId="6" fontId="1" numFmtId="0" xfId="0" applyBorder="1" applyFill="1" applyFont="1"/>
    <xf borderId="0" fillId="0" fontId="9" numFmtId="0" xfId="0" applyFont="1"/>
    <xf borderId="0" fillId="7" fontId="10" numFmtId="0" xfId="0" applyAlignment="1" applyFill="1" applyFont="1">
      <alignment horizontal="left" readingOrder="0"/>
    </xf>
    <xf borderId="0" fillId="8" fontId="11" numFmtId="0" xfId="0" applyAlignment="1" applyFill="1" applyFont="1">
      <alignment readingOrder="0"/>
    </xf>
    <xf borderId="0" fillId="0" fontId="1" numFmtId="0" xfId="0" applyFont="1"/>
    <xf borderId="0" fillId="8" fontId="12" numFmtId="0" xfId="0" applyAlignment="1" applyFont="1">
      <alignment horizontal="left" readingOrder="0"/>
    </xf>
    <xf borderId="0" fillId="8" fontId="13" numFmtId="0" xfId="0" applyAlignment="1" applyFont="1">
      <alignment horizontal="left" readingOrder="0"/>
    </xf>
    <xf borderId="2" fillId="9" fontId="7" numFmtId="0" xfId="0" applyAlignment="1" applyBorder="1" applyFill="1" applyFont="1">
      <alignment horizontal="center" shrinkToFit="1" vertical="center" wrapText="0"/>
    </xf>
    <xf borderId="0" fillId="0" fontId="14" numFmtId="0" xfId="0" applyFont="1"/>
  </cellXfs>
  <cellStyles count="1">
    <cellStyle xfId="0" name="Normal" builtinId="0"/>
  </cellStyles>
  <dxfs count="3">
    <dxf>
      <font>
        <color rgb="FF9C0006"/>
      </font>
      <fill>
        <patternFill patternType="solid">
          <fgColor rgb="FFFFC7CE"/>
          <bgColor rgb="FFFFC7CE"/>
        </patternFill>
      </fill>
      <alignment horizontal="center" shrinkToFit="1" vertical="center" wrapText="0"/>
      <border/>
    </dxf>
    <dxf>
      <font>
        <color rgb="FF38761D"/>
      </font>
      <fill>
        <patternFill patternType="solid">
          <fgColor rgb="FFB6D7A8"/>
          <bgColor rgb="FFB6D7A8"/>
        </patternFill>
      </fill>
      <alignment horizontal="center" shrinkToFit="1" vertical="center" wrapText="0"/>
      <border/>
    </dxf>
    <dxf>
      <font>
        <color rgb="FF666666"/>
      </font>
      <fill>
        <patternFill patternType="solid">
          <fgColor rgb="FFCCCCCC"/>
          <bgColor rgb="FFCCCCCC"/>
        </patternFill>
      </fill>
      <alignment horizontal="center" shrinkToFit="1" vertical="center"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6.png"/><Relationship Id="rId4" Type="http://schemas.openxmlformats.org/officeDocument/2006/relationships/image" Target="../media/image3.png"/><Relationship Id="rId5" Type="http://schemas.openxmlformats.org/officeDocument/2006/relationships/image" Target="../media/image5.png"/><Relationship Id="rId6"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333500" cy="1333500"/>
    <xdr:pic>
      <xdr:nvPicPr>
        <xdr:cNvPr descr="Picture"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xdr:row>
      <xdr:rowOff>0</xdr:rowOff>
    </xdr:from>
    <xdr:ext cx="1438275" cy="495300"/>
    <xdr:pic>
      <xdr:nvPicPr>
        <xdr:cNvPr descr="Picture"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63</xdr:row>
      <xdr:rowOff>0</xdr:rowOff>
    </xdr:from>
    <xdr:ext cx="5153025" cy="342900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107</xdr:row>
      <xdr:rowOff>0</xdr:rowOff>
    </xdr:from>
    <xdr:ext cx="1781175" cy="6953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120</xdr:row>
      <xdr:rowOff>0</xdr:rowOff>
    </xdr:from>
    <xdr:ext cx="4610100" cy="553402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0</xdr:colOff>
      <xdr:row>120</xdr:row>
      <xdr:rowOff>0</xdr:rowOff>
    </xdr:from>
    <xdr:ext cx="3638550" cy="5534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333500" cy="1333500"/>
    <xdr:pic>
      <xdr:nvPicPr>
        <xdr:cNvPr descr="Picture"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xdr:row>
      <xdr:rowOff>0</xdr:rowOff>
    </xdr:from>
    <xdr:ext cx="1438275" cy="495300"/>
    <xdr:pic>
      <xdr:nvPicPr>
        <xdr:cNvPr descr="Picture"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10.0"/>
    <col customWidth="1" min="3" max="3" width="25.0"/>
    <col customWidth="1" min="4" max="4" width="140.14"/>
    <col customWidth="1" min="5" max="7" width="5.0"/>
    <col customWidth="1" min="8" max="10" width="10.0"/>
    <col customWidth="1" min="11" max="11" width="86.0"/>
    <col customWidth="1" min="12" max="12" width="60.43"/>
    <col customWidth="1" min="13" max="26" width="9.14"/>
  </cols>
  <sheetData>
    <row r="2" ht="64.5" customHeight="1">
      <c r="B2" s="1"/>
      <c r="D2" s="2" t="s">
        <v>0</v>
      </c>
    </row>
    <row r="3">
      <c r="D3" s="3" t="str">
        <f>HYPERLINK("https://github.com/OWASP/owasp-mstg/releases/tag/v1.4.0", "OWASP MSTG v1.4.0 (commit: b04750a)")</f>
        <v>OWASP MSTG v1.4.0 (commit: b04750a)</v>
      </c>
    </row>
    <row r="4">
      <c r="D4" s="3" t="str">
        <f>HYPERLINK("https://github.com/OWASP/owasp-masvs/releases/tag/v1.4.2", "OWASP MASVS v1.4.2 (commit: 2a8b582)")</f>
        <v>OWASP MASVS v1.4.2 (commit: 2a8b582)</v>
      </c>
    </row>
    <row r="7" ht="24.75" customHeight="1">
      <c r="B7" s="4" t="s">
        <v>1</v>
      </c>
      <c r="C7" s="5"/>
      <c r="D7" s="5"/>
      <c r="E7" s="5"/>
      <c r="F7" s="5"/>
      <c r="G7" s="5"/>
      <c r="H7" s="5"/>
      <c r="I7" s="5"/>
      <c r="J7" s="5"/>
    </row>
    <row r="9">
      <c r="B9" s="6" t="s">
        <v>2</v>
      </c>
      <c r="C9" s="6" t="s">
        <v>3</v>
      </c>
      <c r="D9" s="6" t="s">
        <v>4</v>
      </c>
      <c r="E9" s="6" t="s">
        <v>5</v>
      </c>
      <c r="F9" s="6" t="s">
        <v>6</v>
      </c>
      <c r="G9" s="6" t="s">
        <v>7</v>
      </c>
      <c r="H9" s="6" t="s">
        <v>8</v>
      </c>
      <c r="I9" s="6" t="s">
        <v>9</v>
      </c>
      <c r="J9" s="6" t="s">
        <v>10</v>
      </c>
    </row>
    <row r="11" ht="54.75" customHeight="1">
      <c r="B11" s="7" t="s">
        <v>11</v>
      </c>
      <c r="C11" s="7" t="s">
        <v>12</v>
      </c>
      <c r="D11" s="8" t="s">
        <v>13</v>
      </c>
      <c r="E11" s="9"/>
      <c r="F11" s="10"/>
      <c r="H11" s="11" t="str">
        <f>HYPERLINK("https://github.com/OWASP/owasp-mstg/blob/master/Document/0x05h-Testing-Platform-Interaction.md#testing-for-insecure-configuration-of-instant-apps-mstg-arch-1-mstg-arch-7", "Test Case")</f>
        <v>Test Case</v>
      </c>
      <c r="I11" s="6" t="s">
        <v>14</v>
      </c>
      <c r="J11" s="12" t="s">
        <v>15</v>
      </c>
      <c r="K11" s="13" t="s">
        <v>16</v>
      </c>
    </row>
    <row r="12" ht="54.75" customHeight="1">
      <c r="B12" s="7" t="s">
        <v>17</v>
      </c>
      <c r="C12" s="7" t="s">
        <v>18</v>
      </c>
      <c r="D12" s="8" t="s">
        <v>19</v>
      </c>
      <c r="E12" s="9"/>
      <c r="F12" s="10"/>
      <c r="J12" s="12" t="s">
        <v>15</v>
      </c>
      <c r="K12" s="13" t="s">
        <v>20</v>
      </c>
    </row>
    <row r="13" ht="54.75" customHeight="1">
      <c r="B13" s="7" t="s">
        <v>21</v>
      </c>
      <c r="C13" s="7" t="s">
        <v>22</v>
      </c>
      <c r="D13" s="8" t="s">
        <v>23</v>
      </c>
      <c r="E13" s="9"/>
      <c r="F13" s="10"/>
      <c r="J13" s="14" t="s">
        <v>24</v>
      </c>
    </row>
    <row r="14" ht="54.75" customHeight="1">
      <c r="B14" s="7" t="s">
        <v>25</v>
      </c>
      <c r="C14" s="7" t="s">
        <v>26</v>
      </c>
      <c r="D14" s="8" t="s">
        <v>27</v>
      </c>
      <c r="E14" s="9"/>
      <c r="F14" s="10"/>
      <c r="J14" s="14" t="s">
        <v>24</v>
      </c>
    </row>
    <row r="15" ht="54.75" customHeight="1">
      <c r="B15" s="7" t="s">
        <v>28</v>
      </c>
      <c r="C15" s="7" t="s">
        <v>29</v>
      </c>
      <c r="D15" s="8" t="s">
        <v>30</v>
      </c>
      <c r="F15" s="10"/>
      <c r="J15" s="15"/>
    </row>
    <row r="16" ht="54.75" customHeight="1">
      <c r="B16" s="7" t="s">
        <v>31</v>
      </c>
      <c r="C16" s="7" t="s">
        <v>32</v>
      </c>
      <c r="D16" s="8" t="s">
        <v>33</v>
      </c>
      <c r="F16" s="10"/>
      <c r="J16" s="15"/>
    </row>
    <row r="17" ht="54.75" customHeight="1">
      <c r="B17" s="7" t="s">
        <v>34</v>
      </c>
      <c r="C17" s="7" t="s">
        <v>35</v>
      </c>
      <c r="D17" s="8" t="s">
        <v>36</v>
      </c>
      <c r="F17" s="10"/>
      <c r="H17" s="11" t="str">
        <f>HYPERLINK("https://github.com/OWASP/owasp-mstg/blob/master/Document/0x05h-Testing-Platform-Interaction.md#testing-for-insecure-configuration-of-instant-apps-mstg-arch-1-mstg-arch-7", "Test Case")</f>
        <v>Test Case</v>
      </c>
      <c r="I17" s="6" t="s">
        <v>14</v>
      </c>
      <c r="J17" s="15"/>
    </row>
    <row r="18" ht="54.75" customHeight="1">
      <c r="B18" s="7" t="s">
        <v>37</v>
      </c>
      <c r="C18" s="7" t="s">
        <v>38</v>
      </c>
      <c r="D18" s="8" t="s">
        <v>39</v>
      </c>
      <c r="F18" s="10"/>
      <c r="J18" s="16"/>
    </row>
    <row r="19" ht="54.75" customHeight="1">
      <c r="B19" s="7" t="s">
        <v>40</v>
      </c>
      <c r="C19" s="7" t="s">
        <v>41</v>
      </c>
      <c r="D19" s="8" t="s">
        <v>42</v>
      </c>
      <c r="F19" s="10"/>
      <c r="H19" s="11" t="str">
        <f>HYPERLINK("https://github.com/OWASP/owasp-mstg/blob/master/Document/0x05h-Testing-Platform-Interaction.md#testing-enforced-updating-mstg-arch-9", "Test Case")</f>
        <v>Test Case</v>
      </c>
      <c r="I19" s="11" t="str">
        <f>HYPERLINK("https://github.com/OWASP/owasp-mstg/blob/master/Document/0x06h-Testing-Platform-Interaction.md#testing-enforced-updating-mstg-arch-9", "Test Case")</f>
        <v>Test Case</v>
      </c>
      <c r="J19" s="16"/>
    </row>
    <row r="20" ht="54.75" customHeight="1">
      <c r="B20" s="7" t="s">
        <v>43</v>
      </c>
      <c r="C20" s="7" t="s">
        <v>44</v>
      </c>
      <c r="D20" s="8" t="s">
        <v>45</v>
      </c>
      <c r="F20" s="10"/>
      <c r="J20" s="16"/>
    </row>
    <row r="21" ht="54.75" customHeight="1">
      <c r="B21" s="7" t="s">
        <v>46</v>
      </c>
      <c r="C21" s="7" t="s">
        <v>47</v>
      </c>
      <c r="D21" s="8" t="s">
        <v>48</v>
      </c>
      <c r="F21" s="10"/>
      <c r="J21" s="16"/>
    </row>
    <row r="22" ht="54.75" customHeight="1">
      <c r="B22" s="7" t="s">
        <v>49</v>
      </c>
      <c r="C22" s="7" t="s">
        <v>50</v>
      </c>
      <c r="D22" s="8" t="s">
        <v>51</v>
      </c>
      <c r="E22" s="9"/>
      <c r="F22" s="10"/>
      <c r="J22" s="14" t="s">
        <v>24</v>
      </c>
      <c r="K22" s="13" t="s">
        <v>52</v>
      </c>
    </row>
    <row r="23" ht="15.75" customHeight="1"/>
    <row r="24" ht="24.75" customHeight="1">
      <c r="B24" s="4" t="s">
        <v>53</v>
      </c>
      <c r="C24" s="5"/>
      <c r="D24" s="5"/>
      <c r="E24" s="5"/>
      <c r="F24" s="5"/>
      <c r="G24" s="5"/>
      <c r="H24" s="5"/>
      <c r="I24" s="5"/>
      <c r="J24" s="5"/>
    </row>
    <row r="25" ht="15.75" customHeight="1"/>
    <row r="26" ht="15.75" customHeight="1">
      <c r="B26" s="6" t="s">
        <v>2</v>
      </c>
      <c r="C26" s="6" t="s">
        <v>3</v>
      </c>
      <c r="D26" s="6" t="s">
        <v>4</v>
      </c>
      <c r="E26" s="6" t="s">
        <v>5</v>
      </c>
      <c r="F26" s="6" t="s">
        <v>6</v>
      </c>
      <c r="G26" s="6" t="s">
        <v>7</v>
      </c>
      <c r="H26" s="6" t="s">
        <v>8</v>
      </c>
      <c r="I26" s="6" t="s">
        <v>9</v>
      </c>
      <c r="J26" s="6" t="s">
        <v>10</v>
      </c>
    </row>
    <row r="27" ht="15.75" customHeight="1"/>
    <row r="28" ht="54.75" customHeight="1">
      <c r="B28" s="7" t="s">
        <v>54</v>
      </c>
      <c r="C28" s="7" t="s">
        <v>55</v>
      </c>
      <c r="D28" s="8" t="s">
        <v>56</v>
      </c>
      <c r="E28" s="9"/>
      <c r="F28" s="10"/>
      <c r="H28" s="11" t="str">
        <f t="shared" ref="H28:H29" si="1">HYPERLINK("https://github.com/OWASP/owasp-mstg/blob/master/Document/0x05d-Testing-Data-Storage.md#testing-local-storage-for-sensitive-data-mstg-storage-1-and-mstg-storage-2", "Test Case")</f>
        <v>Test Case</v>
      </c>
      <c r="I28" s="11" t="str">
        <f t="shared" ref="I28:I29" si="2">HYPERLINK("https://github.com/OWASP/owasp-mstg/blob/master/Document/0x06d-Testing-Data-Storage.md#testing-local-data-storage-mstg-storage-1-and-mstg-storage-2", "Test Case")</f>
        <v>Test Case</v>
      </c>
      <c r="J28" s="16" t="s">
        <v>24</v>
      </c>
      <c r="K28" s="13" t="s">
        <v>57</v>
      </c>
    </row>
    <row r="29" ht="54.75" customHeight="1">
      <c r="B29" s="7" t="s">
        <v>58</v>
      </c>
      <c r="C29" s="7" t="s">
        <v>59</v>
      </c>
      <c r="D29" s="8" t="s">
        <v>60</v>
      </c>
      <c r="E29" s="9"/>
      <c r="F29" s="10"/>
      <c r="H29" s="11" t="str">
        <f t="shared" si="1"/>
        <v>Test Case</v>
      </c>
      <c r="I29" s="11" t="str">
        <f t="shared" si="2"/>
        <v>Test Case</v>
      </c>
      <c r="J29" s="16" t="s">
        <v>24</v>
      </c>
    </row>
    <row r="30" ht="54.75" customHeight="1">
      <c r="B30" s="7" t="s">
        <v>61</v>
      </c>
      <c r="C30" s="7" t="s">
        <v>62</v>
      </c>
      <c r="D30" s="8" t="s">
        <v>63</v>
      </c>
      <c r="E30" s="9"/>
      <c r="F30" s="10"/>
      <c r="H30" s="11" t="str">
        <f>HYPERLINK("https://github.com/OWASP/owasp-mstg/blob/master/Document/0x05d-Testing-Data-Storage.md#testing-logs-for-sensitive-data-mstg-storage-3", "Test Case")</f>
        <v>Test Case</v>
      </c>
      <c r="I30" s="11" t="str">
        <f>HYPERLINK("https://github.com/OWASP/owasp-mstg/blob/master/Document/0x06d-Testing-Data-Storage.md#checking-logs-for-sensitive-data-mstg-storage-3", "Test Case")</f>
        <v>Test Case</v>
      </c>
      <c r="J30" s="16" t="s">
        <v>24</v>
      </c>
      <c r="K30" s="13" t="s">
        <v>64</v>
      </c>
    </row>
    <row r="31" ht="54.75" customHeight="1">
      <c r="B31" s="7" t="s">
        <v>65</v>
      </c>
      <c r="C31" s="7" t="s">
        <v>66</v>
      </c>
      <c r="D31" s="8" t="s">
        <v>67</v>
      </c>
      <c r="E31" s="9"/>
      <c r="F31" s="10"/>
      <c r="H31" s="11" t="str">
        <f>HYPERLINK("https://github.com/OWASP/owasp-mstg/blob/master/Document/0x05d-Testing-Data-Storage.md#determining-whether-sensitive-data-is-shared-with-third-parties-mstg-storage-4", "Test Case")</f>
        <v>Test Case</v>
      </c>
      <c r="I31" s="11" t="str">
        <f>HYPERLINK("https://github.com/OWASP/owasp-mstg/blob/master/Document/0x06d-Testing-Data-Storage.md#determining-whether-sensitive-data-is-shared-with-third-parties-mstg-storage-4", "Test Case")</f>
        <v>Test Case</v>
      </c>
      <c r="J31" s="16" t="s">
        <v>24</v>
      </c>
      <c r="K31" s="13" t="s">
        <v>68</v>
      </c>
    </row>
    <row r="32" ht="54.75" customHeight="1">
      <c r="B32" s="7" t="s">
        <v>69</v>
      </c>
      <c r="C32" s="7" t="s">
        <v>70</v>
      </c>
      <c r="D32" s="8" t="s">
        <v>71</v>
      </c>
      <c r="E32" s="9"/>
      <c r="F32" s="10"/>
      <c r="H32" s="11" t="str">
        <f>HYPERLINK("https://github.com/OWASP/owasp-mstg/blob/master/Document/0x05d-Testing-Data-Storage.md#determining-whether-the-keyboard-cache-is-disabled-for-text-input-fields-mstg-storage-5", "Test Case")</f>
        <v>Test Case</v>
      </c>
      <c r="I32" s="11" t="str">
        <f>HYPERLINK("https://github.com/OWASP/owasp-mstg/blob/master/Document/0x06d-Testing-Data-Storage.md#finding-sensitive-data-in-the-keyboard-cache-mstg-storage-5", "Test Case")</f>
        <v>Test Case</v>
      </c>
      <c r="J32" s="16" t="s">
        <v>15</v>
      </c>
      <c r="K32" s="17" t="s">
        <v>72</v>
      </c>
    </row>
    <row r="33" ht="54.75" customHeight="1">
      <c r="B33" s="7" t="s">
        <v>73</v>
      </c>
      <c r="C33" s="7" t="s">
        <v>74</v>
      </c>
      <c r="D33" s="8" t="s">
        <v>75</v>
      </c>
      <c r="E33" s="9"/>
      <c r="F33" s="10"/>
      <c r="H33" s="11" t="str">
        <f>HYPERLINK("https://github.com/OWASP/owasp-mstg/blob/master/Document/0x05d-Testing-Data-Storage.md#determining-whether-sensitive-stored-data-has-been-exposed-via-ipc-mechanisms-mstg-storage-6", "Test Case")</f>
        <v>Test Case</v>
      </c>
      <c r="I33" s="11" t="str">
        <f>HYPERLINK("https://github.com/OWASP/owasp-mstg/blob/master/Document/0x06d-Testing-Data-Storage.md#determining-whether-sensitive-data-is-exposed-via-ipc-mechanisms-mstg-storage-6", "Test Case")</f>
        <v>Test Case</v>
      </c>
      <c r="J33" s="13" t="s">
        <v>15</v>
      </c>
      <c r="K33" s="13" t="s">
        <v>76</v>
      </c>
    </row>
    <row r="34" ht="54.75" customHeight="1">
      <c r="B34" s="7" t="s">
        <v>77</v>
      </c>
      <c r="C34" s="7" t="s">
        <v>78</v>
      </c>
      <c r="D34" s="8" t="s">
        <v>79</v>
      </c>
      <c r="E34" s="9"/>
      <c r="F34" s="10"/>
      <c r="H34" s="11" t="str">
        <f>HYPERLINK("https://github.com/OWASP/owasp-mstg/blob/master/Document/0x05d-Testing-Data-Storage.md#checking-for-sensitive-data-disclosure-through-the-user-interface-mstg-storage-7", "Test Case")</f>
        <v>Test Case</v>
      </c>
      <c r="I34" s="11" t="str">
        <f>HYPERLINK("https://github.com/OWASP/owasp-mstg/blob/master/Document/0x06d-Testing-Data-Storage.md#checking-for-sensitive-data-disclosed-through-the-user-interface-mstg-storage-7", "Test Case")</f>
        <v>Test Case</v>
      </c>
      <c r="J34" s="16" t="s">
        <v>24</v>
      </c>
      <c r="K34" s="13" t="s">
        <v>80</v>
      </c>
    </row>
    <row r="35" ht="54.75" customHeight="1">
      <c r="B35" s="7" t="s">
        <v>81</v>
      </c>
      <c r="C35" s="7" t="s">
        <v>82</v>
      </c>
      <c r="D35" s="8" t="s">
        <v>83</v>
      </c>
      <c r="F35" s="10"/>
      <c r="H35" s="11" t="str">
        <f>HYPERLINK("https://github.com/OWASP/owasp-mstg/blob/master/Document/0x05d-Testing-Data-Storage.md#testing-backups-for-sensitive-data-mstg-storage-8", "Test Case")</f>
        <v>Test Case</v>
      </c>
      <c r="I35" s="11" t="str">
        <f>HYPERLINK("https://github.com/OWASP/owasp-mstg/blob/master/Document/0x06d-Testing-Data-Storage.md#testing-backups-for-sensitive-data-mstg-storage-8", "Test Case")</f>
        <v>Test Case</v>
      </c>
      <c r="J35" s="16"/>
    </row>
    <row r="36" ht="54.75" customHeight="1">
      <c r="B36" s="7" t="s">
        <v>84</v>
      </c>
      <c r="C36" s="7" t="s">
        <v>85</v>
      </c>
      <c r="D36" s="8" t="s">
        <v>86</v>
      </c>
      <c r="F36" s="10"/>
      <c r="H36" s="11" t="str">
        <f>HYPERLINK("https://github.com/OWASP/owasp-mstg/blob/master/Document/0x05d-Testing-Data-Storage.md#finding-sensitive-information-in-auto-generated-screenshots-mstg-storage-9", "Test Case")</f>
        <v>Test Case</v>
      </c>
      <c r="I36" s="11" t="str">
        <f>HYPERLINK("https://github.com/OWASP/owasp-mstg/blob/master/Document/0x06d-Testing-Data-Storage.md#testing-auto-generated-screenshots-for-sensitive-information-mstg-storage-9", "Test Case")</f>
        <v>Test Case</v>
      </c>
      <c r="J36" s="16"/>
    </row>
    <row r="37" ht="54.75" customHeight="1">
      <c r="B37" s="7" t="s">
        <v>87</v>
      </c>
      <c r="C37" s="7" t="s">
        <v>88</v>
      </c>
      <c r="D37" s="8" t="s">
        <v>89</v>
      </c>
      <c r="F37" s="10"/>
      <c r="H37" s="11" t="str">
        <f>HYPERLINK("https://github.com/OWASP/owasp-mstg/blob/master/Document/0x05d-Testing-Data-Storage.md#checking-memory-for-sensitive-data-mstg-storage-10", "Test Case")</f>
        <v>Test Case</v>
      </c>
      <c r="I37" s="11" t="str">
        <f>HYPERLINK("https://github.com/OWASP/owasp-mstg/blob/master/Document/0x06d-Testing-Data-Storage.md#testing-memory-for-sensitive-data-mstg-storage-10", "Test Case")</f>
        <v>Test Case</v>
      </c>
      <c r="J37" s="16"/>
    </row>
    <row r="38" ht="54.75" customHeight="1">
      <c r="B38" s="7" t="s">
        <v>90</v>
      </c>
      <c r="C38" s="7" t="s">
        <v>91</v>
      </c>
      <c r="D38" s="8" t="s">
        <v>92</v>
      </c>
      <c r="F38" s="10"/>
      <c r="H38" s="11" t="str">
        <f>HYPERLINK("https://github.com/OWASP/owasp-mstg/blob/master/Document/0x05d-Testing-Data-Storage.md#testing-the-device-access-security-policy-mstg-storage-11", "Test Case")</f>
        <v>Test Case</v>
      </c>
      <c r="I38" s="11" t="str">
        <f>HYPERLINK("https://github.com/OWASP/owasp-mstg/blob/master/Document/0x06f-Testing-Local-Authentication.md#testing-local-authentication-mstg-auth-8-and-mstg-storage-11", "Test Case")</f>
        <v>Test Case</v>
      </c>
      <c r="J38" s="16"/>
    </row>
    <row r="39" ht="54.75" customHeight="1">
      <c r="B39" s="7" t="s">
        <v>93</v>
      </c>
      <c r="C39" s="7" t="s">
        <v>94</v>
      </c>
      <c r="D39" s="8" t="s">
        <v>95</v>
      </c>
      <c r="E39" s="9"/>
      <c r="F39" s="10"/>
      <c r="J39" s="13" t="s">
        <v>24</v>
      </c>
      <c r="K39" s="13" t="s">
        <v>96</v>
      </c>
    </row>
    <row r="40" ht="54.75" customHeight="1">
      <c r="B40" s="7" t="s">
        <v>97</v>
      </c>
      <c r="C40" s="7" t="s">
        <v>98</v>
      </c>
      <c r="D40" s="8" t="s">
        <v>99</v>
      </c>
      <c r="F40" s="10"/>
      <c r="J40" s="16"/>
    </row>
    <row r="41" ht="54.75" customHeight="1">
      <c r="B41" s="7" t="s">
        <v>100</v>
      </c>
      <c r="C41" s="7" t="s">
        <v>101</v>
      </c>
      <c r="D41" s="8" t="s">
        <v>102</v>
      </c>
      <c r="F41" s="10"/>
      <c r="J41" s="16"/>
    </row>
    <row r="42" ht="54.75" customHeight="1">
      <c r="B42" s="7" t="s">
        <v>103</v>
      </c>
      <c r="C42" s="7" t="s">
        <v>104</v>
      </c>
      <c r="D42" s="8" t="s">
        <v>105</v>
      </c>
      <c r="F42" s="10"/>
      <c r="J42" s="16"/>
    </row>
    <row r="43" ht="15.75" customHeight="1"/>
    <row r="44" ht="24.75" customHeight="1">
      <c r="B44" s="4" t="s">
        <v>106</v>
      </c>
      <c r="C44" s="5"/>
      <c r="D44" s="5"/>
      <c r="E44" s="5"/>
      <c r="F44" s="5"/>
      <c r="G44" s="5"/>
      <c r="H44" s="5"/>
      <c r="I44" s="5"/>
      <c r="J44" s="5"/>
    </row>
    <row r="45" ht="15.75" customHeight="1"/>
    <row r="46" ht="15.75" customHeight="1">
      <c r="B46" s="6" t="s">
        <v>2</v>
      </c>
      <c r="C46" s="6" t="s">
        <v>3</v>
      </c>
      <c r="D46" s="6" t="s">
        <v>4</v>
      </c>
      <c r="E46" s="6" t="s">
        <v>5</v>
      </c>
      <c r="F46" s="6" t="s">
        <v>6</v>
      </c>
      <c r="G46" s="6" t="s">
        <v>7</v>
      </c>
      <c r="H46" s="6" t="s">
        <v>8</v>
      </c>
      <c r="I46" s="6" t="s">
        <v>9</v>
      </c>
      <c r="J46" s="6" t="s">
        <v>10</v>
      </c>
    </row>
    <row r="47" ht="15.75" customHeight="1"/>
    <row r="48" ht="54.75" customHeight="1">
      <c r="B48" s="7" t="s">
        <v>107</v>
      </c>
      <c r="C48" s="7" t="s">
        <v>108</v>
      </c>
      <c r="D48" s="8" t="s">
        <v>109</v>
      </c>
      <c r="E48" s="9"/>
      <c r="F48" s="10"/>
      <c r="H48" s="11" t="str">
        <f>HYPERLINK("https://github.com/OWASP/owasp-mstg/blob/master/Document/0x05e-Testing-Cryptography.md#testing-symmetric-cryptography-mstg-crypto-1", "Test Case")</f>
        <v>Test Case</v>
      </c>
      <c r="I48" s="11" t="str">
        <f>HYPERLINK("https://github.com/OWASP/owasp-mstg/blob/master/Document/0x06e-Testing-Cryptography.md#testing-key-management-mstg-crypto-1-and-mstg-crypto-5", "Test Case")</f>
        <v>Test Case</v>
      </c>
      <c r="J48" s="16" t="s">
        <v>24</v>
      </c>
      <c r="K48" s="13" t="s">
        <v>110</v>
      </c>
    </row>
    <row r="49" ht="54.75" customHeight="1">
      <c r="B49" s="7" t="s">
        <v>111</v>
      </c>
      <c r="C49" s="7" t="s">
        <v>112</v>
      </c>
      <c r="D49" s="8" t="s">
        <v>113</v>
      </c>
      <c r="E49" s="9"/>
      <c r="F49" s="10"/>
      <c r="H49" s="11" t="str">
        <f t="shared" ref="H49:H51" si="3">HYPERLINK("https://github.com/OWASP/owasp-mstg/blob/master/Document/0x05e-Testing-Cryptography.md#testing-the-configuration-of-cryptographic-standard-algorithms-mstg-crypto-2-mstg-crypto-3-and-mstg-crypto-4", "Test Case")</f>
        <v>Test Case</v>
      </c>
      <c r="I49" s="11" t="str">
        <f t="shared" ref="I49:I50" si="4">HYPERLINK("https://github.com/OWASP/owasp-mstg/blob/master/Document/0x06e-Testing-Cryptography.md#verifying-the-configuration-of-cryptographic-standard-algorithms-mstg-crypto-2-and-mstg-crypto-3", "Test Case")</f>
        <v>Test Case</v>
      </c>
      <c r="J49" s="13" t="s">
        <v>24</v>
      </c>
      <c r="K49" s="13" t="s">
        <v>114</v>
      </c>
    </row>
    <row r="50" ht="54.75" customHeight="1">
      <c r="B50" s="7" t="s">
        <v>115</v>
      </c>
      <c r="C50" s="7" t="s">
        <v>116</v>
      </c>
      <c r="D50" s="8" t="s">
        <v>117</v>
      </c>
      <c r="E50" s="9"/>
      <c r="F50" s="10"/>
      <c r="H50" s="11" t="str">
        <f t="shared" si="3"/>
        <v>Test Case</v>
      </c>
      <c r="I50" s="11" t="str">
        <f t="shared" si="4"/>
        <v>Test Case</v>
      </c>
      <c r="J50" s="16" t="s">
        <v>24</v>
      </c>
    </row>
    <row r="51" ht="54.75" customHeight="1">
      <c r="B51" s="7" t="s">
        <v>118</v>
      </c>
      <c r="C51" s="7" t="s">
        <v>119</v>
      </c>
      <c r="D51" s="8" t="s">
        <v>120</v>
      </c>
      <c r="E51" s="9"/>
      <c r="F51" s="10"/>
      <c r="H51" s="11" t="str">
        <f t="shared" si="3"/>
        <v>Test Case</v>
      </c>
      <c r="I51" s="6" t="s">
        <v>14</v>
      </c>
      <c r="J51" s="13" t="s">
        <v>24</v>
      </c>
      <c r="K51" s="13" t="s">
        <v>121</v>
      </c>
    </row>
    <row r="52" ht="54.75" customHeight="1">
      <c r="B52" s="7" t="s">
        <v>122</v>
      </c>
      <c r="C52" s="7" t="s">
        <v>123</v>
      </c>
      <c r="D52" s="8" t="s">
        <v>124</v>
      </c>
      <c r="E52" s="9"/>
      <c r="F52" s="10"/>
      <c r="H52" s="11" t="str">
        <f>HYPERLINK("https://github.com/OWASP/owasp-mstg/blob/master/Document/0x05e-Testing-Cryptography.md#testing-the-purposes-of-keys-mstg-crypto-5", "Test Case")</f>
        <v>Test Case</v>
      </c>
      <c r="I52" s="11" t="str">
        <f>HYPERLINK("https://github.com/OWASP/owasp-mstg/blob/master/Document/0x06e-Testing-Cryptography.md#testing-key-management-mstg-crypto-1-and-mstg-crypto-5", "Test Case")</f>
        <v>Test Case</v>
      </c>
      <c r="J52" s="16" t="s">
        <v>24</v>
      </c>
      <c r="K52" s="13" t="s">
        <v>125</v>
      </c>
    </row>
    <row r="53" ht="54.75" customHeight="1">
      <c r="B53" s="7" t="s">
        <v>126</v>
      </c>
      <c r="C53" s="7" t="s">
        <v>127</v>
      </c>
      <c r="D53" s="8" t="s">
        <v>128</v>
      </c>
      <c r="E53" s="9"/>
      <c r="F53" s="10"/>
      <c r="H53" s="11" t="str">
        <f>HYPERLINK("https://github.com/OWASP/owasp-mstg/blob/master/Document/0x05e-Testing-Cryptography.md#testing-random-number-generation-mstg-crypto-6", "Test Case")</f>
        <v>Test Case</v>
      </c>
      <c r="I53" s="11" t="str">
        <f>HYPERLINK("https://github.com/OWASP/owasp-mstg/blob/master/Document/0x06e-Testing-Cryptography.md#testing-random-number-generation-mstg-crypto-6", "Test Case")</f>
        <v>Test Case</v>
      </c>
      <c r="J53" s="16" t="s">
        <v>15</v>
      </c>
      <c r="K53" s="13" t="s">
        <v>129</v>
      </c>
    </row>
    <row r="54" ht="15.75" customHeight="1"/>
    <row r="55" ht="24.75" customHeight="1">
      <c r="B55" s="4" t="s">
        <v>130</v>
      </c>
      <c r="C55" s="5"/>
      <c r="D55" s="5"/>
      <c r="E55" s="5"/>
      <c r="F55" s="5"/>
      <c r="G55" s="5"/>
      <c r="H55" s="5"/>
      <c r="I55" s="5"/>
      <c r="J55" s="5"/>
    </row>
    <row r="56" ht="15.75" customHeight="1"/>
    <row r="57" ht="15.75" customHeight="1">
      <c r="B57" s="6" t="s">
        <v>2</v>
      </c>
      <c r="C57" s="6" t="s">
        <v>3</v>
      </c>
      <c r="D57" s="6" t="s">
        <v>4</v>
      </c>
      <c r="E57" s="6" t="s">
        <v>5</v>
      </c>
      <c r="F57" s="6" t="s">
        <v>6</v>
      </c>
      <c r="G57" s="6" t="s">
        <v>7</v>
      </c>
      <c r="H57" s="6" t="s">
        <v>8</v>
      </c>
      <c r="I57" s="6" t="s">
        <v>9</v>
      </c>
      <c r="J57" s="6" t="s">
        <v>10</v>
      </c>
    </row>
    <row r="58" ht="15.75" customHeight="1"/>
    <row r="59" ht="54.75" customHeight="1">
      <c r="B59" s="7" t="s">
        <v>131</v>
      </c>
      <c r="C59" s="7" t="s">
        <v>132</v>
      </c>
      <c r="D59" s="8" t="s">
        <v>133</v>
      </c>
      <c r="E59" s="9"/>
      <c r="F59" s="10"/>
      <c r="H59" s="11" t="str">
        <f>HYPERLINK("https://github.com/OWASP/owasp-mstg/blob/master/Document/0x05f-Testing-Local-Authentication.md#testing-confirm-credentials-mstg-auth-1-and-mstg-storage-11", "Test Case")</f>
        <v>Test Case</v>
      </c>
      <c r="I59" s="6" t="s">
        <v>14</v>
      </c>
      <c r="J59" s="16" t="s">
        <v>24</v>
      </c>
    </row>
    <row r="60" ht="54.75" customHeight="1">
      <c r="B60" s="7" t="s">
        <v>134</v>
      </c>
      <c r="C60" s="7" t="s">
        <v>135</v>
      </c>
      <c r="D60" s="8" t="s">
        <v>136</v>
      </c>
      <c r="E60" s="9"/>
      <c r="F60" s="10"/>
      <c r="J60" s="16" t="s">
        <v>15</v>
      </c>
      <c r="K60" s="13" t="s">
        <v>20</v>
      </c>
    </row>
    <row r="61" ht="54.75" customHeight="1">
      <c r="B61" s="7" t="s">
        <v>137</v>
      </c>
      <c r="C61" s="7" t="s">
        <v>138</v>
      </c>
      <c r="D61" s="8" t="s">
        <v>139</v>
      </c>
      <c r="E61" s="9"/>
      <c r="F61" s="10"/>
      <c r="J61" s="16" t="s">
        <v>15</v>
      </c>
      <c r="K61" s="18" t="s">
        <v>20</v>
      </c>
    </row>
    <row r="62" ht="54.75" customHeight="1">
      <c r="B62" s="7" t="s">
        <v>140</v>
      </c>
      <c r="C62" s="7" t="s">
        <v>141</v>
      </c>
      <c r="D62" s="8" t="s">
        <v>142</v>
      </c>
      <c r="E62" s="9"/>
      <c r="F62" s="10"/>
      <c r="J62" s="16" t="s">
        <v>15</v>
      </c>
      <c r="K62" s="18" t="s">
        <v>20</v>
      </c>
    </row>
    <row r="63" ht="34.5" customHeight="1">
      <c r="B63" s="7" t="s">
        <v>143</v>
      </c>
      <c r="C63" s="7" t="s">
        <v>144</v>
      </c>
      <c r="D63" s="8" t="s">
        <v>145</v>
      </c>
      <c r="E63" s="9"/>
      <c r="F63" s="10"/>
      <c r="J63" s="16" t="s">
        <v>24</v>
      </c>
    </row>
    <row r="64" ht="270.0" customHeight="1">
      <c r="B64" s="7" t="s">
        <v>146</v>
      </c>
      <c r="C64" s="7" t="s">
        <v>147</v>
      </c>
      <c r="D64" s="8" t="s">
        <v>148</v>
      </c>
      <c r="E64" s="9"/>
      <c r="F64" s="10"/>
      <c r="J64" s="16" t="s">
        <v>15</v>
      </c>
      <c r="K64" s="19"/>
      <c r="L64" s="13" t="s">
        <v>149</v>
      </c>
    </row>
    <row r="65" ht="54.75" customHeight="1">
      <c r="B65" s="7" t="s">
        <v>150</v>
      </c>
      <c r="C65" s="7" t="s">
        <v>151</v>
      </c>
      <c r="D65" s="8" t="s">
        <v>152</v>
      </c>
      <c r="E65" s="9"/>
      <c r="F65" s="10"/>
      <c r="J65" s="16" t="s">
        <v>15</v>
      </c>
      <c r="K65" s="13" t="s">
        <v>20</v>
      </c>
    </row>
    <row r="66" ht="54.75" customHeight="1">
      <c r="B66" s="7" t="s">
        <v>153</v>
      </c>
      <c r="C66" s="7" t="s">
        <v>154</v>
      </c>
      <c r="D66" s="8" t="s">
        <v>155</v>
      </c>
      <c r="F66" s="10"/>
      <c r="H66" s="11" t="str">
        <f>HYPERLINK("https://github.com/OWASP/owasp-mstg/blob/master/Document/0x05f-Testing-Local-Authentication.md#testing-biometric-authentication-mstg-auth-8", "Test Case")</f>
        <v>Test Case</v>
      </c>
      <c r="I66" s="11" t="str">
        <f>HYPERLINK("https://github.com/OWASP/owasp-mstg/blob/master/Document/0x06f-Testing-Local-Authentication.md#testing-local-authentication-mstg-auth-8-and-mstg-storage-11", "Test Case")</f>
        <v>Test Case</v>
      </c>
      <c r="J66" s="16"/>
    </row>
    <row r="67" ht="54.75" customHeight="1">
      <c r="B67" s="7" t="s">
        <v>156</v>
      </c>
      <c r="C67" s="7" t="s">
        <v>157</v>
      </c>
      <c r="D67" s="8" t="s">
        <v>158</v>
      </c>
      <c r="F67" s="10"/>
      <c r="J67" s="16"/>
    </row>
    <row r="68" ht="54.75" customHeight="1">
      <c r="B68" s="7" t="s">
        <v>159</v>
      </c>
      <c r="C68" s="7" t="s">
        <v>160</v>
      </c>
      <c r="D68" s="8" t="s">
        <v>161</v>
      </c>
      <c r="F68" s="10"/>
      <c r="J68" s="16"/>
    </row>
    <row r="69" ht="54.75" customHeight="1">
      <c r="B69" s="7" t="s">
        <v>162</v>
      </c>
      <c r="C69" s="7" t="s">
        <v>163</v>
      </c>
      <c r="D69" s="8" t="s">
        <v>164</v>
      </c>
      <c r="F69" s="10"/>
      <c r="J69" s="16"/>
    </row>
    <row r="70" ht="54.75" customHeight="1">
      <c r="B70" s="7" t="s">
        <v>165</v>
      </c>
      <c r="C70" s="7" t="s">
        <v>166</v>
      </c>
      <c r="D70" s="8" t="s">
        <v>167</v>
      </c>
      <c r="E70" s="9"/>
      <c r="F70" s="10"/>
      <c r="J70" s="16" t="s">
        <v>14</v>
      </c>
    </row>
    <row r="71" ht="15.75" customHeight="1"/>
    <row r="72" ht="24.75" customHeight="1">
      <c r="B72" s="4" t="s">
        <v>168</v>
      </c>
      <c r="C72" s="5"/>
      <c r="D72" s="5"/>
      <c r="E72" s="5"/>
      <c r="F72" s="5"/>
      <c r="G72" s="5"/>
      <c r="H72" s="5"/>
      <c r="I72" s="5"/>
      <c r="J72" s="5"/>
    </row>
    <row r="73" ht="15.75" customHeight="1"/>
    <row r="74" ht="15.75" customHeight="1">
      <c r="B74" s="6" t="s">
        <v>2</v>
      </c>
      <c r="C74" s="6" t="s">
        <v>3</v>
      </c>
      <c r="D74" s="6" t="s">
        <v>4</v>
      </c>
      <c r="E74" s="6" t="s">
        <v>5</v>
      </c>
      <c r="F74" s="6" t="s">
        <v>6</v>
      </c>
      <c r="G74" s="6" t="s">
        <v>7</v>
      </c>
      <c r="H74" s="6" t="s">
        <v>8</v>
      </c>
      <c r="I74" s="6" t="s">
        <v>9</v>
      </c>
      <c r="J74" s="6" t="s">
        <v>10</v>
      </c>
    </row>
    <row r="75" ht="15.75" customHeight="1"/>
    <row r="76" ht="54.75" customHeight="1">
      <c r="B76" s="7" t="s">
        <v>169</v>
      </c>
      <c r="C76" s="7" t="s">
        <v>170</v>
      </c>
      <c r="D76" s="8" t="s">
        <v>171</v>
      </c>
      <c r="E76" s="9"/>
      <c r="F76" s="10"/>
      <c r="J76" s="16" t="s">
        <v>15</v>
      </c>
      <c r="K76" s="13" t="s">
        <v>172</v>
      </c>
    </row>
    <row r="77" ht="54.75" customHeight="1">
      <c r="B77" s="7" t="s">
        <v>173</v>
      </c>
      <c r="C77" s="7" t="s">
        <v>174</v>
      </c>
      <c r="D77" s="8" t="s">
        <v>175</v>
      </c>
      <c r="E77" s="9"/>
      <c r="F77" s="10"/>
      <c r="H77" s="6" t="s">
        <v>14</v>
      </c>
      <c r="I77" s="11" t="str">
        <f>HYPERLINK("https://github.com/OWASP/owasp-mstg/blob/master/Document/0x06g-Testing-Network-Communication.md#app-transport-security-mstg-network-2", "Test Case")</f>
        <v>Test Case</v>
      </c>
      <c r="J77" s="16" t="s">
        <v>15</v>
      </c>
      <c r="K77" s="20" t="s">
        <v>176</v>
      </c>
    </row>
    <row r="78" ht="54.75" customHeight="1">
      <c r="B78" s="7" t="s">
        <v>177</v>
      </c>
      <c r="C78" s="7" t="s">
        <v>178</v>
      </c>
      <c r="D78" s="8" t="s">
        <v>179</v>
      </c>
      <c r="E78" s="9"/>
      <c r="F78" s="10"/>
      <c r="H78" s="11" t="str">
        <f>HYPERLINK("https://github.com/OWASP/owasp-mstg/blob/master/Document/0x05g-Testing-Network-Communication.md#testing-endpoint-identify-verification-mstg-network-3", "Test Case")</f>
        <v>Test Case</v>
      </c>
      <c r="I78" s="11" t="str">
        <f t="shared" ref="I78:I79" si="5">HYPERLINK("https://github.com/OWASP/owasp-mstg/blob/master/Document/0x06g-Testing-Network-Communication.md#testing-custom-certificate-stores-and-certificate-pinning-mstg-network-3-and-mstg-network-4", "Test Case")</f>
        <v>Test Case</v>
      </c>
      <c r="J78" s="16" t="s">
        <v>15</v>
      </c>
      <c r="K78" s="21" t="s">
        <v>176</v>
      </c>
    </row>
    <row r="79" ht="54.75" customHeight="1">
      <c r="B79" s="7" t="s">
        <v>180</v>
      </c>
      <c r="C79" s="7" t="s">
        <v>181</v>
      </c>
      <c r="D79" s="8" t="s">
        <v>182</v>
      </c>
      <c r="F79" s="10"/>
      <c r="H79" s="11" t="str">
        <f>HYPERLINK("https://github.com/OWASP/owasp-mstg/blob/master/Document/0x05g-Testing-Network-Communication.md#testing-custom-certificate-stores-and-certificate-pinning-mstg-network-4", "Test Case")</f>
        <v>Test Case</v>
      </c>
      <c r="I79" s="11" t="str">
        <f t="shared" si="5"/>
        <v>Test Case</v>
      </c>
      <c r="J79" s="16"/>
    </row>
    <row r="80" ht="54.75" customHeight="1">
      <c r="B80" s="7" t="s">
        <v>183</v>
      </c>
      <c r="C80" s="7" t="s">
        <v>184</v>
      </c>
      <c r="D80" s="8" t="s">
        <v>185</v>
      </c>
      <c r="F80" s="10"/>
      <c r="J80" s="16"/>
    </row>
    <row r="81" ht="54.75" customHeight="1">
      <c r="B81" s="7" t="s">
        <v>186</v>
      </c>
      <c r="C81" s="7" t="s">
        <v>187</v>
      </c>
      <c r="D81" s="8" t="s">
        <v>188</v>
      </c>
      <c r="F81" s="10"/>
      <c r="H81" s="11" t="str">
        <f>HYPERLINK("https://github.com/OWASP/owasp-mstg/blob/master/Document/0x05g-Testing-Network-Communication.md#testing-the-security-provider-mstg-network-6", "Test Case")</f>
        <v>Test Case</v>
      </c>
      <c r="I81" s="6" t="s">
        <v>14</v>
      </c>
      <c r="J81" s="16"/>
    </row>
    <row r="82" ht="15.75" customHeight="1"/>
    <row r="83" ht="24.75" customHeight="1">
      <c r="B83" s="4" t="s">
        <v>189</v>
      </c>
      <c r="C83" s="5"/>
      <c r="D83" s="5"/>
      <c r="E83" s="5"/>
      <c r="F83" s="5"/>
      <c r="G83" s="5"/>
      <c r="H83" s="5"/>
      <c r="I83" s="5"/>
      <c r="J83" s="5"/>
    </row>
    <row r="84" ht="15.75" customHeight="1"/>
    <row r="85" ht="15.75" customHeight="1">
      <c r="B85" s="6" t="s">
        <v>2</v>
      </c>
      <c r="C85" s="6" t="s">
        <v>3</v>
      </c>
      <c r="D85" s="6" t="s">
        <v>4</v>
      </c>
      <c r="E85" s="6" t="s">
        <v>5</v>
      </c>
      <c r="F85" s="6" t="s">
        <v>6</v>
      </c>
      <c r="G85" s="6" t="s">
        <v>7</v>
      </c>
      <c r="H85" s="6" t="s">
        <v>8</v>
      </c>
      <c r="I85" s="6" t="s">
        <v>9</v>
      </c>
      <c r="J85" s="6" t="s">
        <v>10</v>
      </c>
    </row>
    <row r="86" ht="15.75" customHeight="1"/>
    <row r="87" ht="54.75" customHeight="1">
      <c r="B87" s="7" t="s">
        <v>190</v>
      </c>
      <c r="C87" s="7" t="s">
        <v>191</v>
      </c>
      <c r="D87" s="8" t="s">
        <v>192</v>
      </c>
      <c r="E87" s="9"/>
      <c r="F87" s="10"/>
      <c r="H87" s="11" t="str">
        <f>HYPERLINK("https://github.com/OWASP/owasp-mstg/blob/master/Document/0x05h-Testing-Platform-Interaction.md#testing-app-permissions-mstg-platform-1", "Test Case")</f>
        <v>Test Case</v>
      </c>
      <c r="I87" s="11" t="str">
        <f>HYPERLINK("https://github.com/OWASP/owasp-mstg/blob/master/Document/0x06h-Testing-Platform-Interaction.md#testing-app-permissions-mstg-platform-1", "Test Case")</f>
        <v>Test Case</v>
      </c>
      <c r="J87" s="16" t="s">
        <v>24</v>
      </c>
    </row>
    <row r="88" ht="54.75" customHeight="1">
      <c r="B88" s="7" t="s">
        <v>193</v>
      </c>
      <c r="C88" s="7" t="s">
        <v>194</v>
      </c>
      <c r="D88" s="8" t="s">
        <v>195</v>
      </c>
      <c r="E88" s="9"/>
      <c r="F88" s="10"/>
      <c r="H88" s="11" t="str">
        <f>HYPERLINK("https://github.com/OWASP/owasp-mstg/blob/master/Document/0x05h-Testing-Platform-Interaction.md#testing-for-injection-flaws-mstg-platform-2", "Test Case")</f>
        <v>Test Case</v>
      </c>
      <c r="I88" s="6" t="s">
        <v>14</v>
      </c>
      <c r="J88" s="16" t="s">
        <v>15</v>
      </c>
      <c r="K88" s="13" t="s">
        <v>196</v>
      </c>
    </row>
    <row r="89" ht="54.75" customHeight="1">
      <c r="B89" s="7" t="s">
        <v>197</v>
      </c>
      <c r="C89" s="7" t="s">
        <v>198</v>
      </c>
      <c r="D89" s="8" t="s">
        <v>199</v>
      </c>
      <c r="E89" s="9"/>
      <c r="F89" s="10"/>
      <c r="H89" s="11" t="str">
        <f>HYPERLINK("https://github.com/OWASP/owasp-mstg/blob/master/Document/0x05h-Testing-Platform-Interaction.md#testing-custom-url-schemes-mstg-platform-3", "Test Case")</f>
        <v>Test Case</v>
      </c>
      <c r="I89" s="11" t="str">
        <f>HYPERLINK("https://github.com/OWASP/owasp-mstg/blob/master/Document/0x06h-Testing-Platform-Interaction.md#testing-custom-url-schemes-mstg-platform-3", "Test Case")</f>
        <v>Test Case</v>
      </c>
      <c r="J89" s="16" t="s">
        <v>14</v>
      </c>
    </row>
    <row r="90" ht="54.75" customHeight="1">
      <c r="B90" s="7" t="s">
        <v>200</v>
      </c>
      <c r="C90" s="7" t="s">
        <v>201</v>
      </c>
      <c r="D90" s="8" t="s">
        <v>202</v>
      </c>
      <c r="E90" s="9"/>
      <c r="F90" s="10"/>
      <c r="H90" s="11" t="str">
        <f>HYPERLINK("https://github.com/OWASP/owasp-mstg/blob/master/Document/0x05h-Testing-Platform-Interaction.md#testing-for-sensitive-functionality-exposure-through-ipc-mstg-platform-4", "Test Case")</f>
        <v>Test Case</v>
      </c>
      <c r="I90" s="11" t="str">
        <f>HYPERLINK("https://github.com/OWASP/owasp-mstg/blob/master/Document/0x06h-Testing-Platform-Interaction.md#testing-for-sensitive-functionality-exposure-through-ipc-mstg-platform-4", "Test Case")</f>
        <v>Test Case</v>
      </c>
      <c r="J90" s="16" t="s">
        <v>14</v>
      </c>
    </row>
    <row r="91" ht="54.75" customHeight="1">
      <c r="B91" s="7" t="s">
        <v>203</v>
      </c>
      <c r="C91" s="7" t="s">
        <v>204</v>
      </c>
      <c r="D91" s="8" t="s">
        <v>205</v>
      </c>
      <c r="E91" s="9"/>
      <c r="F91" s="10"/>
      <c r="H91" s="11" t="str">
        <f>HYPERLINK("https://github.com/OWASP/owasp-mstg/blob/master/Document/0x05h-Testing-Platform-Interaction.md#testing-javascript-execution-in-webviews-mstg-platform-5", "Test Case")</f>
        <v>Test Case</v>
      </c>
      <c r="I91" s="11" t="str">
        <f>HYPERLINK("https://github.com/OWASP/owasp-mstg/blob/master/Document/0x06h-Testing-Platform-Interaction.md#testing-ios-webviews-mstg-platform-5", "Test Case")</f>
        <v>Test Case</v>
      </c>
      <c r="J91" s="16" t="s">
        <v>24</v>
      </c>
      <c r="K91" s="13" t="s">
        <v>206</v>
      </c>
    </row>
    <row r="92" ht="54.75" customHeight="1">
      <c r="B92" s="7" t="s">
        <v>207</v>
      </c>
      <c r="C92" s="7" t="s">
        <v>208</v>
      </c>
      <c r="D92" s="8" t="s">
        <v>209</v>
      </c>
      <c r="E92" s="9"/>
      <c r="F92" s="10"/>
      <c r="H92" s="11" t="str">
        <f>HYPERLINK("https://github.com/OWASP/owasp-mstg/blob/master/Document/0x05h-Testing-Platform-Interaction.md#testing-webview-protocol-handlers-mstg-platform-6", "Test Case")</f>
        <v>Test Case</v>
      </c>
      <c r="I92" s="11" t="str">
        <f>HYPERLINK("https://github.com/OWASP/owasp-mstg/blob/master/Document/0x06h-Testing-Platform-Interaction.md#testing-webview-protocol-handlers-mstg-platform-6", "Test Case")</f>
        <v>Test Case</v>
      </c>
      <c r="J92" s="16" t="s">
        <v>24</v>
      </c>
      <c r="K92" s="13" t="s">
        <v>206</v>
      </c>
    </row>
    <row r="93" ht="54.75" customHeight="1">
      <c r="B93" s="7" t="s">
        <v>210</v>
      </c>
      <c r="C93" s="7" t="s">
        <v>211</v>
      </c>
      <c r="D93" s="8" t="s">
        <v>212</v>
      </c>
      <c r="E93" s="9"/>
      <c r="F93" s="10"/>
      <c r="H93" s="11" t="str">
        <f>HYPERLINK("https://github.com/OWASP/owasp-mstg/blob/master/Document/0x05h-Testing-Platform-Interaction.md#determining-whether-java-objects-are-exposed-through-webviews-mstg-platform-7", "Test Case")</f>
        <v>Test Case</v>
      </c>
      <c r="I93" s="11" t="str">
        <f>HYPERLINK("https://github.com/OWASP/owasp-mstg/blob/master/Document/0x06h-Testing-Platform-Interaction.md#determining-whether-native-methods-are-exposed-through-webviews-mstg-platform-7", "Test Case")</f>
        <v>Test Case</v>
      </c>
      <c r="J93" s="16" t="s">
        <v>24</v>
      </c>
      <c r="K93" s="13" t="s">
        <v>206</v>
      </c>
    </row>
    <row r="94" ht="54.75" customHeight="1">
      <c r="B94" s="7" t="s">
        <v>213</v>
      </c>
      <c r="C94" s="7" t="s">
        <v>214</v>
      </c>
      <c r="D94" s="8" t="s">
        <v>215</v>
      </c>
      <c r="E94" s="9"/>
      <c r="F94" s="10"/>
      <c r="H94" s="11" t="str">
        <f>HYPERLINK("https://github.com/OWASP/owasp-mstg/blob/master/Document/0x05h-Testing-Platform-Interaction.md#testing-object-persistence-mstg-platform-8", "Test Case")</f>
        <v>Test Case</v>
      </c>
      <c r="I94" s="11" t="str">
        <f>HYPERLINK("https://github.com/OWASP/owasp-mstg/blob/master/Document/0x06h-Testing-Platform-Interaction.md#testing-object-persistence-mstg-platform-8", "Test Case")</f>
        <v>Test Case</v>
      </c>
      <c r="J94" s="16" t="s">
        <v>14</v>
      </c>
    </row>
    <row r="95" ht="54.75" customHeight="1">
      <c r="B95" s="7" t="s">
        <v>216</v>
      </c>
      <c r="C95" s="7" t="s">
        <v>217</v>
      </c>
      <c r="D95" s="8" t="s">
        <v>218</v>
      </c>
      <c r="F95" s="10"/>
      <c r="H95" s="11" t="str">
        <f>HYPERLINK("https://github.com/OWASP/owasp-mstg/blob/master/Document/0x05h-Testing-Platform-Interaction.md#testing-for-overlay-attacks-mstg-platform-9", "Test Case")</f>
        <v>Test Case</v>
      </c>
      <c r="I95" s="6" t="s">
        <v>14</v>
      </c>
      <c r="J95" s="16"/>
    </row>
    <row r="96" ht="54.75" customHeight="1">
      <c r="B96" s="7" t="s">
        <v>219</v>
      </c>
      <c r="C96" s="7" t="s">
        <v>220</v>
      </c>
      <c r="D96" s="8" t="s">
        <v>221</v>
      </c>
      <c r="F96" s="10"/>
      <c r="J96" s="16"/>
    </row>
    <row r="97" ht="54.75" customHeight="1">
      <c r="B97" s="7" t="s">
        <v>222</v>
      </c>
      <c r="C97" s="7" t="s">
        <v>223</v>
      </c>
      <c r="D97" s="8" t="s">
        <v>224</v>
      </c>
      <c r="F97" s="10"/>
      <c r="J97" s="16"/>
    </row>
    <row r="98" ht="15.75" customHeight="1"/>
    <row r="99" ht="24.75" customHeight="1">
      <c r="B99" s="4" t="s">
        <v>225</v>
      </c>
      <c r="C99" s="5"/>
      <c r="D99" s="5"/>
      <c r="E99" s="5"/>
      <c r="F99" s="5"/>
      <c r="G99" s="5"/>
      <c r="H99" s="5"/>
      <c r="I99" s="5"/>
      <c r="J99" s="5"/>
    </row>
    <row r="100" ht="15.75" customHeight="1"/>
    <row r="101" ht="15.75" customHeight="1">
      <c r="B101" s="6" t="s">
        <v>2</v>
      </c>
      <c r="C101" s="6" t="s">
        <v>3</v>
      </c>
      <c r="D101" s="6" t="s">
        <v>4</v>
      </c>
      <c r="E101" s="6" t="s">
        <v>5</v>
      </c>
      <c r="F101" s="6" t="s">
        <v>6</v>
      </c>
      <c r="G101" s="6" t="s">
        <v>7</v>
      </c>
      <c r="H101" s="6" t="s">
        <v>8</v>
      </c>
      <c r="I101" s="6" t="s">
        <v>9</v>
      </c>
      <c r="J101" s="6" t="s">
        <v>10</v>
      </c>
    </row>
    <row r="102" ht="15.75" customHeight="1"/>
    <row r="103" ht="54.75" customHeight="1">
      <c r="B103" s="7" t="s">
        <v>226</v>
      </c>
      <c r="C103" s="7" t="s">
        <v>227</v>
      </c>
      <c r="D103" s="8" t="s">
        <v>228</v>
      </c>
      <c r="E103" s="9"/>
      <c r="F103" s="10"/>
      <c r="H103" s="11" t="str">
        <f>HYPERLINK("https://github.com/OWASP/owasp-mstg/blob/master/Document/0x05i-Testing-Code-Quality-and-Build-Settings.md#making-sure-that-the-app-is-properly-signed-mstg-code-1", "Test Case")</f>
        <v>Test Case</v>
      </c>
      <c r="I103" s="11" t="str">
        <f>HYPERLINK("https://github.com/OWASP/owasp-mstg/blob/master/Document/0x06i-Testing-Code-Quality-and-Build-Settings.md#making-sure-that-the-app-is-properly-signed-mstg-code-1", "Test Case")</f>
        <v>Test Case</v>
      </c>
      <c r="J103" s="16" t="s">
        <v>24</v>
      </c>
      <c r="K103" s="13" t="s">
        <v>229</v>
      </c>
    </row>
    <row r="104" ht="54.75" customHeight="1">
      <c r="B104" s="7" t="s">
        <v>230</v>
      </c>
      <c r="C104" s="7" t="s">
        <v>231</v>
      </c>
      <c r="D104" s="8" t="s">
        <v>232</v>
      </c>
      <c r="E104" s="9"/>
      <c r="F104" s="10"/>
      <c r="H104" s="11" t="str">
        <f>HYPERLINK("https://github.com/OWASP/owasp-mstg/blob/master/Document/0x05i-Testing-Code-Quality-and-Build-Settings.md#testing-whether-the-app-is-debuggable-mstg-code-2", "Test Case")</f>
        <v>Test Case</v>
      </c>
      <c r="I104" s="11" t="str">
        <f>HYPERLINK("https://github.com/OWASP/owasp-mstg/blob/master/Document/0x06i-Testing-Code-Quality-and-Build-Settings.md#determining-whether-the-app-is-debuggable-mstg-code-2", "Test Case")</f>
        <v>Test Case</v>
      </c>
      <c r="J104" s="16" t="s">
        <v>24</v>
      </c>
    </row>
    <row r="105" ht="54.75" customHeight="1">
      <c r="B105" s="7" t="s">
        <v>233</v>
      </c>
      <c r="C105" s="7" t="s">
        <v>234</v>
      </c>
      <c r="D105" s="8" t="s">
        <v>235</v>
      </c>
      <c r="E105" s="9"/>
      <c r="F105" s="10"/>
      <c r="H105" s="11" t="str">
        <f>HYPERLINK("https://github.com/OWASP/owasp-mstg/blob/master/Document/0x05i-Testing-Code-Quality-and-Build-Settings.md#testing-for-debugging-symbols-mstg-code-3", "Test Case")</f>
        <v>Test Case</v>
      </c>
      <c r="I105" s="11" t="str">
        <f>HYPERLINK("https://github.com/OWASP/owasp-mstg/blob/master/Document/0x06i-Testing-Code-Quality-and-Build-Settings.md#finding-debugging-symbols-mstg-code-3", "Test Case")</f>
        <v>Test Case</v>
      </c>
      <c r="J105" s="16" t="s">
        <v>24</v>
      </c>
    </row>
    <row r="106" ht="54.75" customHeight="1">
      <c r="B106" s="7" t="s">
        <v>236</v>
      </c>
      <c r="C106" s="7" t="s">
        <v>237</v>
      </c>
      <c r="D106" s="8" t="s">
        <v>238</v>
      </c>
      <c r="E106" s="9"/>
      <c r="F106" s="10"/>
      <c r="H106" s="11" t="str">
        <f>HYPERLINK("https://github.com/OWASP/owasp-mstg/blob/master/Document/0x05i-Testing-Code-Quality-and-Build-Settings.md#testing-for-debugging-code-and-verbose-error-logging-mstg-code-4", "Test Case")</f>
        <v>Test Case</v>
      </c>
      <c r="I106" s="11" t="str">
        <f>HYPERLINK("https://github.com/OWASP/owasp-mstg/blob/master/Document/0x06i-Testing-Code-Quality-and-Build-Settings.md#finding-debugging-code-and-verbose-error-logging-mstg-code-4", "Test Case")</f>
        <v>Test Case</v>
      </c>
      <c r="J106" s="13" t="s">
        <v>24</v>
      </c>
    </row>
    <row r="107" ht="54.75" customHeight="1">
      <c r="B107" s="7" t="s">
        <v>239</v>
      </c>
      <c r="C107" s="7" t="s">
        <v>240</v>
      </c>
      <c r="D107" s="8" t="s">
        <v>241</v>
      </c>
      <c r="E107" s="9"/>
      <c r="F107" s="10"/>
      <c r="H107" s="11" t="str">
        <f>HYPERLINK("https://github.com/OWASP/owasp-mstg/blob/master/Document/0x05i-Testing-Code-Quality-and-Build-Settings.md#checking-for-weaknesses-in-third-party-libraries-mstg-code-5", "Test Case")</f>
        <v>Test Case</v>
      </c>
      <c r="I107" s="11" t="str">
        <f>HYPERLINK("https://github.com/OWASP/owasp-mstg/blob/master/Document/0x06i-Testing-Code-Quality-and-Build-Settings.md#checking-for-weaknesses-in-third-party-libraries-mstg-code-5", "Test Case")</f>
        <v>Test Case</v>
      </c>
      <c r="J107" s="16" t="s">
        <v>24</v>
      </c>
      <c r="K107" s="13" t="s">
        <v>242</v>
      </c>
    </row>
    <row r="108" ht="54.75" customHeight="1">
      <c r="B108" s="7" t="s">
        <v>243</v>
      </c>
      <c r="C108" s="7" t="s">
        <v>244</v>
      </c>
      <c r="D108" s="8" t="s">
        <v>245</v>
      </c>
      <c r="E108" s="9"/>
      <c r="F108" s="10"/>
      <c r="H108" s="11" t="str">
        <f t="shared" ref="H108:H109" si="6">HYPERLINK("https://github.com/OWASP/owasp-mstg/blob/master/Document/0x05i-Testing-Code-Quality-and-Build-Settings.md#testing-exception-handling-mstg-code-6-and-mstg-code-7", "Test Case")</f>
        <v>Test Case</v>
      </c>
      <c r="I108" s="11" t="str">
        <f>HYPERLINK("https://github.com/OWASP/owasp-mstg/blob/master/Document/0x06i-Testing-Code-Quality-and-Build-Settings.md#testing-exception-handling-mstg-code-6", "Test Case")</f>
        <v>Test Case</v>
      </c>
      <c r="J108" s="16" t="s">
        <v>15</v>
      </c>
      <c r="K108" s="13"/>
      <c r="L108" s="18" t="s">
        <v>246</v>
      </c>
      <c r="M108" s="13"/>
    </row>
    <row r="109" ht="54.75" customHeight="1">
      <c r="B109" s="7" t="s">
        <v>247</v>
      </c>
      <c r="C109" s="7" t="s">
        <v>248</v>
      </c>
      <c r="D109" s="8" t="s">
        <v>249</v>
      </c>
      <c r="E109" s="9"/>
      <c r="F109" s="10"/>
      <c r="H109" s="11" t="str">
        <f t="shared" si="6"/>
        <v>Test Case</v>
      </c>
      <c r="I109" s="6" t="s">
        <v>14</v>
      </c>
      <c r="J109" s="16" t="s">
        <v>15</v>
      </c>
      <c r="K109" s="13" t="s">
        <v>250</v>
      </c>
    </row>
    <row r="110" ht="54.75" customHeight="1">
      <c r="B110" s="7" t="s">
        <v>251</v>
      </c>
      <c r="C110" s="7" t="s">
        <v>252</v>
      </c>
      <c r="D110" s="8" t="s">
        <v>253</v>
      </c>
      <c r="E110" s="9"/>
      <c r="F110" s="10"/>
      <c r="H110" s="11" t="str">
        <f>HYPERLINK("https://github.com/OWASP/owasp-mstg/blob/master/Document/0x05i-Testing-Code-Quality-and-Build-Settings.md#memory-corruption-bugs-mstg-code-8", "Test Case")</f>
        <v>Test Case</v>
      </c>
      <c r="I110" s="11" t="str">
        <f>HYPERLINK("https://github.com/OWASP/owasp-mstg/blob/master/Document/0x06i-Testing-Code-Quality-and-Build-Settings.md#memory-corruption-bugs-mstg-code-8", "Test Case")</f>
        <v>Test Case</v>
      </c>
      <c r="J110" s="13" t="s">
        <v>15</v>
      </c>
      <c r="K110" s="13" t="s">
        <v>254</v>
      </c>
    </row>
    <row r="111" ht="54.75" customHeight="1">
      <c r="B111" s="7" t="s">
        <v>255</v>
      </c>
      <c r="C111" s="7" t="s">
        <v>256</v>
      </c>
      <c r="D111" s="8" t="s">
        <v>257</v>
      </c>
      <c r="E111" s="9"/>
      <c r="F111" s="10"/>
      <c r="H111" s="11" t="str">
        <f>HYPERLINK("https://github.com/OWASP/owasp-mstg/blob/master/Document/0x05i-Testing-Code-Quality-and-Build-Settings.md#make-sure-that-free-security-features-are-activated-mstg-code-9", "Test Case")</f>
        <v>Test Case</v>
      </c>
      <c r="I111" s="11" t="str">
        <f>HYPERLINK("https://github.com/OWASP/owasp-mstg/blob/master/Document/0x06i-Testing-Code-Quality-and-Build-Settings.md#make-sure-that-free-security-features-are-activated-mstg-code-9", "Test Case")</f>
        <v>Test Case</v>
      </c>
      <c r="J111" s="16" t="s">
        <v>14</v>
      </c>
    </row>
    <row r="112" ht="15.75" customHeight="1"/>
    <row r="113" ht="24.75" customHeight="1">
      <c r="B113" s="4" t="s">
        <v>258</v>
      </c>
      <c r="C113" s="5"/>
      <c r="D113" s="5"/>
      <c r="E113" s="5"/>
      <c r="F113" s="5"/>
      <c r="G113" s="5"/>
      <c r="H113" s="5"/>
      <c r="I113" s="5"/>
      <c r="J113" s="5"/>
    </row>
    <row r="114" ht="15.75" customHeight="1"/>
    <row r="115" ht="15.75" customHeight="1">
      <c r="B115" s="6" t="s">
        <v>2</v>
      </c>
      <c r="C115" s="6" t="s">
        <v>3</v>
      </c>
      <c r="D115" s="6" t="s">
        <v>4</v>
      </c>
      <c r="E115" s="6" t="s">
        <v>5</v>
      </c>
      <c r="F115" s="6" t="s">
        <v>6</v>
      </c>
      <c r="G115" s="6" t="s">
        <v>7</v>
      </c>
      <c r="H115" s="6" t="s">
        <v>8</v>
      </c>
      <c r="I115" s="6" t="s">
        <v>9</v>
      </c>
      <c r="J115" s="6" t="s">
        <v>10</v>
      </c>
    </row>
    <row r="116" ht="15.75" customHeight="1"/>
    <row r="117" ht="54.75" customHeight="1">
      <c r="B117" s="7" t="s">
        <v>259</v>
      </c>
      <c r="C117" s="7" t="s">
        <v>260</v>
      </c>
      <c r="D117" s="8" t="s">
        <v>261</v>
      </c>
      <c r="G117" s="22"/>
      <c r="H117" s="11" t="str">
        <f>HYPERLINK("https://github.com/OWASP/owasp-mstg/blob/master/Document/0x05j-Testing-Resiliency-Against-Reverse-Engineering.md#testing-root-detection-mstg-resilience-1", "Test Case")</f>
        <v>Test Case</v>
      </c>
      <c r="I117" s="11" t="str">
        <f>HYPERLINK("https://github.com/OWASP/owasp-mstg/blob/master/Document/0x06j-Testing-Resiliency-Against-Reverse-Engineering.md#jailbreak-detection-mstg-resilience-1", "Test Case")</f>
        <v>Test Case</v>
      </c>
      <c r="J117" s="16" t="s">
        <v>24</v>
      </c>
      <c r="K117" s="13" t="s">
        <v>262</v>
      </c>
    </row>
    <row r="118" ht="54.75" customHeight="1">
      <c r="B118" s="7" t="s">
        <v>263</v>
      </c>
      <c r="C118" s="7" t="s">
        <v>264</v>
      </c>
      <c r="D118" s="8" t="s">
        <v>265</v>
      </c>
      <c r="G118" s="22"/>
      <c r="H118" s="11" t="str">
        <f>HYPERLINK("https://github.com/OWASP/owasp-mstg/blob/master/Document/0x05j-Testing-Resiliency-Against-Reverse-Engineering.md#testing-anti-debugging-detection-mstg-resilience-2", "Test Case")</f>
        <v>Test Case</v>
      </c>
      <c r="I118" s="11" t="str">
        <f>HYPERLINK("https://github.com/OWASP/owasp-mstg/blob/master/Document/0x06j-Testing-Resiliency-Against-Reverse-Engineering.md#testing-anti-debugging-detection-mstg-resilience-2", "Test Case")</f>
        <v>Test Case</v>
      </c>
      <c r="J118" s="16" t="s">
        <v>24</v>
      </c>
      <c r="K118" s="13" t="s">
        <v>266</v>
      </c>
    </row>
    <row r="119" ht="54.75" customHeight="1">
      <c r="B119" s="7" t="s">
        <v>267</v>
      </c>
      <c r="C119" s="7" t="s">
        <v>268</v>
      </c>
      <c r="D119" s="8" t="s">
        <v>269</v>
      </c>
      <c r="G119" s="22"/>
      <c r="H119" s="11" t="str">
        <f>HYPERLINK("https://github.com/OWASP/owasp-mstg/blob/master/Document/0x05j-Testing-Resiliency-Against-Reverse-Engineering.md#testing-file-integrity-checks-mstg-resilience-3", "Test Case")</f>
        <v>Test Case</v>
      </c>
      <c r="I119" s="11" t="str">
        <f>HYPERLINK("https://github.com/OWASP/owasp-mstg/blob/master/Document/0x06j-Testing-Resiliency-Against-Reverse-Engineering.md#file-integrity-checks-mstg-resilience-3-and-mstg-resilience-11", "Test Case")</f>
        <v>Test Case</v>
      </c>
      <c r="J119" s="13" t="s">
        <v>15</v>
      </c>
      <c r="K119" s="13" t="s">
        <v>270</v>
      </c>
    </row>
    <row r="120" ht="54.75" customHeight="1">
      <c r="B120" s="7" t="s">
        <v>271</v>
      </c>
      <c r="C120" s="7" t="s">
        <v>272</v>
      </c>
      <c r="D120" s="8" t="s">
        <v>273</v>
      </c>
      <c r="G120" s="22"/>
      <c r="H120" s="11" t="str">
        <f>HYPERLINK("https://github.com/OWASP/owasp-mstg/blob/master/Document/0x05j-Testing-Resiliency-Against-Reverse-Engineering.md#testing-reverse-engineering-tools-detection-mstg-resilience-4", "Test Case")</f>
        <v>Test Case</v>
      </c>
      <c r="I120" s="11" t="str">
        <f>HYPERLINK("https://github.com/OWASP/owasp-mstg/blob/master/Document/0x06j-Testing-Resiliency-Against-Reverse-Engineering.md#testing-reverse-engineering-tools-detection-mstg-resilience-4", "Test Case")</f>
        <v>Test Case</v>
      </c>
      <c r="J120" s="16" t="s">
        <v>15</v>
      </c>
      <c r="K120" s="13" t="s">
        <v>196</v>
      </c>
    </row>
    <row r="121" ht="435.75" customHeight="1">
      <c r="B121" s="7" t="s">
        <v>274</v>
      </c>
      <c r="C121" s="7" t="s">
        <v>275</v>
      </c>
      <c r="D121" s="8" t="s">
        <v>276</v>
      </c>
      <c r="G121" s="22"/>
      <c r="H121" s="11" t="str">
        <f>HYPERLINK("https://github.com/OWASP/owasp-mstg/blob/master/Document/0x05j-Testing-Resiliency-Against-Reverse-Engineering.md#testing-emulator-detection-mstg-resilience-5", "Test Case")</f>
        <v>Test Case</v>
      </c>
      <c r="I121" s="11" t="str">
        <f>HYPERLINK("https://github.com/OWASP/owasp-mstg/blob/master/Document/0x06j-Testing-Resiliency-Against-Reverse-Engineering.md#testing-emulator-detection-mstg-resilience-5", "Test Case")</f>
        <v>Test Case</v>
      </c>
      <c r="J121" s="16" t="s">
        <v>15</v>
      </c>
      <c r="K121" s="13"/>
      <c r="L121" s="16"/>
    </row>
    <row r="122" ht="54.75" customHeight="1">
      <c r="B122" s="7" t="s">
        <v>277</v>
      </c>
      <c r="C122" s="7" t="s">
        <v>278</v>
      </c>
      <c r="D122" s="8" t="s">
        <v>279</v>
      </c>
      <c r="G122" s="22"/>
      <c r="H122" s="11" t="str">
        <f>HYPERLINK("https://github.com/OWASP/owasp-mstg/blob/master/Document/0x05j-Testing-Resiliency-Against-Reverse-Engineering.md#testing-runtime-integrity-checks-mstg-resilience-6", "Test Case")</f>
        <v>Test Case</v>
      </c>
      <c r="I122" s="6" t="s">
        <v>14</v>
      </c>
      <c r="J122" s="16" t="s">
        <v>15</v>
      </c>
      <c r="K122" s="13" t="s">
        <v>196</v>
      </c>
    </row>
    <row r="123" ht="54.75" customHeight="1">
      <c r="B123" s="7" t="s">
        <v>280</v>
      </c>
      <c r="C123" s="7" t="s">
        <v>281</v>
      </c>
      <c r="D123" s="8" t="s">
        <v>282</v>
      </c>
      <c r="G123" s="22"/>
      <c r="J123" s="13" t="s">
        <v>24</v>
      </c>
      <c r="K123" s="13" t="s">
        <v>283</v>
      </c>
    </row>
    <row r="124" ht="54.75" customHeight="1">
      <c r="B124" s="7" t="s">
        <v>284</v>
      </c>
      <c r="C124" s="7" t="s">
        <v>285</v>
      </c>
      <c r="D124" s="8" t="s">
        <v>286</v>
      </c>
      <c r="G124" s="22"/>
      <c r="J124" s="16" t="s">
        <v>15</v>
      </c>
      <c r="K124" s="13" t="s">
        <v>254</v>
      </c>
    </row>
    <row r="125" ht="54.75" customHeight="1">
      <c r="B125" s="7" t="s">
        <v>287</v>
      </c>
      <c r="C125" s="7" t="s">
        <v>288</v>
      </c>
      <c r="D125" s="8" t="s">
        <v>289</v>
      </c>
      <c r="G125" s="22"/>
      <c r="H125" s="11" t="str">
        <f>HYPERLINK("https://github.com/OWASP/owasp-mstg/blob/master/Document/0x05j-Testing-Resiliency-Against-Reverse-Engineering.md#testing-obfuscation-mstg-resilience-9", "Test Case")</f>
        <v>Test Case</v>
      </c>
      <c r="I125" s="11" t="str">
        <f>HYPERLINK("https://github.com/OWASP/owasp-mstg/blob/master/Document/0x06j-Testing-Resiliency-Against-Reverse-Engineering.md#testing-obfuscation-mstg-resilience-9", "Test Case")</f>
        <v>Test Case</v>
      </c>
      <c r="J125" s="16" t="s">
        <v>15</v>
      </c>
      <c r="K125" s="13" t="s">
        <v>254</v>
      </c>
    </row>
    <row r="126" ht="54.75" customHeight="1">
      <c r="B126" s="7" t="s">
        <v>290</v>
      </c>
      <c r="C126" s="7" t="s">
        <v>291</v>
      </c>
      <c r="D126" s="8" t="s">
        <v>292</v>
      </c>
      <c r="G126" s="22"/>
      <c r="H126" s="11" t="str">
        <f>HYPERLINK("https://github.com/OWASP/owasp-mstg/blob/master/Document/0x05j-Testing-Resiliency-Against-Reverse-Engineering.md#testing-device-binding-mstg-resilience-10", "Test Case")</f>
        <v>Test Case</v>
      </c>
      <c r="I126" s="11" t="str">
        <f>HYPERLINK("https://github.com/OWASP/owasp-mstg/blob/master/Document/0x06j-Testing-Resiliency-Against-Reverse-Engineering.md#device-binding-mstg-resilience-10", "Test Case")</f>
        <v>Test Case</v>
      </c>
      <c r="J126" s="16" t="s">
        <v>15</v>
      </c>
      <c r="K126" s="13" t="s">
        <v>254</v>
      </c>
    </row>
    <row r="127" ht="54.75" customHeight="1">
      <c r="B127" s="7" t="s">
        <v>293</v>
      </c>
      <c r="C127" s="7" t="s">
        <v>294</v>
      </c>
      <c r="D127" s="8" t="s">
        <v>295</v>
      </c>
      <c r="G127" s="22"/>
      <c r="H127" s="6" t="s">
        <v>14</v>
      </c>
      <c r="I127" s="11" t="str">
        <f>HYPERLINK("https://github.com/OWASP/owasp-mstg/blob/master/Document/0x06j-Testing-Resiliency-Against-Reverse-Engineering.md#file-integrity-checks-mstg-resilience-3-and-mstg-resilience-11", "Test Case")</f>
        <v>Test Case</v>
      </c>
      <c r="J127" s="13" t="s">
        <v>15</v>
      </c>
      <c r="K127" s="13" t="s">
        <v>254</v>
      </c>
    </row>
    <row r="128" ht="54.75" customHeight="1">
      <c r="B128" s="7" t="s">
        <v>296</v>
      </c>
      <c r="C128" s="7" t="s">
        <v>297</v>
      </c>
      <c r="D128" s="8" t="s">
        <v>298</v>
      </c>
      <c r="G128" s="22"/>
      <c r="J128" s="16" t="s">
        <v>14</v>
      </c>
    </row>
    <row r="129" ht="54.75" customHeight="1">
      <c r="B129" s="7" t="s">
        <v>299</v>
      </c>
      <c r="C129" s="7" t="s">
        <v>300</v>
      </c>
      <c r="D129" s="8" t="s">
        <v>301</v>
      </c>
      <c r="G129" s="22"/>
      <c r="J129" s="16" t="s">
        <v>15</v>
      </c>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99:J99"/>
    <mergeCell ref="B113:J113"/>
    <mergeCell ref="B2:C4"/>
    <mergeCell ref="B7:J7"/>
    <mergeCell ref="B24:J24"/>
    <mergeCell ref="B44:J44"/>
    <mergeCell ref="B55:J55"/>
    <mergeCell ref="B72:J72"/>
    <mergeCell ref="B83:J83"/>
  </mergeCells>
  <conditionalFormatting sqref="J11:J1000">
    <cfRule type="containsText" dxfId="0" priority="1" operator="containsText" text="Fail">
      <formula>NOT(ISERROR(SEARCH(("Fail"),(J11))))</formula>
    </cfRule>
  </conditionalFormatting>
  <conditionalFormatting sqref="J11:J1000">
    <cfRule type="containsText" dxfId="1" priority="2" operator="containsText" text="Pass">
      <formula>NOT(ISERROR(SEARCH(("Pass"),(J11))))</formula>
    </cfRule>
  </conditionalFormatting>
  <conditionalFormatting sqref="J11:J1000">
    <cfRule type="containsText" dxfId="2" priority="3" operator="containsText" text="N/A">
      <formula>NOT(ISERROR(SEARCH(("N/A"),(J11))))</formula>
    </cfRule>
  </conditionalFormatting>
  <dataValidations>
    <dataValidation type="list" allowBlank="1" showErrorMessage="1" sqref="J11:J22 J28:J42 J48:J53 J59:J70 J76:J81 J87:J97 J103:J111 J117:J129">
      <formula1>"Pass,Fail,N/A"</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10.0"/>
    <col customWidth="1" min="3" max="3" width="25.0"/>
    <col customWidth="1" min="4" max="4" width="80.0"/>
    <col customWidth="1" min="5" max="7" width="5.0"/>
    <col customWidth="1" min="8" max="10" width="10.0"/>
    <col customWidth="1" min="11" max="26" width="9.14"/>
  </cols>
  <sheetData>
    <row r="2" ht="64.5" customHeight="1">
      <c r="B2" s="1"/>
      <c r="D2" s="2" t="s">
        <v>0</v>
      </c>
    </row>
    <row r="3">
      <c r="D3" s="3" t="str">
        <f>HYPERLINK("https://github.com/OWASP/owasp-mstg/releases/tag/v1.4.0", "OWASP MSTG v1.4.0 (commit: b04750a)")</f>
        <v>OWASP MSTG v1.4.0 (commit: b04750a)</v>
      </c>
    </row>
    <row r="4">
      <c r="D4" s="3" t="str">
        <f>HYPERLINK("https://github.com/OWASP/owasp-masvs/releases/tag/v1.4.2", "OWASP MASVS v1.4.2 (commit: 2a8b582)")</f>
        <v>OWASP MASVS v1.4.2 (commit: 2a8b582)</v>
      </c>
    </row>
    <row r="8" ht="24.75" customHeight="1">
      <c r="B8" s="4" t="s">
        <v>302</v>
      </c>
      <c r="C8" s="5"/>
      <c r="D8" s="5"/>
      <c r="E8" s="5"/>
      <c r="F8" s="5"/>
      <c r="G8" s="5"/>
      <c r="H8" s="5"/>
      <c r="I8" s="5"/>
      <c r="J8" s="5"/>
    </row>
    <row r="10">
      <c r="B10" s="8" t="s">
        <v>303</v>
      </c>
    </row>
    <row r="12">
      <c r="B12" s="23" t="str">
        <f>HYPERLINK("https://owasp.org/www-project-mobile-security-testing-guide/", "https://owasp.org/www-project-mobile-security-testing-guide/")</f>
        <v>https://owasp.org/www-project-mobile-security-testing-guide/</v>
      </c>
    </row>
    <row r="14">
      <c r="B14" s="8" t="s">
        <v>304</v>
      </c>
    </row>
    <row r="16">
      <c r="B16" s="23" t="str">
        <f>HYPERLINK("https://github.com/OWASP/owasp-mstg/", "https://github.com/OWASP/owasp-mstg/")</f>
        <v>https://github.com/OWASP/owasp-mstg/</v>
      </c>
    </row>
    <row r="18">
      <c r="B18" s="8" t="s">
        <v>305</v>
      </c>
    </row>
    <row r="20">
      <c r="B20" s="23" t="str">
        <f>HYPERLINK("https://github.com/OWASP/owasp-masvs/", "https://github.com/OWASP/owasp-masvs/")</f>
        <v>https://github.com/OWASP/owasp-masvs/</v>
      </c>
    </row>
    <row r="21" ht="15.75" customHeight="1"/>
    <row r="22" ht="24.75" customHeight="1">
      <c r="B22" s="4" t="s">
        <v>306</v>
      </c>
      <c r="C22" s="5"/>
      <c r="D22" s="5"/>
      <c r="E22" s="5"/>
      <c r="F22" s="5"/>
      <c r="G22" s="5"/>
      <c r="H22" s="5"/>
      <c r="I22" s="5"/>
      <c r="J22" s="5"/>
    </row>
    <row r="23" ht="15.75" customHeight="1"/>
    <row r="24" ht="15.75" customHeight="1">
      <c r="B24" s="8" t="s">
        <v>307</v>
      </c>
    </row>
    <row r="25" ht="15.75" customHeight="1"/>
    <row r="26" ht="15.75" customHeight="1">
      <c r="B26" s="23" t="str">
        <f>HYPERLINK("https://github.com/OWASP/owasp-mstg/discussions/categories/ideas", "https://github.com/OWASP/owasp-mstg/discussions/categories/ideas")</f>
        <v>https://github.com/OWASP/owasp-mstg/discussions/categories/ideas</v>
      </c>
    </row>
    <row r="27" ht="15.75" customHeight="1"/>
    <row r="28" ht="24.75" customHeight="1">
      <c r="B28" s="4" t="s">
        <v>308</v>
      </c>
      <c r="C28" s="5"/>
      <c r="D28" s="5"/>
      <c r="E28" s="5"/>
      <c r="F28" s="5"/>
      <c r="G28" s="5"/>
      <c r="H28" s="5"/>
      <c r="I28" s="5"/>
      <c r="J28" s="5"/>
    </row>
    <row r="29" ht="15.75" customHeight="1"/>
    <row r="30" ht="15.75" customHeight="1">
      <c r="B30" s="8" t="s">
        <v>309</v>
      </c>
    </row>
    <row r="31" ht="15.75" customHeight="1"/>
    <row r="32" ht="15.75" customHeight="1">
      <c r="B32" s="23" t="str">
        <f>HYPERLINK("https://github.com/OWASP/owasp-mstg/blob/master/License.md", "https://github.com/OWASP/owasp-mstg/blob/master/License.md")</f>
        <v>https://github.com/OWASP/owasp-mstg/blob/master/License.md</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8:J28"/>
    <mergeCell ref="B30:J30"/>
    <mergeCell ref="B2:C4"/>
    <mergeCell ref="B8:J8"/>
    <mergeCell ref="B10:J10"/>
    <mergeCell ref="B14:J14"/>
    <mergeCell ref="B18:J18"/>
    <mergeCell ref="B22:J22"/>
    <mergeCell ref="B24:J24"/>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2022-01-20T19:06:28Z</dcterms:created>
  <dc:creator>openpyxl</dc:creator>
</cp:coreProperties>
</file>