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DIOP50\Desktop\"/>
    </mc:Choice>
  </mc:AlternateContent>
  <xr:revisionPtr revIDLastSave="0" documentId="8_{F28805CE-EE7F-4A59-AF15-F5E2C6542969}" xr6:coauthVersionLast="31" xr6:coauthVersionMax="31" xr10:uidLastSave="{00000000-0000-0000-0000-000000000000}"/>
  <bookViews>
    <workbookView xWindow="0" yWindow="0" windowWidth="19200" windowHeight="6300" firstSheet="1" activeTab="1" xr2:uid="{B694ED19-853E-4FED-9B81-82A6E5F6DBAE}"/>
  </bookViews>
  <sheets>
    <sheet name="PQ" sheetId="2" state="hidden" r:id="rId1"/>
    <sheet name="CASELOADS" sheetId="5" r:id="rId2"/>
    <sheet name="SAM BURDEN" sheetId="8" r:id="rId3"/>
    <sheet name="FSC" sheetId="9" r:id="rId4"/>
  </sheets>
  <externalReferences>
    <externalReference r:id="rId5"/>
    <externalReference r:id="rId6"/>
    <externalReference r:id="rId7"/>
  </externalReferences>
  <definedNames>
    <definedName name="Country">[2]!Tableau3[Country]</definedName>
    <definedName name="Ctry_Fund" localSheetId="3">#REF!</definedName>
    <definedName name="Ctry_Fund">#REF!</definedName>
    <definedName name="ExternalData_1" localSheetId="0" hidden="1">PQ!$A$1:$F$56</definedName>
    <definedName name="Fund" localSheetId="3">#REF!</definedName>
    <definedName name="Fund">#REF!</definedName>
    <definedName name="Req" localSheetId="3">#REF!</definedName>
    <definedName name="Req">#REF!</definedName>
    <definedName name="Tbl_31" localSheetId="3">'[3]Requirements Refugees Breakdown'!#REF!</definedName>
    <definedName name="Tbl_31">'[3]Requirements Refugees Breakdown'!#REF!</definedName>
    <definedName name="Tbl_32" localSheetId="3">'[3]Requirements Refugees Breakdown'!#REF!</definedName>
    <definedName name="Tbl_32">'[3]Requirements Refugees Breakdown'!#REF!</definedName>
    <definedName name="Tbl_33" localSheetId="3">'[3]Requirements Refugees Breakdown'!#REF!</definedName>
    <definedName name="Tbl_33">'[3]Requirements Refugees Breakdown'!#REF!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9" l="1"/>
  <c r="B13" i="9"/>
  <c r="G10" i="9"/>
  <c r="F10" i="9"/>
  <c r="G3" i="9"/>
  <c r="F3" i="9"/>
  <c r="E3" i="9"/>
  <c r="E13" i="9" s="1"/>
  <c r="D3" i="9"/>
  <c r="D13" i="9" s="1"/>
  <c r="G13" i="8"/>
  <c r="F13" i="8"/>
  <c r="D13" i="8"/>
  <c r="C13" i="8"/>
  <c r="E10" i="8"/>
  <c r="E13" i="8" s="1"/>
  <c r="F13" i="9" l="1"/>
  <c r="G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Bassine Niang</author>
  </authors>
  <commentList>
    <comment ref="G1" authorId="0" shapeId="0" xr:uid="{7118D51E-6B79-4F85-B8AB-A8BCEF4D31F3}">
      <text>
        <r>
          <rPr>
            <b/>
            <sz val="8"/>
            <color indexed="81"/>
            <rFont val="Tahoma"/>
            <family val="2"/>
          </rPr>
          <t>Bassine Niang:</t>
        </r>
        <r>
          <rPr>
            <sz val="8"/>
            <color indexed="81"/>
            <rFont val="Tahoma"/>
            <family val="2"/>
          </rPr>
          <t xml:space="preserve">
USING UP CI</t>
        </r>
      </text>
    </comment>
    <comment ref="C11" authorId="0" shapeId="0" xr:uid="{2EC548DC-90EE-400D-AA51-52194C31E9AB}">
      <text>
        <r>
          <rPr>
            <b/>
            <sz val="8"/>
            <color indexed="81"/>
            <rFont val="Tahoma"/>
            <family val="2"/>
          </rPr>
          <t>Bassine Niang:</t>
        </r>
        <r>
          <rPr>
            <sz val="8"/>
            <color indexed="81"/>
            <rFont val="Tahoma"/>
            <family val="2"/>
          </rPr>
          <t xml:space="preserve">
SRP 2014
https://www.humanitarianresponse.info/sites/www.humanitarianresponse.info/files/documents/files/SRP_2014_DRC_FR.pdf</t>
        </r>
      </text>
    </comment>
    <comment ref="D11" authorId="0" shapeId="0" xr:uid="{0D57B337-F09A-422C-A0DC-600A190E7CE8}">
      <text>
        <r>
          <rPr>
            <b/>
            <sz val="8"/>
            <color indexed="81"/>
            <rFont val="Tahoma"/>
            <family val="2"/>
          </rPr>
          <t>Bassine Niang:</t>
        </r>
        <r>
          <rPr>
            <sz val="8"/>
            <color indexed="81"/>
            <rFont val="Tahoma"/>
            <family val="2"/>
          </rPr>
          <t xml:space="preserve">
SRP 2015</t>
        </r>
      </text>
    </comment>
    <comment ref="E11" authorId="0" shapeId="0" xr:uid="{2869A699-50AC-462A-BDBA-1ECC1D2D8B81}">
      <text>
        <r>
          <rPr>
            <b/>
            <sz val="8"/>
            <color indexed="81"/>
            <rFont val="Tahoma"/>
            <family val="2"/>
          </rPr>
          <t>Bassine Niang:</t>
        </r>
        <r>
          <rPr>
            <sz val="8"/>
            <color indexed="81"/>
            <rFont val="Tahoma"/>
            <family val="2"/>
          </rPr>
          <t xml:space="preserve">
Plus grand que le MAM?!
</t>
        </r>
      </text>
    </comment>
    <comment ref="G11" authorId="0" shapeId="0" xr:uid="{62BFA371-999E-4F06-9412-E0E19F4AAB76}">
      <text>
        <r>
          <rPr>
            <b/>
            <sz val="8"/>
            <color indexed="81"/>
            <rFont val="Tahoma"/>
            <family val="2"/>
          </rPr>
          <t>Bassine Niang:</t>
        </r>
        <r>
          <rPr>
            <sz val="8"/>
            <color indexed="81"/>
            <rFont val="Tahoma"/>
            <family val="2"/>
          </rPr>
          <t xml:space="preserve">
https://www.humanitarianresponse.info/sites/www.humanitarianresponse.info/files/documents/files/maj_drc_hrp_2018_fr.pdf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Bassine Niang</author>
  </authors>
  <commentList>
    <comment ref="G3" authorId="0" shapeId="0" xr:uid="{6582B405-2F83-4CAD-B3AA-6DA79A4884FA}">
      <text>
        <r>
          <rPr>
            <b/>
            <sz val="8"/>
            <color indexed="81"/>
            <rFont val="Tahoma"/>
            <family val="2"/>
          </rPr>
          <t>Bassine Niang:</t>
        </r>
        <r>
          <rPr>
            <sz val="8"/>
            <color indexed="81"/>
            <rFont val="Tahoma"/>
            <family val="2"/>
          </rPr>
          <t xml:space="preserve">
CVFSA</t>
        </r>
      </text>
    </comment>
    <comment ref="G7" authorId="0" shapeId="0" xr:uid="{8872037B-8FCA-4AFB-9CA9-4BFFB3DF1A25}">
      <text>
        <r>
          <rPr>
            <b/>
            <sz val="8"/>
            <color indexed="81"/>
            <rFont val="Tahoma"/>
            <family val="2"/>
          </rPr>
          <t>Bassine Niang:</t>
        </r>
        <r>
          <rPr>
            <sz val="8"/>
            <color indexed="81"/>
            <rFont val="Tahoma"/>
            <family val="2"/>
          </rPr>
          <t xml:space="preserve">
http://www.dnpgcca.ne/images/Point_de_presse_SP_DNPGCA_R%C3%A9union_annuelle__Dosso_Avrio_2018.pdf</t>
        </r>
      </text>
    </comment>
    <comment ref="A8" authorId="0" shapeId="0" xr:uid="{755E65BC-6CF3-42F5-988D-8A3E5F89A8AF}">
      <text>
        <r>
          <rPr>
            <b/>
            <sz val="8"/>
            <color indexed="81"/>
            <rFont val="Tahoma"/>
            <family val="2"/>
          </rPr>
          <t>Bassine Niang:</t>
        </r>
        <r>
          <rPr>
            <sz val="8"/>
            <color indexed="81"/>
            <rFont val="Tahoma"/>
            <family val="2"/>
          </rPr>
          <t xml:space="preserve">
CH data</t>
        </r>
      </text>
    </comment>
    <comment ref="F8" authorId="0" shapeId="0" xr:uid="{46C57446-6AB4-47C4-92D0-856A368C8286}">
      <text>
        <r>
          <rPr>
            <b/>
            <sz val="8"/>
            <color indexed="81"/>
            <rFont val="Tahoma"/>
            <family val="2"/>
          </rPr>
          <t>Bassine Niang:</t>
        </r>
        <r>
          <rPr>
            <sz val="8"/>
            <color indexed="81"/>
            <rFont val="Tahoma"/>
            <family val="2"/>
          </rPr>
          <t xml:space="preserve">
CH March pro</t>
        </r>
      </text>
    </comment>
    <comment ref="D10" authorId="0" shapeId="0" xr:uid="{FA77DEA8-EB90-4461-A47D-8FE729CE8418}">
      <text>
        <r>
          <rPr>
            <b/>
            <sz val="8"/>
            <color indexed="81"/>
            <rFont val="Tahoma"/>
            <family val="2"/>
          </rPr>
          <t>Bassine Niang:</t>
        </r>
        <r>
          <rPr>
            <sz val="8"/>
            <color indexed="81"/>
            <rFont val="Tahoma"/>
            <family val="2"/>
          </rPr>
          <t xml:space="preserve">
http://www.ipcinfo.org/fileadmin/user_upload/ipcinfo/docs/IPC_CAR_AcuteFI_Situation_Dec2015.pdf</t>
        </r>
      </text>
    </comment>
    <comment ref="E10" authorId="0" shapeId="0" xr:uid="{ABDE4DA6-C2BC-4559-BF4F-84B58ABC03F5}">
      <text>
        <r>
          <rPr>
            <b/>
            <sz val="8"/>
            <color indexed="81"/>
            <rFont val="Tahoma"/>
            <family val="2"/>
          </rPr>
          <t>Bassine Niang:</t>
        </r>
        <r>
          <rPr>
            <sz val="8"/>
            <color indexed="81"/>
            <rFont val="Tahoma"/>
            <family val="2"/>
          </rPr>
          <t xml:space="preserve">
http://www.ipcinfo.org/fileadmin/user_upload/ipcinfo/docs/IPC_CAR_AcuteFI_Situation_2017FebMay_French.pdf</t>
        </r>
      </text>
    </comment>
    <comment ref="F10" authorId="0" shapeId="0" xr:uid="{08D8CCC2-9659-4CEC-9BCF-4D137F6C2D48}">
      <text>
        <r>
          <rPr>
            <b/>
            <sz val="8"/>
            <color indexed="81"/>
            <rFont val="Tahoma"/>
            <family val="2"/>
          </rPr>
          <t>Bassine Niang:</t>
        </r>
        <r>
          <rPr>
            <sz val="8"/>
            <color indexed="81"/>
            <rFont val="Tahoma"/>
            <family val="2"/>
          </rPr>
          <t xml:space="preserve">
http://www.ipcinfo.org/fileadmin/user_upload/ipcinfo/docs/IPC_CAR_AFI_Situation_2018March_French.pdf</t>
        </r>
      </text>
    </comment>
    <comment ref="G10" authorId="0" shapeId="0" xr:uid="{695A0073-7719-445B-8380-37BE8F87B3D9}">
      <text>
        <r>
          <rPr>
            <b/>
            <sz val="8"/>
            <color indexed="81"/>
            <rFont val="Tahoma"/>
            <family val="2"/>
          </rPr>
          <t>Bassine Niang:</t>
        </r>
        <r>
          <rPr>
            <sz val="8"/>
            <color indexed="81"/>
            <rFont val="Tahoma"/>
            <family val="2"/>
          </rPr>
          <t xml:space="preserve">
http://www.ipcinfo.org/fileadmin/user_upload/ipcinfo/docs/IPC_CAR_AFI_Situation_2018March_French.pdf</t>
        </r>
      </text>
    </comment>
    <comment ref="B11" authorId="0" shapeId="0" xr:uid="{5BD5CBA3-0C2B-43FB-AD80-BC3EC0F85445}">
      <text>
        <r>
          <rPr>
            <b/>
            <sz val="8"/>
            <color indexed="81"/>
            <rFont val="Tahoma"/>
            <family val="2"/>
          </rPr>
          <t>Bassine Niang:</t>
        </r>
        <r>
          <rPr>
            <sz val="8"/>
            <color indexed="81"/>
            <rFont val="Tahoma"/>
            <family val="2"/>
          </rPr>
          <t xml:space="preserve">
http://www.ipcinfo.org/fileadmin/user_upload/ipcinfo/docs/IPC_DRC_AcuteFI_Situation_2014JunDec.pdf
</t>
        </r>
      </text>
    </comment>
    <comment ref="C11" authorId="0" shapeId="0" xr:uid="{BE356256-6D47-4946-A7BF-B02A1C82EDA3}">
      <text>
        <r>
          <rPr>
            <b/>
            <sz val="8"/>
            <color indexed="81"/>
            <rFont val="Tahoma"/>
            <family val="2"/>
          </rPr>
          <t>Bassine Niang:</t>
        </r>
        <r>
          <rPr>
            <sz val="8"/>
            <color indexed="81"/>
            <rFont val="Tahoma"/>
            <family val="2"/>
          </rPr>
          <t xml:space="preserve">
http://www.ipcinfo.org/fileadmin/user_upload/ipcinfo/docs/Synthesis%20of%20Results%20-%2012th%20IPC%20Cycle%20in%20DRC_Eng.pdf
</t>
        </r>
      </text>
    </comment>
    <comment ref="D11" authorId="0" shapeId="0" xr:uid="{42439816-5E2E-43E9-BBCF-E0D1F5B24746}">
      <text>
        <r>
          <rPr>
            <b/>
            <sz val="8"/>
            <color indexed="81"/>
            <rFont val="Tahoma"/>
            <family val="2"/>
          </rPr>
          <t>Bassine Niang:</t>
        </r>
        <r>
          <rPr>
            <sz val="8"/>
            <color indexed="81"/>
            <rFont val="Tahoma"/>
            <family val="2"/>
          </rPr>
          <t xml:space="preserve">
http://www.ipcinfo.org/fileadmin/user_upload/ipcinfo/docs/IPC_DRC_AcuteFI_Situation_2016Jun2017Jan_French.pdf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unding2014-2018" description="Connection to the 'Funding2014-2018' query in the workbook." type="5" refreshedVersion="6" background="1" saveData="1">
    <dbPr connection="Provider=Microsoft.Mashup.OleDb.1;Data Source=$Workbook$;Location=Funding2014-2018;Extended Properties=&quot;&quot;" command="SELECT * FROM [Funding2014-2018]"/>
  </connection>
  <connection id="2" xr16:uid="{00000000-0015-0000-FFFF-FFFF0100000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00000000-0015-0000-FFFF-FFFF02000000}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4" xr16:uid="{00000000-0015-0000-FFFF-FFFF03000000}" keepAlive="1" name="Query - Transform File from Funding2014-2018" description="Connection to the 'Transform File from Funding2014-2018' query in the workbook." type="5" refreshedVersion="0" background="1">
    <dbPr connection="Provider=Microsoft.Mashup.OleDb.1;Data Source=$Workbook$;Location=&quot;Transform File from Funding2014-2018&quot;;Extended Properties=&quot;&quot;" command="SELECT * FROM [Transform File from Funding2014-2018]"/>
  </connection>
  <connection id="5" xr16:uid="{00000000-0015-0000-FFFF-FFFF04000000}" keepAlive="1" name="Query - Transform Sample File from Funding2014-2018" description="Connection to the 'Transform Sample File from Funding2014-2018' query in the workbook." type="5" refreshedVersion="0" background="1">
    <dbPr connection="Provider=Microsoft.Mashup.OleDb.1;Data Source=$Workbook$;Location=&quot;Transform Sample File from Funding2014-2018&quot;;Extended Properties=&quot;&quot;" command="SELECT * FROM [Transform Sample File from Funding2014-2018]"/>
  </connection>
</connections>
</file>

<file path=xl/sharedStrings.xml><?xml version="1.0" encoding="utf-8"?>
<sst xmlns="http://schemas.openxmlformats.org/spreadsheetml/2006/main" count="203" uniqueCount="45">
  <si>
    <t>Accronym</t>
  </si>
  <si>
    <t>Year</t>
  </si>
  <si>
    <t>Requirement</t>
  </si>
  <si>
    <t>Funding</t>
  </si>
  <si>
    <t>Country</t>
  </si>
  <si>
    <t>Unmet</t>
  </si>
  <si>
    <t>BFA</t>
  </si>
  <si>
    <t>Burkina Faso</t>
  </si>
  <si>
    <t>CAR</t>
  </si>
  <si>
    <t>CHD</t>
  </si>
  <si>
    <t>Chad</t>
  </si>
  <si>
    <t>CMR</t>
  </si>
  <si>
    <t>Cameroon</t>
  </si>
  <si>
    <t>DRC</t>
  </si>
  <si>
    <t>GAM</t>
  </si>
  <si>
    <t>Gambia</t>
  </si>
  <si>
    <t>MLI</t>
  </si>
  <si>
    <t>Mali</t>
  </si>
  <si>
    <t>MRT</t>
  </si>
  <si>
    <t>Mauritania</t>
  </si>
  <si>
    <t>NER</t>
  </si>
  <si>
    <t>Niger</t>
  </si>
  <si>
    <t>NGA</t>
  </si>
  <si>
    <t>Nigeria</t>
  </si>
  <si>
    <t>SEN</t>
  </si>
  <si>
    <t>Senegal</t>
  </si>
  <si>
    <t>Total</t>
  </si>
  <si>
    <t>PIN</t>
  </si>
  <si>
    <t>PT</t>
  </si>
  <si>
    <t>Comment</t>
  </si>
  <si>
    <t>Not published (March 2018 version)</t>
  </si>
  <si>
    <t>2014</t>
  </si>
  <si>
    <t>2015</t>
  </si>
  <si>
    <t>2016</t>
  </si>
  <si>
    <t>2017</t>
  </si>
  <si>
    <t>Jan-18</t>
  </si>
  <si>
    <t>Jun-18</t>
  </si>
  <si>
    <t>COUNTRIES</t>
  </si>
  <si>
    <t>2013</t>
  </si>
  <si>
    <t>2018</t>
  </si>
  <si>
    <t xml:space="preserve"> Senegal </t>
  </si>
  <si>
    <t>TOTAL</t>
  </si>
  <si>
    <t>Source: Cadre Harmonisé mars - projection juin-août, IPC for CAR et DRC, Dispositif National de Prévention et de Gestion des Crises du Niger</t>
  </si>
  <si>
    <t>Source: UNICEF</t>
  </si>
  <si>
    <t>* 2013 and 2014 figures do not include Cameroon and Nigeria (MAM data not available)
   Cameroon (North and Far North), Nigeria: 12 States (2013-2015), 4 States (2016), 3 States (2017-2018)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</si>
</sst>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5" formatCode="_(* #,##0_);_(* \(#,##0\);_(* &quot;-&quot;??_);_(@_)"/>
    <numFmt numFmtId="167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167" fontId="2" fillId="0" borderId="0" xfId="0" applyNumberFormat="1" applyFont="1"/>
    <xf numFmtId="167" fontId="0" fillId="0" borderId="0" xfId="0" applyNumberFormat="1"/>
    <xf numFmtId="167" fontId="3" fillId="0" borderId="0" xfId="0" applyNumberFormat="1" applyFont="1"/>
    <xf numFmtId="3" fontId="0" fillId="2" borderId="0" xfId="0" applyNumberFormat="1" applyFill="1"/>
    <xf numFmtId="0" fontId="3" fillId="0" borderId="0" xfId="0" applyFont="1"/>
    <xf numFmtId="0" fontId="4" fillId="0" borderId="0" xfId="0" applyFont="1" applyFill="1"/>
    <xf numFmtId="3" fontId="4" fillId="0" borderId="0" xfId="0" applyNumberFormat="1" applyFont="1" applyFill="1"/>
  </cellXfs>
  <cellStyles count="2">
    <cellStyle name="Comma" xfId="1" builtinId="3"/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_-* #,##0\ _€_-;\-* #,##0\ _€_-;_-* &quot;-&quot;??\ _€_-;_-@_-"/>
    </dxf>
    <dxf>
      <numFmt numFmtId="167" formatCode="_-* #,##0\ _€_-;\-* #,##0\ _€_-;_-* &quot;-&quot;??\ _€_-;_-@_-"/>
    </dxf>
    <dxf>
      <numFmt numFmtId="167" formatCode="_-* #,##0\ _€_-;\-* #,##0\ _€_-;_-* &quot;-&quot;??\ _€_-;_-@_-"/>
    </dxf>
    <dxf>
      <numFmt numFmtId="167" formatCode="_-* #,##0\ _€_-;\-* #,##0\ _€_-;_-* &quot;-&quot;??\ _€_-;_-@_-"/>
    </dxf>
    <dxf>
      <numFmt numFmtId="167" formatCode="_-* #,##0\ _€_-;\-* #,##0\ _€_-;_-* &quot;-&quot;??\ _€_-;_-@_-"/>
    </dxf>
    <dxf>
      <numFmt numFmtId="167" formatCode="_-* #,##0\ _€_-;\-* #,##0\ _€_-;_-* &quot;-&quot;??\ _€_-;_-@_-"/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TableStyleQueryPreview" pivot="0" count="3" xr9:uid="{00000000-0011-0000-FFFF-FFFF00000000}">
      <tableStyleElement type="wholeTable" dxfId="14"/>
      <tableStyleElement type="headerRow" dxfId="13"/>
      <tableStyleElement type="first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gnyte/Shared/ROWCA/00_Regional%20Office%20Dakar/Information%20Management/04%20Monitoring/Requests%20from%20Allegra/GHO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gnyte\Shared\ROWCA\00_Regional%20Office%20Dakar\CAP%20Process%202015\SRP\DATA%20SRP\DATA_SRP2015%20(In%20need%20and%20Targeted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gnyte/Shared/ROWCA/00_Regional%20Office%20Dakar/Humanitarian%20Programme%20Cycle%202018/Sahel%20Document/Data/Data%20HRP%202018_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HO"/>
    </sheetNames>
    <sheetDataSet>
      <sheetData sheetId="0">
        <row r="5">
          <cell r="B5" t="str">
            <v>2014</v>
          </cell>
          <cell r="C5" t="str">
            <v>2015</v>
          </cell>
          <cell r="D5" t="str">
            <v>2016</v>
          </cell>
          <cell r="E5" t="str">
            <v>2017</v>
          </cell>
          <cell r="F5" t="str">
            <v>Jan-18</v>
          </cell>
          <cell r="G5" t="str">
            <v>Jun-18</v>
          </cell>
          <cell r="L5" t="str">
            <v>2014</v>
          </cell>
          <cell r="M5" t="str">
            <v>2015</v>
          </cell>
          <cell r="N5" t="str">
            <v>2016</v>
          </cell>
          <cell r="O5" t="str">
            <v>2017</v>
          </cell>
          <cell r="P5" t="str">
            <v>2018</v>
          </cell>
          <cell r="U5" t="str">
            <v>IDPs</v>
          </cell>
          <cell r="V5" t="str">
            <v>Returnees</v>
          </cell>
          <cell r="AK5" t="str">
            <v>Fatalities</v>
          </cell>
          <cell r="AL5" t="str">
            <v># incidents</v>
          </cell>
          <cell r="AO5" t="str">
            <v>2012</v>
          </cell>
          <cell r="AP5" t="str">
            <v>2013</v>
          </cell>
          <cell r="AQ5" t="str">
            <v>2014</v>
          </cell>
          <cell r="AR5" t="str">
            <v>2015</v>
          </cell>
          <cell r="AS5" t="str">
            <v>2016</v>
          </cell>
          <cell r="AT5" t="str">
            <v>2017</v>
          </cell>
          <cell r="AU5" t="str">
            <v>2018**</v>
          </cell>
        </row>
        <row r="6">
          <cell r="S6">
            <v>2014</v>
          </cell>
          <cell r="T6">
            <v>973737</v>
          </cell>
          <cell r="U6">
            <v>3728952</v>
          </cell>
          <cell r="V6">
            <v>2086768</v>
          </cell>
          <cell r="Y6">
            <v>2015</v>
          </cell>
          <cell r="Z6">
            <v>31544016</v>
          </cell>
          <cell r="AA6">
            <v>20900652</v>
          </cell>
          <cell r="AD6">
            <v>2014</v>
          </cell>
          <cell r="AE6">
            <v>3284114582</v>
          </cell>
          <cell r="AF6">
            <v>1674406880</v>
          </cell>
          <cell r="AJ6">
            <v>2015</v>
          </cell>
          <cell r="AK6">
            <v>16646</v>
          </cell>
          <cell r="AL6">
            <v>3930</v>
          </cell>
          <cell r="AO6">
            <v>81718</v>
          </cell>
          <cell r="AP6">
            <v>32384</v>
          </cell>
          <cell r="AQ6">
            <v>91330</v>
          </cell>
          <cell r="AR6">
            <v>24701</v>
          </cell>
          <cell r="AS6">
            <v>31108</v>
          </cell>
          <cell r="AT6">
            <v>65537</v>
          </cell>
          <cell r="AU6">
            <v>44725</v>
          </cell>
        </row>
        <row r="7">
          <cell r="S7">
            <v>2015</v>
          </cell>
          <cell r="T7">
            <v>1452525</v>
          </cell>
          <cell r="U7">
            <v>4372714</v>
          </cell>
          <cell r="V7">
            <v>2497644</v>
          </cell>
          <cell r="Y7">
            <v>2016</v>
          </cell>
          <cell r="Z7">
            <v>29170000</v>
          </cell>
          <cell r="AA7">
            <v>18945000</v>
          </cell>
          <cell r="AD7">
            <v>2015</v>
          </cell>
          <cell r="AE7">
            <v>3270388560</v>
          </cell>
          <cell r="AF7">
            <v>1665090221</v>
          </cell>
          <cell r="AJ7">
            <v>2016</v>
          </cell>
          <cell r="AK7">
            <v>9197</v>
          </cell>
          <cell r="AL7">
            <v>3896</v>
          </cell>
        </row>
        <row r="8">
          <cell r="S8">
            <v>2016</v>
          </cell>
          <cell r="T8">
            <v>1221649</v>
          </cell>
          <cell r="U8">
            <v>4459270</v>
          </cell>
          <cell r="V8">
            <v>1930209</v>
          </cell>
          <cell r="Y8">
            <v>2017</v>
          </cell>
          <cell r="Z8">
            <v>33480625</v>
          </cell>
          <cell r="AA8">
            <v>23132872</v>
          </cell>
          <cell r="AD8">
            <v>2016</v>
          </cell>
          <cell r="AE8">
            <v>3304849196</v>
          </cell>
          <cell r="AF8">
            <v>1670770185</v>
          </cell>
          <cell r="AJ8">
            <v>2017</v>
          </cell>
          <cell r="AK8">
            <v>12874</v>
          </cell>
          <cell r="AL8">
            <v>4974</v>
          </cell>
        </row>
        <row r="9">
          <cell r="S9">
            <v>2017</v>
          </cell>
          <cell r="T9">
            <v>1463626</v>
          </cell>
          <cell r="U9">
            <v>4826929</v>
          </cell>
          <cell r="V9">
            <v>2745292</v>
          </cell>
          <cell r="Y9">
            <v>2018</v>
          </cell>
          <cell r="Z9">
            <v>39998000</v>
          </cell>
          <cell r="AA9">
            <v>26719500</v>
          </cell>
          <cell r="AD9">
            <v>2017</v>
          </cell>
          <cell r="AE9">
            <v>3934454730</v>
          </cell>
          <cell r="AF9">
            <v>2212520254</v>
          </cell>
          <cell r="AJ9">
            <v>2018</v>
          </cell>
          <cell r="AK9">
            <v>9874</v>
          </cell>
          <cell r="AL9">
            <v>4575</v>
          </cell>
        </row>
        <row r="10">
          <cell r="S10">
            <v>2018</v>
          </cell>
          <cell r="T10">
            <v>1476044</v>
          </cell>
          <cell r="U10">
            <v>6898453</v>
          </cell>
          <cell r="V10">
            <v>3451534</v>
          </cell>
          <cell r="AD10">
            <v>2018</v>
          </cell>
          <cell r="AE10">
            <v>4993006986</v>
          </cell>
          <cell r="AF10">
            <v>1865713616</v>
          </cell>
        </row>
        <row r="17">
          <cell r="B17">
            <v>10457407</v>
          </cell>
          <cell r="C17">
            <v>10604000</v>
          </cell>
          <cell r="D17">
            <v>16312558</v>
          </cell>
          <cell r="E17">
            <v>24013346</v>
          </cell>
          <cell r="F17">
            <v>22938097.789999999</v>
          </cell>
          <cell r="G17">
            <v>23858744.789999999</v>
          </cell>
          <cell r="L17">
            <v>3771850</v>
          </cell>
          <cell r="M17">
            <v>3775778</v>
          </cell>
          <cell r="N17">
            <v>3822725.0684797885</v>
          </cell>
          <cell r="O17">
            <v>3440142.0188544923</v>
          </cell>
          <cell r="P17">
            <v>6294277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 Sec &amp; Nut Planning Figures"/>
      <sheetName val="Tbl SRP Regional Draft"/>
      <sheetName val="PVT ANWAR"/>
      <sheetName val="INDvsTRG13-15"/>
      <sheetName val=" TCD-Data"/>
      <sheetName val=" TCD-Cat"/>
      <sheetName val="Tbl SRP 2014"/>
      <sheetName val="Regional cluster output Ind"/>
      <sheetName val="Tbl SRP 2015"/>
      <sheetName val="SRP Doc figures"/>
      <sheetName val="Vulnerability Trends 2012-2015"/>
      <sheetName val="Data"/>
      <sheetName val="TCD-Sector"/>
      <sheetName val="PerCluster"/>
      <sheetName val="Voc"/>
      <sheetName val="DATA_SRP2015 (In need and Ta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-SAHEL (Courant)"/>
      <sheetName val="Dashboard"/>
      <sheetName val="Dash Images"/>
      <sheetName val="Reg. Trends"/>
      <sheetName val="Nutrition"/>
      <sheetName val="FS"/>
      <sheetName val="PIN"/>
      <sheetName val="Pop Mvt "/>
      <sheetName val="Cluster in Need and Targeted"/>
      <sheetName val="OLD_Trend Vulnerability 2012"/>
      <sheetName val="Trend Vulnerability 2012"/>
      <sheetName val="verification"/>
      <sheetName val="SRP Requirements"/>
      <sheetName val="Requirements Refugees Breakdown"/>
      <sheetName val="Funding Level"/>
      <sheetName val="2015vs2016"/>
      <sheetName val="Requirement trends 2013-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6">
      <queryTableField id="1" name="Accronym" tableColumnId="1"/>
      <queryTableField id="2" name="Year" tableColumnId="2"/>
      <queryTableField id="5" name="Country" tableColumnId="5"/>
      <queryTableField id="3" name="Requirement" tableColumnId="3"/>
      <queryTableField id="4" name="Funding" tableColumnId="4"/>
      <queryTableField id="6" name="Unme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D9E002-733A-41FB-8716-84D71B2D1A14}" name="Funding2014_2018" displayName="Funding2014_2018" ref="A1:F56" tableType="queryTable" totalsRowShown="0">
  <autoFilter ref="A1:F56" xr:uid="{1375F6C7-EE09-4847-8806-31C279287F60}"/>
  <tableColumns count="6">
    <tableColumn id="1" xr3:uid="{1E6AB429-8DE7-416A-98B2-0CCDC6A8930D}" uniqueName="1" name="Accronym" queryTableFieldId="1" dataDxfId="19"/>
    <tableColumn id="2" xr3:uid="{BF4DACA7-696D-48BC-8B7D-BABEB98A8968}" uniqueName="2" name="Year" queryTableFieldId="2"/>
    <tableColumn id="5" xr3:uid="{B18532A0-541F-4CE2-96CE-623854A3A68B}" uniqueName="5" name="Country" queryTableFieldId="5" dataDxfId="18"/>
    <tableColumn id="3" xr3:uid="{EB271288-8A7B-4C64-AA92-5A72D47E4E7C}" uniqueName="3" name="Requirement" queryTableFieldId="3"/>
    <tableColumn id="4" xr3:uid="{38350ED7-82A4-465E-B823-E96EB843D2EB}" uniqueName="4" name="Funding" queryTableFieldId="4"/>
    <tableColumn id="6" xr3:uid="{BD8CB2A7-A794-41BD-BA55-861B9DB95DA0}" uniqueName="6" name="Unmet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B49DEF-F552-494D-97F6-697C6F9B7CBA}" name="Table5" displayName="Table5" ref="A1:E43" totalsRowShown="0">
  <autoFilter ref="A1:E43" xr:uid="{AD0C5B80-5C69-4672-A621-3E375D249137}"/>
  <tableColumns count="5">
    <tableColumn id="1" xr3:uid="{BE572639-3B8F-4577-A450-ECD1F045445F}" name="Country"/>
    <tableColumn id="2" xr3:uid="{1DBECD67-E726-4E36-A4C9-C4A1987F5F91}" name="PIN" dataDxfId="17" dataCellStyle="Comma"/>
    <tableColumn id="3" xr3:uid="{7F98766F-DC5C-4C5C-82FB-3FD322C78839}" name="PT" dataDxfId="16" dataCellStyle="Comma"/>
    <tableColumn id="4" xr3:uid="{072B4D8E-3CA3-411C-BEB5-0C9F5EF7386E}" name="Year"/>
    <tableColumn id="5" xr3:uid="{2AB023EA-04AE-47B1-B25E-69677A63DC7C}" name="Comment" dataDxfId="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191A36-E11F-4F02-95D9-353CB0E04DBE}" name="Table227" displayName="Table227" ref="A1:G11" totalsRowShown="0">
  <autoFilter ref="A1:G11" xr:uid="{1D987F37-3DEA-43B6-BC47-08CB3CF97914}"/>
  <tableColumns count="7">
    <tableColumn id="1" xr3:uid="{A3D0B60E-7E61-44FF-8852-D66C2C50867B}" name="COUNTRIES"/>
    <tableColumn id="2" xr3:uid="{AFE7ECCE-6FE8-4BC3-9887-1C401F839477}" name="2013" dataDxfId="11"/>
    <tableColumn id="3" xr3:uid="{EBB25716-3E00-44A9-8BAF-ECA55D1C346A}" name="2014" dataDxfId="10"/>
    <tableColumn id="4" xr3:uid="{A91736BD-04B2-4E1C-8077-DD785CB2F163}" name="2015" dataDxfId="9"/>
    <tableColumn id="5" xr3:uid="{F56B22A8-3FE4-41DD-8940-4F4D2C721055}" name="2016" dataDxfId="8"/>
    <tableColumn id="6" xr3:uid="{7843E772-0C75-4452-88A3-6478D011A626}" name="2017" dataDxfId="7"/>
    <tableColumn id="7" xr3:uid="{EC787A7F-61EB-464F-BBE3-2AE006AC4E16}" name="2018" dataDxfId="6"/>
  </tableColumns>
  <tableStyleInfo name="TableStyleQueryPreview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BD6C04-7490-4411-9ED2-7115ADC82F18}" name="Table8103012" displayName="Table8103012" ref="A1:G11" totalsRowShown="0">
  <autoFilter ref="A1:G11" xr:uid="{46F3C08D-4491-4686-A614-7100EB0D52AE}"/>
  <tableColumns count="7">
    <tableColumn id="1" xr3:uid="{274D2F7A-DEB6-4193-B36D-9F2DC7910433}" name="Country"/>
    <tableColumn id="4" xr3:uid="{01AA915B-50E4-4FAB-BDCE-AEF739C461F9}" name="2014" dataDxfId="5"/>
    <tableColumn id="6" xr3:uid="{1BD8596A-D380-49F2-A19A-2941BFC67807}" name="2015" dataDxfId="4"/>
    <tableColumn id="7" xr3:uid="{8C4915DB-B451-4688-AA51-33F4F49E3685}" name="2016" dataDxfId="3"/>
    <tableColumn id="8" xr3:uid="{767A73CB-767E-446C-8927-591CE138E750}" name="2017" dataDxfId="2"/>
    <tableColumn id="9" xr3:uid="{B2AED77A-DB0E-474B-B35A-7BCC0CD0B18E}" name="Jan-18" dataDxfId="1"/>
    <tableColumn id="2" xr3:uid="{3A37D114-4DB1-43DC-B0F2-C106A42FCCB7}" name="Jun-18" dataDxfId="0"/>
  </tableColumns>
  <tableStyleInfo name="TableStyleQueryPreview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99BA-809C-4F0D-B918-BBCE9308FEAB}">
  <dimension ref="A1:F56"/>
  <sheetViews>
    <sheetView workbookViewId="0">
      <selection activeCell="B5" sqref="B5"/>
    </sheetView>
  </sheetViews>
  <sheetFormatPr defaultRowHeight="15" x14ac:dyDescent="0.25"/>
  <cols>
    <col min="1" max="1" width="12" bestFit="1" customWidth="1"/>
    <col min="2" max="2" width="7.28515625" bestFit="1" customWidth="1"/>
    <col min="3" max="3" width="12.140625" bestFit="1" customWidth="1"/>
    <col min="4" max="4" width="15" bestFit="1" customWidth="1"/>
    <col min="5" max="5" width="10.42578125" bestFit="1" customWidth="1"/>
    <col min="6" max="6" width="11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25">
      <c r="A2" s="1" t="s">
        <v>6</v>
      </c>
      <c r="B2">
        <v>2014</v>
      </c>
      <c r="C2" s="1" t="s">
        <v>7</v>
      </c>
      <c r="D2">
        <v>99333722</v>
      </c>
      <c r="E2">
        <v>49237766</v>
      </c>
      <c r="F2">
        <v>50095956</v>
      </c>
    </row>
    <row r="3" spans="1:6" x14ac:dyDescent="0.25">
      <c r="A3" s="1" t="s">
        <v>6</v>
      </c>
      <c r="B3">
        <v>2015</v>
      </c>
      <c r="C3" s="1" t="s">
        <v>7</v>
      </c>
      <c r="D3">
        <v>98761764</v>
      </c>
      <c r="E3">
        <v>30631658</v>
      </c>
      <c r="F3">
        <v>68130106</v>
      </c>
    </row>
    <row r="4" spans="1:6" x14ac:dyDescent="0.25">
      <c r="A4" s="1" t="s">
        <v>6</v>
      </c>
      <c r="B4">
        <v>2016</v>
      </c>
      <c r="C4" s="1" t="s">
        <v>7</v>
      </c>
      <c r="D4">
        <v>90524923</v>
      </c>
      <c r="E4">
        <v>54818928</v>
      </c>
      <c r="F4">
        <v>35705995</v>
      </c>
    </row>
    <row r="5" spans="1:6" x14ac:dyDescent="0.25">
      <c r="A5" s="1" t="s">
        <v>6</v>
      </c>
      <c r="B5">
        <v>2017</v>
      </c>
      <c r="C5" s="1" t="s">
        <v>7</v>
      </c>
      <c r="D5">
        <v>61089000</v>
      </c>
      <c r="E5">
        <v>29678897</v>
      </c>
      <c r="F5">
        <v>31410103</v>
      </c>
    </row>
    <row r="6" spans="1:6" x14ac:dyDescent="0.25">
      <c r="A6" s="1" t="s">
        <v>6</v>
      </c>
      <c r="B6">
        <v>2018</v>
      </c>
      <c r="C6" s="1" t="s">
        <v>7</v>
      </c>
      <c r="D6">
        <v>90291110</v>
      </c>
      <c r="E6">
        <v>40017398</v>
      </c>
      <c r="F6">
        <v>50273712</v>
      </c>
    </row>
    <row r="7" spans="1:6" x14ac:dyDescent="0.25">
      <c r="A7" s="1" t="s">
        <v>8</v>
      </c>
      <c r="B7">
        <v>2014</v>
      </c>
      <c r="C7" s="1" t="s">
        <v>8</v>
      </c>
      <c r="D7">
        <v>555425562</v>
      </c>
      <c r="E7">
        <v>378944505</v>
      </c>
      <c r="F7">
        <v>176481057</v>
      </c>
    </row>
    <row r="8" spans="1:6" x14ac:dyDescent="0.25">
      <c r="A8" s="1" t="s">
        <v>8</v>
      </c>
      <c r="B8">
        <v>2015</v>
      </c>
      <c r="C8" s="1" t="s">
        <v>8</v>
      </c>
      <c r="D8">
        <v>612958926</v>
      </c>
      <c r="E8">
        <v>326100313</v>
      </c>
      <c r="F8">
        <v>286858613</v>
      </c>
    </row>
    <row r="9" spans="1:6" x14ac:dyDescent="0.25">
      <c r="A9" s="1" t="s">
        <v>8</v>
      </c>
      <c r="B9">
        <v>2016</v>
      </c>
      <c r="C9" s="1" t="s">
        <v>8</v>
      </c>
      <c r="D9">
        <v>531500000</v>
      </c>
      <c r="E9">
        <v>192432792</v>
      </c>
      <c r="F9">
        <v>339067208</v>
      </c>
    </row>
    <row r="10" spans="1:6" x14ac:dyDescent="0.25">
      <c r="A10" s="1" t="s">
        <v>8</v>
      </c>
      <c r="B10">
        <v>2017</v>
      </c>
      <c r="C10" s="1" t="s">
        <v>8</v>
      </c>
      <c r="D10">
        <v>497300000</v>
      </c>
      <c r="E10">
        <v>200908609</v>
      </c>
      <c r="F10">
        <v>296391391</v>
      </c>
    </row>
    <row r="11" spans="1:6" x14ac:dyDescent="0.25">
      <c r="A11" s="1" t="s">
        <v>8</v>
      </c>
      <c r="B11">
        <v>2018</v>
      </c>
      <c r="C11" s="1" t="s">
        <v>8</v>
      </c>
      <c r="D11">
        <v>515600000</v>
      </c>
      <c r="E11">
        <v>184369311</v>
      </c>
      <c r="F11">
        <v>331230689</v>
      </c>
    </row>
    <row r="12" spans="1:6" x14ac:dyDescent="0.25">
      <c r="A12" s="1" t="s">
        <v>9</v>
      </c>
      <c r="B12">
        <v>2014</v>
      </c>
      <c r="C12" s="1" t="s">
        <v>10</v>
      </c>
      <c r="D12">
        <v>618458074</v>
      </c>
      <c r="E12">
        <v>226544292</v>
      </c>
      <c r="F12">
        <v>391913782</v>
      </c>
    </row>
    <row r="13" spans="1:6" x14ac:dyDescent="0.25">
      <c r="A13" s="1" t="s">
        <v>9</v>
      </c>
      <c r="B13">
        <v>2015</v>
      </c>
      <c r="C13" s="1" t="s">
        <v>10</v>
      </c>
      <c r="D13">
        <v>571597807</v>
      </c>
      <c r="E13">
        <v>273912299</v>
      </c>
      <c r="F13">
        <v>297685508</v>
      </c>
    </row>
    <row r="14" spans="1:6" x14ac:dyDescent="0.25">
      <c r="A14" s="1" t="s">
        <v>9</v>
      </c>
      <c r="B14">
        <v>2016</v>
      </c>
      <c r="C14" s="1" t="s">
        <v>10</v>
      </c>
      <c r="D14">
        <v>541328374</v>
      </c>
      <c r="E14">
        <v>283721513</v>
      </c>
      <c r="F14">
        <v>257606861</v>
      </c>
    </row>
    <row r="15" spans="1:6" x14ac:dyDescent="0.25">
      <c r="A15" s="1" t="s">
        <v>9</v>
      </c>
      <c r="B15">
        <v>2017</v>
      </c>
      <c r="C15" s="1" t="s">
        <v>10</v>
      </c>
      <c r="D15">
        <v>588608263</v>
      </c>
      <c r="E15">
        <v>242677040</v>
      </c>
      <c r="F15">
        <v>345931223</v>
      </c>
    </row>
    <row r="16" spans="1:6" x14ac:dyDescent="0.25">
      <c r="A16" s="1" t="s">
        <v>9</v>
      </c>
      <c r="B16">
        <v>2018</v>
      </c>
      <c r="C16" s="1" t="s">
        <v>10</v>
      </c>
      <c r="D16">
        <v>543769241</v>
      </c>
      <c r="E16">
        <v>193381310</v>
      </c>
      <c r="F16">
        <v>350387931</v>
      </c>
    </row>
    <row r="17" spans="1:6" x14ac:dyDescent="0.25">
      <c r="A17" s="1" t="s">
        <v>11</v>
      </c>
      <c r="B17">
        <v>2014</v>
      </c>
      <c r="C17" s="1" t="s">
        <v>12</v>
      </c>
      <c r="D17">
        <v>125770226</v>
      </c>
      <c r="E17">
        <v>73230833</v>
      </c>
      <c r="F17">
        <v>52539393</v>
      </c>
    </row>
    <row r="18" spans="1:6" x14ac:dyDescent="0.25">
      <c r="A18" s="1" t="s">
        <v>11</v>
      </c>
      <c r="B18">
        <v>2015</v>
      </c>
      <c r="C18" s="1" t="s">
        <v>12</v>
      </c>
      <c r="D18">
        <v>264023457</v>
      </c>
      <c r="E18">
        <v>129246961</v>
      </c>
      <c r="F18">
        <v>134776496</v>
      </c>
    </row>
    <row r="19" spans="1:6" x14ac:dyDescent="0.25">
      <c r="A19" s="1" t="s">
        <v>11</v>
      </c>
      <c r="B19">
        <v>2016</v>
      </c>
      <c r="C19" s="1" t="s">
        <v>12</v>
      </c>
      <c r="D19">
        <v>232209685</v>
      </c>
      <c r="E19">
        <v>159411253</v>
      </c>
      <c r="F19">
        <v>72798432</v>
      </c>
    </row>
    <row r="20" spans="1:6" x14ac:dyDescent="0.25">
      <c r="A20" s="1" t="s">
        <v>11</v>
      </c>
      <c r="B20">
        <v>2017</v>
      </c>
      <c r="C20" s="1" t="s">
        <v>12</v>
      </c>
      <c r="D20">
        <v>238094671</v>
      </c>
      <c r="E20">
        <v>116716238</v>
      </c>
      <c r="F20">
        <v>121378433</v>
      </c>
    </row>
    <row r="21" spans="1:6" x14ac:dyDescent="0.25">
      <c r="A21" s="1" t="s">
        <v>11</v>
      </c>
      <c r="B21">
        <v>2018</v>
      </c>
      <c r="C21" s="1" t="s">
        <v>12</v>
      </c>
      <c r="D21">
        <v>319676453</v>
      </c>
      <c r="E21">
        <v>87852270</v>
      </c>
      <c r="F21">
        <v>231824183</v>
      </c>
    </row>
    <row r="22" spans="1:6" x14ac:dyDescent="0.25">
      <c r="A22" s="1" t="s">
        <v>13</v>
      </c>
      <c r="B22">
        <v>2014</v>
      </c>
      <c r="C22" s="1" t="s">
        <v>13</v>
      </c>
      <c r="D22">
        <v>832097250</v>
      </c>
      <c r="E22">
        <v>394191520</v>
      </c>
      <c r="F22">
        <v>437905730</v>
      </c>
    </row>
    <row r="23" spans="1:6" x14ac:dyDescent="0.25">
      <c r="A23" s="1" t="s">
        <v>13</v>
      </c>
      <c r="B23">
        <v>2015</v>
      </c>
      <c r="C23" s="1" t="s">
        <v>13</v>
      </c>
      <c r="D23">
        <v>692000000</v>
      </c>
      <c r="E23">
        <v>439703579</v>
      </c>
      <c r="F23">
        <v>252296421</v>
      </c>
    </row>
    <row r="24" spans="1:6" x14ac:dyDescent="0.25">
      <c r="A24" s="1" t="s">
        <v>13</v>
      </c>
      <c r="B24">
        <v>2016</v>
      </c>
      <c r="C24" s="1" t="s">
        <v>13</v>
      </c>
      <c r="D24">
        <v>690000000</v>
      </c>
      <c r="E24">
        <v>413702461</v>
      </c>
      <c r="F24">
        <v>276297539</v>
      </c>
    </row>
    <row r="25" spans="1:6" x14ac:dyDescent="0.25">
      <c r="A25" s="1" t="s">
        <v>13</v>
      </c>
      <c r="B25">
        <v>2017</v>
      </c>
      <c r="C25" s="1" t="s">
        <v>13</v>
      </c>
      <c r="D25">
        <v>812614297</v>
      </c>
      <c r="E25">
        <v>481462884</v>
      </c>
      <c r="F25">
        <v>331151413</v>
      </c>
    </row>
    <row r="26" spans="1:6" x14ac:dyDescent="0.25">
      <c r="A26" s="1" t="s">
        <v>13</v>
      </c>
      <c r="B26">
        <v>2018</v>
      </c>
      <c r="C26" s="1" t="s">
        <v>13</v>
      </c>
      <c r="D26">
        <v>1675200000</v>
      </c>
      <c r="E26">
        <v>473195962</v>
      </c>
      <c r="F26">
        <v>1202004038</v>
      </c>
    </row>
    <row r="27" spans="1:6" x14ac:dyDescent="0.25">
      <c r="A27" s="1" t="s">
        <v>14</v>
      </c>
      <c r="B27">
        <v>2014</v>
      </c>
      <c r="C27" s="1" t="s">
        <v>15</v>
      </c>
      <c r="D27">
        <v>18318686</v>
      </c>
      <c r="E27">
        <v>4386229</v>
      </c>
      <c r="F27">
        <v>13932457</v>
      </c>
    </row>
    <row r="28" spans="1:6" x14ac:dyDescent="0.25">
      <c r="A28" s="1" t="s">
        <v>14</v>
      </c>
      <c r="B28">
        <v>2015</v>
      </c>
      <c r="C28" s="1" t="s">
        <v>15</v>
      </c>
      <c r="D28">
        <v>23687972</v>
      </c>
      <c r="E28">
        <v>1070709</v>
      </c>
      <c r="F28">
        <v>22617263</v>
      </c>
    </row>
    <row r="29" spans="1:6" x14ac:dyDescent="0.25">
      <c r="A29" s="1" t="s">
        <v>14</v>
      </c>
      <c r="B29">
        <v>2016</v>
      </c>
      <c r="C29" s="1" t="s">
        <v>15</v>
      </c>
      <c r="D29">
        <v>11454114</v>
      </c>
      <c r="E29">
        <v>440225</v>
      </c>
      <c r="F29">
        <v>11013889</v>
      </c>
    </row>
    <row r="30" spans="1:6" x14ac:dyDescent="0.25">
      <c r="A30" s="1" t="s">
        <v>14</v>
      </c>
      <c r="B30">
        <v>2017</v>
      </c>
      <c r="C30" s="1" t="s">
        <v>15</v>
      </c>
      <c r="D30">
        <v>0</v>
      </c>
      <c r="E30">
        <v>0</v>
      </c>
      <c r="F30">
        <v>0</v>
      </c>
    </row>
    <row r="31" spans="1:6" x14ac:dyDescent="0.25">
      <c r="A31" s="1" t="s">
        <v>14</v>
      </c>
      <c r="B31">
        <v>2018</v>
      </c>
      <c r="C31" s="1" t="s">
        <v>15</v>
      </c>
      <c r="D31">
        <v>0</v>
      </c>
      <c r="E31">
        <v>0</v>
      </c>
      <c r="F31">
        <v>0</v>
      </c>
    </row>
    <row r="32" spans="1:6" x14ac:dyDescent="0.25">
      <c r="A32" s="1" t="s">
        <v>16</v>
      </c>
      <c r="B32">
        <v>2014</v>
      </c>
      <c r="C32" s="1" t="s">
        <v>17</v>
      </c>
      <c r="D32">
        <v>481021163</v>
      </c>
      <c r="E32">
        <v>238670069</v>
      </c>
      <c r="F32">
        <v>242351094</v>
      </c>
    </row>
    <row r="33" spans="1:6" x14ac:dyDescent="0.25">
      <c r="A33" s="1" t="s">
        <v>16</v>
      </c>
      <c r="B33">
        <v>2015</v>
      </c>
      <c r="C33" s="1" t="s">
        <v>17</v>
      </c>
      <c r="D33">
        <v>377381530</v>
      </c>
      <c r="E33">
        <v>132019390</v>
      </c>
      <c r="F33">
        <v>245362140</v>
      </c>
    </row>
    <row r="34" spans="1:6" x14ac:dyDescent="0.25">
      <c r="A34" s="1" t="s">
        <v>16</v>
      </c>
      <c r="B34">
        <v>2016</v>
      </c>
      <c r="C34" s="1" t="s">
        <v>17</v>
      </c>
      <c r="D34">
        <v>354052695</v>
      </c>
      <c r="E34">
        <v>135933806</v>
      </c>
      <c r="F34">
        <v>218118889</v>
      </c>
    </row>
    <row r="35" spans="1:6" x14ac:dyDescent="0.25">
      <c r="A35" s="1" t="s">
        <v>16</v>
      </c>
      <c r="B35">
        <v>2017</v>
      </c>
      <c r="C35" s="1" t="s">
        <v>17</v>
      </c>
      <c r="D35">
        <v>304734494</v>
      </c>
      <c r="E35">
        <v>147611496</v>
      </c>
      <c r="F35">
        <v>157122998</v>
      </c>
    </row>
    <row r="36" spans="1:6" x14ac:dyDescent="0.25">
      <c r="A36" s="1" t="s">
        <v>16</v>
      </c>
      <c r="B36">
        <v>2018</v>
      </c>
      <c r="C36" s="1" t="s">
        <v>17</v>
      </c>
      <c r="D36">
        <v>329565482</v>
      </c>
      <c r="E36">
        <v>106647314</v>
      </c>
      <c r="F36">
        <v>222918168</v>
      </c>
    </row>
    <row r="37" spans="1:6" x14ac:dyDescent="0.25">
      <c r="A37" s="1" t="s">
        <v>18</v>
      </c>
      <c r="B37">
        <v>2014</v>
      </c>
      <c r="C37" s="1" t="s">
        <v>19</v>
      </c>
      <c r="D37">
        <v>90922853</v>
      </c>
      <c r="E37">
        <v>63051283</v>
      </c>
      <c r="F37">
        <v>27871570</v>
      </c>
    </row>
    <row r="38" spans="1:6" x14ac:dyDescent="0.25">
      <c r="A38" s="1" t="s">
        <v>18</v>
      </c>
      <c r="B38">
        <v>2015</v>
      </c>
      <c r="C38" s="1" t="s">
        <v>19</v>
      </c>
      <c r="D38">
        <v>94565988</v>
      </c>
      <c r="E38">
        <v>52157185</v>
      </c>
      <c r="F38">
        <v>42408803</v>
      </c>
    </row>
    <row r="39" spans="1:6" x14ac:dyDescent="0.25">
      <c r="A39" s="1" t="s">
        <v>18</v>
      </c>
      <c r="B39">
        <v>2016</v>
      </c>
      <c r="C39" s="1" t="s">
        <v>19</v>
      </c>
      <c r="D39">
        <v>89209521</v>
      </c>
      <c r="E39">
        <v>23237458</v>
      </c>
      <c r="F39">
        <v>65972063</v>
      </c>
    </row>
    <row r="40" spans="1:6" x14ac:dyDescent="0.25">
      <c r="A40" s="1" t="s">
        <v>18</v>
      </c>
      <c r="B40">
        <v>2017</v>
      </c>
      <c r="C40" s="1" t="s">
        <v>19</v>
      </c>
      <c r="D40">
        <v>74500000</v>
      </c>
      <c r="E40">
        <v>26177729</v>
      </c>
      <c r="F40">
        <v>48322271</v>
      </c>
    </row>
    <row r="41" spans="1:6" x14ac:dyDescent="0.25">
      <c r="A41" s="1" t="s">
        <v>18</v>
      </c>
      <c r="B41">
        <v>2018</v>
      </c>
      <c r="C41" s="1" t="s">
        <v>19</v>
      </c>
      <c r="D41">
        <v>116000000</v>
      </c>
      <c r="E41">
        <v>51610862</v>
      </c>
      <c r="F41">
        <v>64389138</v>
      </c>
    </row>
    <row r="42" spans="1:6" x14ac:dyDescent="0.25">
      <c r="A42" s="1" t="s">
        <v>20</v>
      </c>
      <c r="B42">
        <v>2014</v>
      </c>
      <c r="C42" s="1" t="s">
        <v>21</v>
      </c>
      <c r="D42">
        <v>305236428</v>
      </c>
      <c r="E42">
        <v>207453689</v>
      </c>
      <c r="F42">
        <v>97782739</v>
      </c>
    </row>
    <row r="43" spans="1:6" x14ac:dyDescent="0.25">
      <c r="A43" s="1" t="s">
        <v>20</v>
      </c>
      <c r="B43">
        <v>2015</v>
      </c>
      <c r="C43" s="1" t="s">
        <v>21</v>
      </c>
      <c r="D43">
        <v>375720263</v>
      </c>
      <c r="E43">
        <v>209557014</v>
      </c>
      <c r="F43">
        <v>166163249</v>
      </c>
    </row>
    <row r="44" spans="1:6" x14ac:dyDescent="0.25">
      <c r="A44" s="1" t="s">
        <v>20</v>
      </c>
      <c r="B44">
        <v>2016</v>
      </c>
      <c r="C44" s="1" t="s">
        <v>21</v>
      </c>
      <c r="D44">
        <v>260473199</v>
      </c>
      <c r="E44">
        <v>132665876</v>
      </c>
      <c r="F44">
        <v>127807323</v>
      </c>
    </row>
    <row r="45" spans="1:6" x14ac:dyDescent="0.25">
      <c r="A45" s="1" t="s">
        <v>20</v>
      </c>
      <c r="B45">
        <v>2017</v>
      </c>
      <c r="C45" s="1" t="s">
        <v>21</v>
      </c>
      <c r="D45">
        <v>287273789</v>
      </c>
      <c r="E45">
        <v>231148512</v>
      </c>
      <c r="F45">
        <v>56125277</v>
      </c>
    </row>
    <row r="46" spans="1:6" x14ac:dyDescent="0.25">
      <c r="A46" s="1" t="s">
        <v>20</v>
      </c>
      <c r="B46">
        <v>2018</v>
      </c>
      <c r="C46" s="1" t="s">
        <v>21</v>
      </c>
      <c r="D46">
        <v>338303089</v>
      </c>
      <c r="E46">
        <v>140842282</v>
      </c>
      <c r="F46">
        <v>197460807</v>
      </c>
    </row>
    <row r="47" spans="1:6" x14ac:dyDescent="0.25">
      <c r="A47" s="1" t="s">
        <v>22</v>
      </c>
      <c r="B47">
        <v>2014</v>
      </c>
      <c r="C47" s="1" t="s">
        <v>23</v>
      </c>
      <c r="D47">
        <v>93397393</v>
      </c>
      <c r="E47">
        <v>17794549</v>
      </c>
      <c r="F47">
        <v>75602844</v>
      </c>
    </row>
    <row r="48" spans="1:6" x14ac:dyDescent="0.25">
      <c r="A48" s="1" t="s">
        <v>22</v>
      </c>
      <c r="B48">
        <v>2015</v>
      </c>
      <c r="C48" s="1" t="s">
        <v>23</v>
      </c>
      <c r="D48">
        <v>100263495</v>
      </c>
      <c r="E48">
        <v>57989983</v>
      </c>
      <c r="F48">
        <v>42273512</v>
      </c>
    </row>
    <row r="49" spans="1:6" x14ac:dyDescent="0.25">
      <c r="A49" s="1" t="s">
        <v>22</v>
      </c>
      <c r="B49">
        <v>2016</v>
      </c>
      <c r="C49" s="1" t="s">
        <v>23</v>
      </c>
      <c r="D49">
        <v>484179598</v>
      </c>
      <c r="E49">
        <v>267880318</v>
      </c>
      <c r="F49">
        <v>216299280</v>
      </c>
    </row>
    <row r="50" spans="1:6" x14ac:dyDescent="0.25">
      <c r="A50" s="1" t="s">
        <v>22</v>
      </c>
      <c r="B50">
        <v>2017</v>
      </c>
      <c r="C50" s="1" t="s">
        <v>23</v>
      </c>
      <c r="D50">
        <v>1054431494</v>
      </c>
      <c r="E50">
        <v>733074690</v>
      </c>
      <c r="F50">
        <v>321356804</v>
      </c>
    </row>
    <row r="51" spans="1:6" x14ac:dyDescent="0.25">
      <c r="A51" s="1" t="s">
        <v>22</v>
      </c>
      <c r="B51">
        <v>2018</v>
      </c>
      <c r="C51" s="1" t="s">
        <v>23</v>
      </c>
      <c r="D51">
        <v>1047768587</v>
      </c>
      <c r="E51">
        <v>583030356</v>
      </c>
      <c r="F51">
        <v>464738231</v>
      </c>
    </row>
    <row r="52" spans="1:6" x14ac:dyDescent="0.25">
      <c r="A52" s="1" t="s">
        <v>24</v>
      </c>
      <c r="B52">
        <v>2014</v>
      </c>
      <c r="C52" s="1" t="s">
        <v>25</v>
      </c>
      <c r="D52">
        <v>64133225</v>
      </c>
      <c r="E52">
        <v>20902145</v>
      </c>
      <c r="F52">
        <v>43231080</v>
      </c>
    </row>
    <row r="53" spans="1:6" x14ac:dyDescent="0.25">
      <c r="A53" s="1" t="s">
        <v>24</v>
      </c>
      <c r="B53">
        <v>2015</v>
      </c>
      <c r="C53" s="1" t="s">
        <v>25</v>
      </c>
      <c r="D53">
        <v>59427358</v>
      </c>
      <c r="E53">
        <v>12701130</v>
      </c>
      <c r="F53">
        <v>46726228</v>
      </c>
    </row>
    <row r="54" spans="1:6" x14ac:dyDescent="0.25">
      <c r="A54" s="1" t="s">
        <v>24</v>
      </c>
      <c r="B54">
        <v>2016</v>
      </c>
      <c r="C54" s="1" t="s">
        <v>25</v>
      </c>
      <c r="D54">
        <v>19917087</v>
      </c>
      <c r="E54">
        <v>6525555</v>
      </c>
      <c r="F54">
        <v>13391532</v>
      </c>
    </row>
    <row r="55" spans="1:6" x14ac:dyDescent="0.25">
      <c r="A55" s="1" t="s">
        <v>24</v>
      </c>
      <c r="B55">
        <v>2017</v>
      </c>
      <c r="C55" s="1" t="s">
        <v>25</v>
      </c>
      <c r="D55">
        <v>15808722</v>
      </c>
      <c r="E55">
        <v>3064159</v>
      </c>
      <c r="F55">
        <v>12744563</v>
      </c>
    </row>
    <row r="56" spans="1:6" x14ac:dyDescent="0.25">
      <c r="A56" s="1" t="s">
        <v>24</v>
      </c>
      <c r="B56">
        <v>2018</v>
      </c>
      <c r="C56" s="1" t="s">
        <v>25</v>
      </c>
      <c r="D56">
        <v>16833024</v>
      </c>
      <c r="E56">
        <v>4766551</v>
      </c>
      <c r="F56">
        <v>12066473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EF1B-FC81-483C-8052-ACFC90A4682B}">
  <dimension ref="A1:E43"/>
  <sheetViews>
    <sheetView tabSelected="1" workbookViewId="0">
      <selection activeCell="H8" sqref="H8"/>
    </sheetView>
  </sheetViews>
  <sheetFormatPr defaultRowHeight="15" x14ac:dyDescent="0.25"/>
  <cols>
    <col min="1" max="1" width="10.140625" customWidth="1"/>
    <col min="2" max="3" width="11.5703125" style="3" bestFit="1" customWidth="1"/>
    <col min="5" max="5" width="39.5703125" style="4" customWidth="1"/>
  </cols>
  <sheetData>
    <row r="1" spans="1:5" x14ac:dyDescent="0.25">
      <c r="A1" t="s">
        <v>4</v>
      </c>
      <c r="B1" s="3" t="s">
        <v>27</v>
      </c>
      <c r="C1" s="3" t="s">
        <v>28</v>
      </c>
      <c r="D1" t="s">
        <v>1</v>
      </c>
      <c r="E1" s="4" t="s">
        <v>29</v>
      </c>
    </row>
    <row r="2" spans="1:5" x14ac:dyDescent="0.25">
      <c r="A2" t="s">
        <v>6</v>
      </c>
      <c r="B2" s="3">
        <v>939148</v>
      </c>
      <c r="C2" s="3">
        <v>939148</v>
      </c>
      <c r="D2">
        <v>2015</v>
      </c>
    </row>
    <row r="3" spans="1:5" x14ac:dyDescent="0.25">
      <c r="A3" t="s">
        <v>11</v>
      </c>
      <c r="B3" s="3">
        <v>2070000</v>
      </c>
      <c r="C3" s="3">
        <v>1600000</v>
      </c>
      <c r="D3">
        <v>2015</v>
      </c>
    </row>
    <row r="4" spans="1:5" x14ac:dyDescent="0.25">
      <c r="A4" t="s">
        <v>9</v>
      </c>
      <c r="B4" s="3">
        <v>3000000</v>
      </c>
      <c r="C4" s="3">
        <v>2500000</v>
      </c>
      <c r="D4">
        <v>2015</v>
      </c>
    </row>
    <row r="5" spans="1:5" x14ac:dyDescent="0.25">
      <c r="A5" t="s">
        <v>14</v>
      </c>
      <c r="B5" s="3">
        <v>566868</v>
      </c>
      <c r="C5" s="3">
        <v>314504</v>
      </c>
      <c r="D5">
        <v>2015</v>
      </c>
    </row>
    <row r="6" spans="1:5" x14ac:dyDescent="0.25">
      <c r="A6" t="s">
        <v>16</v>
      </c>
      <c r="B6" s="3">
        <v>2640000</v>
      </c>
      <c r="C6" s="3">
        <v>1550000</v>
      </c>
      <c r="D6">
        <v>2015</v>
      </c>
    </row>
    <row r="7" spans="1:5" x14ac:dyDescent="0.25">
      <c r="A7" t="s">
        <v>18</v>
      </c>
      <c r="B7" s="3">
        <v>428000</v>
      </c>
      <c r="C7" s="3">
        <v>397000</v>
      </c>
      <c r="D7">
        <v>2015</v>
      </c>
    </row>
    <row r="8" spans="1:5" x14ac:dyDescent="0.25">
      <c r="A8" t="s">
        <v>20</v>
      </c>
      <c r="B8" s="3">
        <v>3300000</v>
      </c>
      <c r="C8" s="3">
        <v>2500000</v>
      </c>
      <c r="D8">
        <v>2015</v>
      </c>
    </row>
    <row r="9" spans="1:5" x14ac:dyDescent="0.25">
      <c r="A9" t="s">
        <v>22</v>
      </c>
      <c r="B9" s="3">
        <v>4600000</v>
      </c>
      <c r="C9" s="3">
        <v>2800000</v>
      </c>
      <c r="D9">
        <v>2015</v>
      </c>
    </row>
    <row r="10" spans="1:5" x14ac:dyDescent="0.25">
      <c r="A10" t="s">
        <v>24</v>
      </c>
      <c r="B10" s="3">
        <v>4300000</v>
      </c>
      <c r="C10" s="3">
        <v>1100000</v>
      </c>
      <c r="D10">
        <v>2015</v>
      </c>
    </row>
    <row r="11" spans="1:5" x14ac:dyDescent="0.25">
      <c r="A11" t="s">
        <v>8</v>
      </c>
      <c r="B11" s="3">
        <v>2700000</v>
      </c>
      <c r="C11" s="3">
        <v>2000000</v>
      </c>
      <c r="D11">
        <v>2015</v>
      </c>
    </row>
    <row r="12" spans="1:5" x14ac:dyDescent="0.25">
      <c r="A12" t="s">
        <v>13</v>
      </c>
      <c r="B12" s="3">
        <v>7000000</v>
      </c>
      <c r="C12" s="3">
        <v>5200000</v>
      </c>
      <c r="D12">
        <v>2015</v>
      </c>
    </row>
    <row r="13" spans="1:5" x14ac:dyDescent="0.25">
      <c r="A13" t="s">
        <v>6</v>
      </c>
      <c r="B13" s="3">
        <v>1600000</v>
      </c>
      <c r="C13" s="3">
        <v>833000</v>
      </c>
      <c r="D13">
        <v>2016</v>
      </c>
    </row>
    <row r="14" spans="1:5" x14ac:dyDescent="0.25">
      <c r="A14" t="s">
        <v>11</v>
      </c>
      <c r="B14" s="3">
        <v>2700000</v>
      </c>
      <c r="C14" s="3">
        <v>1100000</v>
      </c>
      <c r="D14">
        <v>2016</v>
      </c>
    </row>
    <row r="15" spans="1:5" x14ac:dyDescent="0.25">
      <c r="A15" t="s">
        <v>9</v>
      </c>
      <c r="B15" s="3">
        <v>2300000</v>
      </c>
      <c r="C15" s="3">
        <v>1800000</v>
      </c>
      <c r="D15">
        <v>2016</v>
      </c>
    </row>
    <row r="16" spans="1:5" x14ac:dyDescent="0.25">
      <c r="A16" t="s">
        <v>14</v>
      </c>
      <c r="B16" s="3">
        <v>182000</v>
      </c>
      <c r="C16" s="3">
        <v>182000</v>
      </c>
      <c r="D16">
        <v>2016</v>
      </c>
    </row>
    <row r="17" spans="1:4" x14ac:dyDescent="0.25">
      <c r="A17" t="s">
        <v>16</v>
      </c>
      <c r="B17" s="3">
        <v>2500000</v>
      </c>
      <c r="C17" s="3">
        <v>1000000</v>
      </c>
      <c r="D17">
        <v>2016</v>
      </c>
    </row>
    <row r="18" spans="1:4" x14ac:dyDescent="0.25">
      <c r="A18" t="s">
        <v>18</v>
      </c>
      <c r="B18" s="3">
        <v>468000</v>
      </c>
      <c r="C18" s="3">
        <v>377000</v>
      </c>
      <c r="D18">
        <v>2016</v>
      </c>
    </row>
    <row r="19" spans="1:4" x14ac:dyDescent="0.25">
      <c r="A19" t="s">
        <v>20</v>
      </c>
      <c r="B19" s="3">
        <v>2000000</v>
      </c>
      <c r="C19" s="3">
        <v>1500000</v>
      </c>
      <c r="D19">
        <v>2016</v>
      </c>
    </row>
    <row r="20" spans="1:4" x14ac:dyDescent="0.25">
      <c r="A20" t="s">
        <v>22</v>
      </c>
      <c r="B20" s="3">
        <v>7000000</v>
      </c>
      <c r="C20" s="3">
        <v>3900000</v>
      </c>
      <c r="D20">
        <v>2016</v>
      </c>
    </row>
    <row r="21" spans="1:4" x14ac:dyDescent="0.25">
      <c r="A21" t="s">
        <v>24</v>
      </c>
      <c r="B21" s="3">
        <v>620000</v>
      </c>
      <c r="C21" s="3">
        <v>353000</v>
      </c>
      <c r="D21">
        <v>2016</v>
      </c>
    </row>
    <row r="22" spans="1:4" x14ac:dyDescent="0.25">
      <c r="A22" t="s">
        <v>8</v>
      </c>
      <c r="B22" s="3">
        <v>2300000</v>
      </c>
      <c r="C22" s="3">
        <v>1900000</v>
      </c>
      <c r="D22">
        <v>2016</v>
      </c>
    </row>
    <row r="23" spans="1:4" x14ac:dyDescent="0.25">
      <c r="A23" t="s">
        <v>13</v>
      </c>
      <c r="B23" s="3">
        <v>7500000</v>
      </c>
      <c r="C23" s="3">
        <v>6000000</v>
      </c>
      <c r="D23">
        <v>2016</v>
      </c>
    </row>
    <row r="24" spans="1:4" x14ac:dyDescent="0.25">
      <c r="A24" t="s">
        <v>6</v>
      </c>
      <c r="B24" s="3">
        <v>860625</v>
      </c>
      <c r="C24" s="3">
        <v>477872</v>
      </c>
      <c r="D24">
        <v>2017</v>
      </c>
    </row>
    <row r="25" spans="1:4" x14ac:dyDescent="0.25">
      <c r="A25" t="s">
        <v>11</v>
      </c>
      <c r="B25" s="3">
        <v>2900000</v>
      </c>
      <c r="C25" s="3">
        <v>1200000</v>
      </c>
      <c r="D25">
        <v>2017</v>
      </c>
    </row>
    <row r="26" spans="1:4" x14ac:dyDescent="0.25">
      <c r="A26" t="s">
        <v>9</v>
      </c>
      <c r="B26" s="3">
        <v>4700000</v>
      </c>
      <c r="C26" s="3">
        <v>2600000</v>
      </c>
      <c r="D26">
        <v>2017</v>
      </c>
    </row>
    <row r="27" spans="1:4" x14ac:dyDescent="0.25">
      <c r="A27" t="s">
        <v>16</v>
      </c>
      <c r="B27" s="3">
        <v>3700000</v>
      </c>
      <c r="C27" s="3">
        <v>1360000</v>
      </c>
      <c r="D27">
        <v>2017</v>
      </c>
    </row>
    <row r="28" spans="1:4" x14ac:dyDescent="0.25">
      <c r="A28" t="s">
        <v>18</v>
      </c>
      <c r="B28" s="3">
        <v>539000</v>
      </c>
      <c r="C28" s="3">
        <v>416000</v>
      </c>
      <c r="D28">
        <v>2017</v>
      </c>
    </row>
    <row r="29" spans="1:4" x14ac:dyDescent="0.25">
      <c r="A29" t="s">
        <v>20</v>
      </c>
      <c r="B29" s="3">
        <v>1900000</v>
      </c>
      <c r="C29" s="3">
        <v>1500000</v>
      </c>
      <c r="D29">
        <v>2017</v>
      </c>
    </row>
    <row r="30" spans="1:4" x14ac:dyDescent="0.25">
      <c r="A30" t="s">
        <v>22</v>
      </c>
      <c r="B30" s="3">
        <v>8500000</v>
      </c>
      <c r="C30" s="3">
        <v>6900000</v>
      </c>
      <c r="D30">
        <v>2017</v>
      </c>
    </row>
    <row r="31" spans="1:4" x14ac:dyDescent="0.25">
      <c r="A31" t="s">
        <v>24</v>
      </c>
      <c r="B31" s="3">
        <v>881000</v>
      </c>
      <c r="C31" s="3">
        <v>379000</v>
      </c>
      <c r="D31">
        <v>2017</v>
      </c>
    </row>
    <row r="32" spans="1:4" x14ac:dyDescent="0.25">
      <c r="A32" t="s">
        <v>8</v>
      </c>
      <c r="B32" s="3">
        <v>2200000</v>
      </c>
      <c r="C32" s="3">
        <v>1600000</v>
      </c>
      <c r="D32">
        <v>2017</v>
      </c>
    </row>
    <row r="33" spans="1:5" x14ac:dyDescent="0.25">
      <c r="A33" t="s">
        <v>13</v>
      </c>
      <c r="B33" s="3">
        <v>7300000</v>
      </c>
      <c r="C33" s="3">
        <v>6700000</v>
      </c>
      <c r="D33">
        <v>2017</v>
      </c>
    </row>
    <row r="34" spans="1:5" x14ac:dyDescent="0.25">
      <c r="A34" t="s">
        <v>6</v>
      </c>
      <c r="B34" s="3">
        <v>954000</v>
      </c>
      <c r="C34" s="3">
        <v>702000</v>
      </c>
      <c r="D34">
        <v>2018</v>
      </c>
    </row>
    <row r="35" spans="1:5" x14ac:dyDescent="0.25">
      <c r="A35" t="s">
        <v>11</v>
      </c>
      <c r="B35" s="3">
        <v>3300000</v>
      </c>
      <c r="C35" s="3">
        <v>1300000</v>
      </c>
      <c r="D35">
        <v>2018</v>
      </c>
    </row>
    <row r="36" spans="1:5" x14ac:dyDescent="0.25">
      <c r="A36" t="s">
        <v>9</v>
      </c>
      <c r="B36" s="3">
        <v>4400000</v>
      </c>
      <c r="C36" s="3">
        <v>1900000</v>
      </c>
      <c r="D36">
        <v>2018</v>
      </c>
    </row>
    <row r="37" spans="1:5" x14ac:dyDescent="0.25">
      <c r="A37" t="s">
        <v>16</v>
      </c>
      <c r="B37" s="3">
        <v>4100000</v>
      </c>
      <c r="C37" s="3">
        <v>1560000</v>
      </c>
      <c r="D37">
        <v>2018</v>
      </c>
    </row>
    <row r="38" spans="1:5" x14ac:dyDescent="0.25">
      <c r="A38" t="s">
        <v>18</v>
      </c>
      <c r="B38" s="3">
        <v>830000</v>
      </c>
      <c r="C38" s="3">
        <v>617500</v>
      </c>
      <c r="D38">
        <v>2018</v>
      </c>
      <c r="E38" s="4" t="s">
        <v>30</v>
      </c>
    </row>
    <row r="39" spans="1:5" x14ac:dyDescent="0.25">
      <c r="A39" t="s">
        <v>20</v>
      </c>
      <c r="B39" s="3">
        <v>2300000</v>
      </c>
      <c r="C39" s="3">
        <v>1800000</v>
      </c>
      <c r="D39">
        <v>2018</v>
      </c>
    </row>
    <row r="40" spans="1:5" x14ac:dyDescent="0.25">
      <c r="A40" t="s">
        <v>22</v>
      </c>
      <c r="B40" s="3">
        <v>7700000</v>
      </c>
      <c r="C40" s="3">
        <v>6100000</v>
      </c>
      <c r="D40">
        <v>2018</v>
      </c>
    </row>
    <row r="41" spans="1:5" x14ac:dyDescent="0.25">
      <c r="A41" t="s">
        <v>24</v>
      </c>
      <c r="B41" s="3">
        <v>814000</v>
      </c>
      <c r="C41" s="3">
        <v>340000</v>
      </c>
      <c r="D41">
        <v>2018</v>
      </c>
    </row>
    <row r="42" spans="1:5" x14ac:dyDescent="0.25">
      <c r="A42" t="s">
        <v>8</v>
      </c>
      <c r="B42" s="3">
        <v>2500000</v>
      </c>
      <c r="C42" s="3">
        <v>1900000</v>
      </c>
      <c r="D42">
        <v>2018</v>
      </c>
    </row>
    <row r="43" spans="1:5" x14ac:dyDescent="0.25">
      <c r="A43" t="s">
        <v>13</v>
      </c>
      <c r="B43" s="3">
        <v>13100000</v>
      </c>
      <c r="C43" s="3">
        <v>10500000</v>
      </c>
      <c r="D43">
        <v>2018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6738-069F-4485-A4AA-63D64241F40E}">
  <dimension ref="A1:G19"/>
  <sheetViews>
    <sheetView showGridLines="0" zoomScale="70" zoomScaleNormal="70" workbookViewId="0">
      <selection activeCell="M13" sqref="M13"/>
    </sheetView>
  </sheetViews>
  <sheetFormatPr defaultRowHeight="15" x14ac:dyDescent="0.25"/>
  <cols>
    <col min="1" max="7" width="14" customWidth="1"/>
  </cols>
  <sheetData>
    <row r="1" spans="1:7" x14ac:dyDescent="0.25">
      <c r="A1" t="s">
        <v>37</v>
      </c>
      <c r="B1" t="s">
        <v>38</v>
      </c>
      <c r="C1" t="s">
        <v>31</v>
      </c>
      <c r="D1" t="s">
        <v>32</v>
      </c>
      <c r="E1" t="s">
        <v>33</v>
      </c>
      <c r="F1" t="s">
        <v>34</v>
      </c>
      <c r="G1" t="s">
        <v>39</v>
      </c>
    </row>
    <row r="2" spans="1:7" x14ac:dyDescent="0.25">
      <c r="A2" t="s">
        <v>7</v>
      </c>
      <c r="B2" s="6">
        <v>120000</v>
      </c>
      <c r="C2" s="6">
        <v>144000</v>
      </c>
      <c r="D2" s="6">
        <v>149000</v>
      </c>
      <c r="E2" s="6">
        <v>152127</v>
      </c>
      <c r="F2" s="7">
        <v>187922.68040000001</v>
      </c>
      <c r="G2" s="7">
        <v>243330</v>
      </c>
    </row>
    <row r="3" spans="1:7" x14ac:dyDescent="0.25">
      <c r="A3" t="s">
        <v>12</v>
      </c>
      <c r="B3" s="8">
        <v>83233</v>
      </c>
      <c r="C3" s="8">
        <v>54198</v>
      </c>
      <c r="D3" s="8">
        <v>77627</v>
      </c>
      <c r="E3" s="8">
        <v>71432.949421851576</v>
      </c>
      <c r="F3" s="8">
        <v>64931.731800000001</v>
      </c>
      <c r="G3" s="7">
        <v>111014</v>
      </c>
    </row>
    <row r="4" spans="1:7" x14ac:dyDescent="0.25">
      <c r="A4" t="s">
        <v>10</v>
      </c>
      <c r="B4" s="7">
        <v>126000</v>
      </c>
      <c r="C4" s="7">
        <v>152086</v>
      </c>
      <c r="D4" s="7">
        <v>154400</v>
      </c>
      <c r="E4" s="6">
        <v>325153.55817304697</v>
      </c>
      <c r="F4" s="6">
        <v>228239.19439010674</v>
      </c>
      <c r="G4" s="7">
        <v>350331</v>
      </c>
    </row>
    <row r="5" spans="1:7" x14ac:dyDescent="0.25">
      <c r="A5" t="s">
        <v>17</v>
      </c>
      <c r="B5" s="6">
        <v>210000</v>
      </c>
      <c r="C5" s="6">
        <v>136000</v>
      </c>
      <c r="D5" s="6">
        <v>181000</v>
      </c>
      <c r="E5" s="6">
        <v>179928.79520822334</v>
      </c>
      <c r="F5" s="6">
        <v>142398.43226438577</v>
      </c>
      <c r="G5" s="7">
        <v>274145</v>
      </c>
    </row>
    <row r="6" spans="1:7" x14ac:dyDescent="0.25">
      <c r="A6" t="s">
        <v>19</v>
      </c>
      <c r="B6" s="6">
        <v>23901</v>
      </c>
      <c r="C6" s="6">
        <v>30741</v>
      </c>
      <c r="D6" s="6">
        <v>33757</v>
      </c>
      <c r="E6" s="6">
        <v>27850</v>
      </c>
      <c r="F6" s="6">
        <v>22368</v>
      </c>
      <c r="G6" s="7">
        <v>67896</v>
      </c>
    </row>
    <row r="7" spans="1:7" x14ac:dyDescent="0.25">
      <c r="A7" t="s">
        <v>21</v>
      </c>
      <c r="B7" s="7">
        <v>290181</v>
      </c>
      <c r="C7" s="6">
        <v>356324</v>
      </c>
      <c r="D7" s="7">
        <v>368114</v>
      </c>
      <c r="E7" s="6">
        <v>441118.44920000003</v>
      </c>
      <c r="F7" s="7">
        <v>309175</v>
      </c>
      <c r="G7" s="7">
        <v>387944</v>
      </c>
    </row>
    <row r="8" spans="1:7" x14ac:dyDescent="0.25">
      <c r="A8" s="10" t="s">
        <v>23</v>
      </c>
      <c r="B8" s="8">
        <v>491862</v>
      </c>
      <c r="C8" s="8">
        <v>627940</v>
      </c>
      <c r="D8" s="8">
        <v>461236</v>
      </c>
      <c r="E8" s="8">
        <v>492240.13912000001</v>
      </c>
      <c r="F8" s="8">
        <v>449235</v>
      </c>
      <c r="G8" s="8">
        <v>2414998</v>
      </c>
    </row>
    <row r="9" spans="1:7" x14ac:dyDescent="0.25">
      <c r="A9" t="s">
        <v>40</v>
      </c>
      <c r="B9" s="6">
        <v>63323</v>
      </c>
      <c r="C9" s="6">
        <v>78888</v>
      </c>
      <c r="D9" s="6">
        <v>68647</v>
      </c>
      <c r="E9" s="7">
        <v>93875.510690000025</v>
      </c>
      <c r="F9" s="7">
        <v>96425.98000000001</v>
      </c>
      <c r="G9" s="7">
        <v>207338</v>
      </c>
    </row>
    <row r="10" spans="1:7" x14ac:dyDescent="0.25">
      <c r="A10" s="10" t="s">
        <v>8</v>
      </c>
      <c r="B10" s="8"/>
      <c r="C10" s="2">
        <v>28000</v>
      </c>
      <c r="D10" s="2">
        <v>32348</v>
      </c>
      <c r="E10" s="2">
        <f>29249*100/75</f>
        <v>38998.666666666664</v>
      </c>
      <c r="F10" s="2">
        <v>39446</v>
      </c>
      <c r="G10" s="2">
        <v>37281</v>
      </c>
    </row>
    <row r="11" spans="1:7" x14ac:dyDescent="0.25">
      <c r="A11" t="s">
        <v>13</v>
      </c>
      <c r="B11" s="6"/>
      <c r="C11" s="2">
        <v>2163673</v>
      </c>
      <c r="D11" s="2">
        <v>2249649</v>
      </c>
      <c r="E11" s="2">
        <v>2000000</v>
      </c>
      <c r="F11" s="2">
        <v>1900000</v>
      </c>
      <c r="G11" s="2">
        <v>2200000</v>
      </c>
    </row>
    <row r="13" spans="1:7" ht="15.75" x14ac:dyDescent="0.25">
      <c r="A13" s="11" t="s">
        <v>26</v>
      </c>
      <c r="B13" s="12"/>
      <c r="C13" s="12">
        <f>SUM(C2:C11)</f>
        <v>3771850</v>
      </c>
      <c r="D13" s="12">
        <f>SUM(D2:D11)</f>
        <v>3775778</v>
      </c>
      <c r="E13" s="12">
        <f>SUM(E2:E11)</f>
        <v>3822725.0684797885</v>
      </c>
      <c r="F13" s="12">
        <f>SUM(F2:F11)</f>
        <v>3440142.0188544923</v>
      </c>
      <c r="G13" s="12">
        <f>SUM(G2:G11)</f>
        <v>6294277</v>
      </c>
    </row>
    <row r="16" spans="1:7" ht="15" customHeight="1" x14ac:dyDescent="0.25">
      <c r="A16" t="s">
        <v>43</v>
      </c>
    </row>
    <row r="17" spans="1:7" x14ac:dyDescent="0.25">
      <c r="A17" s="5" t="s">
        <v>44</v>
      </c>
      <c r="B17" s="5"/>
      <c r="C17" s="5"/>
      <c r="D17" s="5"/>
      <c r="E17" s="5"/>
      <c r="F17" s="5"/>
      <c r="G17" s="5"/>
    </row>
    <row r="18" spans="1:7" x14ac:dyDescent="0.25">
      <c r="A18" s="5"/>
      <c r="B18" s="5"/>
      <c r="C18" s="5"/>
      <c r="D18" s="5"/>
      <c r="E18" s="5"/>
      <c r="F18" s="5"/>
      <c r="G18" s="5"/>
    </row>
    <row r="19" spans="1:7" x14ac:dyDescent="0.25">
      <c r="A19" s="5"/>
      <c r="B19" s="5"/>
      <c r="C19" s="5"/>
      <c r="D19" s="5"/>
      <c r="E19" s="5"/>
      <c r="F19" s="5"/>
      <c r="G19" s="5"/>
    </row>
  </sheetData>
  <mergeCells count="1">
    <mergeCell ref="A17:G19"/>
  </mergeCell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0E82-C60F-4B6F-92AA-757ACD28BAA4}">
  <dimension ref="A1:G18"/>
  <sheetViews>
    <sheetView showGridLines="0" zoomScale="70" zoomScaleNormal="70" workbookViewId="0">
      <selection activeCell="A16" sqref="A16:G18"/>
    </sheetView>
  </sheetViews>
  <sheetFormatPr defaultRowHeight="15" x14ac:dyDescent="0.25"/>
  <cols>
    <col min="1" max="1" width="9.140625" customWidth="1"/>
    <col min="2" max="7" width="15.85546875" customWidth="1"/>
  </cols>
  <sheetData>
    <row r="1" spans="1:7" x14ac:dyDescent="0.25">
      <c r="A1" t="s">
        <v>4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25">
      <c r="A2" t="s">
        <v>7</v>
      </c>
      <c r="B2" s="2">
        <v>333484</v>
      </c>
      <c r="C2" s="2">
        <v>371000</v>
      </c>
      <c r="D2" s="2">
        <v>478746</v>
      </c>
      <c r="E2" s="2">
        <v>212930</v>
      </c>
      <c r="F2" s="2">
        <v>620394</v>
      </c>
      <c r="G2" s="2">
        <v>954315</v>
      </c>
    </row>
    <row r="3" spans="1:7" x14ac:dyDescent="0.25">
      <c r="A3" t="s">
        <v>12</v>
      </c>
      <c r="B3" s="2"/>
      <c r="C3" s="2"/>
      <c r="D3" s="2">
        <f>223910+66711+1417807+257656</f>
        <v>1966084</v>
      </c>
      <c r="E3" s="2">
        <f>484689+80384+1455076+445049</f>
        <v>2465198</v>
      </c>
      <c r="F3" s="2">
        <f>1457085+404080+192049+155886+165572+38377+228828+368140+394396+54358</f>
        <v>3458771</v>
      </c>
      <c r="G3" s="2">
        <f>1457085+404080+192049+155886+165572+38377+228828+368140+394396+54358</f>
        <v>3458771</v>
      </c>
    </row>
    <row r="4" spans="1:7" x14ac:dyDescent="0.25">
      <c r="A4" t="s">
        <v>10</v>
      </c>
      <c r="B4" s="2">
        <v>811570</v>
      </c>
      <c r="C4" s="2">
        <v>660000</v>
      </c>
      <c r="D4" s="2">
        <v>1052436</v>
      </c>
      <c r="E4" s="2">
        <v>1050453</v>
      </c>
      <c r="F4" s="2">
        <v>889423</v>
      </c>
      <c r="G4" s="2">
        <v>990706</v>
      </c>
    </row>
    <row r="5" spans="1:7" x14ac:dyDescent="0.25">
      <c r="A5" t="s">
        <v>17</v>
      </c>
      <c r="B5" s="2">
        <v>1920060</v>
      </c>
      <c r="C5" s="2">
        <v>410000</v>
      </c>
      <c r="D5" s="2">
        <v>423246</v>
      </c>
      <c r="E5" s="2">
        <v>494662</v>
      </c>
      <c r="F5" s="2">
        <v>794743</v>
      </c>
      <c r="G5" s="2">
        <v>932651</v>
      </c>
    </row>
    <row r="6" spans="1:7" x14ac:dyDescent="0.25">
      <c r="A6" t="s">
        <v>19</v>
      </c>
      <c r="B6" s="2">
        <v>367006</v>
      </c>
      <c r="C6" s="2">
        <v>465000</v>
      </c>
      <c r="D6" s="2">
        <v>179389</v>
      </c>
      <c r="E6" s="2">
        <v>443497</v>
      </c>
      <c r="F6" s="2">
        <v>602000</v>
      </c>
      <c r="G6" s="2">
        <v>538446</v>
      </c>
    </row>
    <row r="7" spans="1:7" x14ac:dyDescent="0.25">
      <c r="A7" t="s">
        <v>21</v>
      </c>
      <c r="B7" s="2">
        <v>2186540</v>
      </c>
      <c r="C7" s="2">
        <v>1158000</v>
      </c>
      <c r="D7" s="2">
        <v>1020536</v>
      </c>
      <c r="E7" s="2">
        <v>748694</v>
      </c>
      <c r="F7" s="2">
        <v>1400000</v>
      </c>
      <c r="G7" s="9">
        <v>1624000</v>
      </c>
    </row>
    <row r="8" spans="1:7" x14ac:dyDescent="0.25">
      <c r="A8" t="s">
        <v>23</v>
      </c>
      <c r="B8" s="2"/>
      <c r="C8" s="2"/>
      <c r="D8" s="3">
        <v>3024239</v>
      </c>
      <c r="E8" s="3">
        <v>8906519</v>
      </c>
      <c r="F8" s="3">
        <v>5289760.79</v>
      </c>
      <c r="G8" s="3">
        <v>5289760.79</v>
      </c>
    </row>
    <row r="9" spans="1:7" x14ac:dyDescent="0.25">
      <c r="A9" t="s">
        <v>25</v>
      </c>
      <c r="B9" s="2">
        <v>738747</v>
      </c>
      <c r="C9" s="2">
        <v>1040000</v>
      </c>
      <c r="D9" s="2">
        <v>484478</v>
      </c>
      <c r="E9" s="2">
        <v>881365</v>
      </c>
      <c r="F9" s="2">
        <v>548217</v>
      </c>
      <c r="G9" s="2">
        <v>735306</v>
      </c>
    </row>
    <row r="10" spans="1:7" x14ac:dyDescent="0.25">
      <c r="A10" t="s">
        <v>8</v>
      </c>
      <c r="B10" s="2"/>
      <c r="C10" s="2"/>
      <c r="D10" s="2">
        <v>1787560</v>
      </c>
      <c r="E10" s="2">
        <v>1110028</v>
      </c>
      <c r="F10" s="2">
        <f>1150000+484789</f>
        <v>1634789</v>
      </c>
      <c r="G10" s="2">
        <f>1150000+484789</f>
        <v>1634789</v>
      </c>
    </row>
    <row r="11" spans="1:7" x14ac:dyDescent="0.25">
      <c r="A11" t="s">
        <v>13</v>
      </c>
      <c r="B11" s="2">
        <v>4100000</v>
      </c>
      <c r="C11" s="2">
        <v>6500000</v>
      </c>
      <c r="D11" s="2">
        <v>5895844</v>
      </c>
      <c r="E11" s="2">
        <v>7700000</v>
      </c>
      <c r="F11" s="2">
        <v>7700000</v>
      </c>
      <c r="G11" s="2">
        <v>7700000</v>
      </c>
    </row>
    <row r="12" spans="1:7" ht="5.25" customHeight="1" x14ac:dyDescent="0.25">
      <c r="B12" s="2"/>
      <c r="C12" s="2"/>
      <c r="D12" s="2"/>
      <c r="E12" s="2"/>
      <c r="F12" s="2"/>
      <c r="G12" s="2"/>
    </row>
    <row r="13" spans="1:7" ht="15.75" x14ac:dyDescent="0.25">
      <c r="A13" s="11" t="s">
        <v>41</v>
      </c>
      <c r="B13" s="12">
        <f>SUM(Table8103012[2014])</f>
        <v>10457407</v>
      </c>
      <c r="C13" s="12">
        <f>SUM(Table8103012[2015])</f>
        <v>10604000</v>
      </c>
      <c r="D13" s="12">
        <f>SUM(Table8103012[2016])</f>
        <v>16312558</v>
      </c>
      <c r="E13" s="12">
        <f>SUM(Table8103012[2017])</f>
        <v>24013346</v>
      </c>
      <c r="F13" s="12">
        <f>SUM(Table8103012[Jan-18])</f>
        <v>22938097.789999999</v>
      </c>
      <c r="G13" s="12">
        <f>SUM(Table8103012[Jun-18])</f>
        <v>23858744.789999999</v>
      </c>
    </row>
    <row r="16" spans="1:7" ht="15" customHeight="1" x14ac:dyDescent="0.25">
      <c r="A16" s="5" t="s">
        <v>42</v>
      </c>
      <c r="B16" s="5"/>
      <c r="C16" s="5"/>
      <c r="D16" s="5"/>
      <c r="E16" s="5"/>
      <c r="F16" s="5"/>
      <c r="G16" s="5"/>
    </row>
    <row r="17" spans="1:7" ht="15" customHeight="1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5"/>
      <c r="B18" s="5"/>
      <c r="C18" s="5"/>
      <c r="D18" s="5"/>
      <c r="E18" s="5"/>
      <c r="F18" s="5"/>
      <c r="G18" s="5"/>
    </row>
  </sheetData>
  <mergeCells count="1">
    <mergeCell ref="A16:G18"/>
  </mergeCells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a 3 e a 4 c - b b d 9 - 4 e c 1 - 9 d 8 0 - 1 e 4 2 d 2 9 e 7 6 a 9 "   x m l n s = " h t t p : / / s c h e m a s . m i c r o s o f t . c o m / D a t a M a s h u p " > A A A A A B 0 H A A B Q S w M E F A A C A A g A q 2 F I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q 2 F I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h S E 3 v J C D y F A Q A A M Q P A A A T A B w A R m 9 y b X V s Y X M v U 2 V j d G l v b j E u b S C i G A A o o B Q A A A A A A A A A A A A A A A A A A A A A A A A A A A C 1 V 2 1 v 2 z Y Q / h 4 g / 4 G g N 0 A G V D c 2 + o Y W H p A 6 D W o M a 9 M 4 2 T A 4 x s B Y l 1 i I R H o U l c U I / N 9 7 J G W J U k R H A 9 p 8 S J z j 8 Z 6 H d 8 8 d 6 Q y W K h a c z O z f 4 Y f D g 8 O D b M U k R K R H T 3 M e x f x 2 d D R 8 9 Q J / v a N k T B J Q h w c E f 2 Y i l 0 t A y 6 l I I p C D 0 z i B L K C T 9 1 e X G c j s 6 o + T 6 d e z 1 0 d X J 5 D d K b G + e h K s H 9 p A P T r l 9 + I O y C T P l E g J O l o y G u 6 C X S c w O I 6 i i U j y l A c W N S T 0 Q j K e 3 Q i J / g h M b q T d W Y c I C b D l C h E 6 e Q f z i e A K u F r 0 K 2 7 n w F m K 2 b D 4 m U P K r h T 2 w H + K k D z S L + i J H 6 i l P z D / b l 2 Q V N w j y F e 1 A t k C N Y M E C 1 R B P S G l M d z Y X R P k c P j 0 s G Y 8 w q A G s g j t c L D r 5 n N R C y / v 7 u W x o e 1 G T V w f r l u t e n T G 0 j W u a y f a d y o 2 W T F + q 8 + x W U N F v 4 x q w f S i B v O c O n x s 5 l P h B q L g Q W 1 1 r v 8 G J t E 4 5 e r N q 4 G O Z a z n k K 0 F z 4 C s E 8 Z f s v U a W E J u L H U S X M 5 + 6 T / d c 8 l T U E T C v 3 k s I U X x Z T 7 P C 6 E w X B f P i c i 5 k p s a a 6 f S s 3 U S q + K o 5 H p D T i C J 0 1 i B d A S n X c o y 1 z L a U H F I j C / u t p s u E O z j p g w Z 0 A G 6 f M u F g p n a 6 F p n 9 / 2 G W g f D R t D B y B W m i z 5 8 t q D + w z V q a l D r V a 1 T 8 G R v p / l C 7 e 4 8 0 A t V k 9 Z 5 h 8 3 w W + + M 8 Y + Y J n b b k e j x c i k F 3 6 S 0 z l p I n N L t I G b J O 1 0 0 9 T I m x i + 0 v 0 + P 3 T p h n / Z L D T t n w F t A s z L z t e 1 u a D v l D m V 3 F c x 7 f t 6 L F / N e F + a L d k q t 9 1 W D N d L 5 1 Q w z i B x G X T B f 7 m X e 3 i 2 j Z 7 u l z l / L y a F 3 B i g s r t g t 2 N F S k x N S X e L W P 1 m S g 6 s l Y z f W o E k m 7 H H G w 6 O w c J I 1 7 9 C B 9 n f b 0 N 9 u D U r h n t H q b 7 1 R 5 9 6 z 2 e q m 8 + L 2 o s + N c Q x X W u m e m T P a l 4 X G e b x 5 b X T K c O 9 A a M B 7 J k J 1 7 9 R O 4 m S g b E e H C l 7 g y j A 5 F / 9 l z T e P t r U 1 9 n D X P s F c o y 9 w m 3 4 c E C G J a 3 j d N L x p G t 4 2 D e / 6 / c O D m L e z q 7 + P n R c I O W M S E 4 + u J p H 1 1 w n B B U b m 0 6 x 0 + p a D 3 I y V R N 2 T j z F n c j O N M F X x T Q x y X N 8 c m u 4 Z U + u m L / t G m C L V k Q m 3 q D O s 3 l I u 1 / Y n V e v j / t P D E p L B X 0 L e X Q t x F 3 j P H B K e J w l e m c i h 9 q Y U U p G I K f b P b A V Y d w x p Y z / O p w r S s e t C w 9 9 j H o 2 p 9 V x s 5 y d o X J T B z p A 1 P i M i 8 h k Y a s G R S r F S 2 I M 2 3 J D M C 6 / j J J k t W c J k Z h N W q / Y T D G / B f 8 5 3 o S / s P r 5 l 5 n t D l a m j b f n F p O L q e B q O 8 / I b h x E F q s X M o D G h j 5 T C A y B x J k 9 R C X n C z M O N v q f / S x 5 0 S w n i d 3 y f t 2 b H L 5 8 + G f 9 W b f h h C v z h K v z Z S t T x d x X 2 Y F U S s E f 4 8 B 1 Q S w E C L Q A U A A I A C A C r Y U h N G p X s W a c A A A D 5 A A A A E g A A A A A A A A A A A A A A A A A A A A A A Q 2 9 u Z m l n L 1 B h Y 2 t h Z 2 U u e G 1 s U E s B A i 0 A F A A C A A g A q 2 F I T Q / K 6 a u k A A A A 6 Q A A A B M A A A A A A A A A A A A A A A A A 8 w A A A F t D b 2 5 0 Z W 5 0 X 1 R 5 c G V z X S 5 4 b W x Q S w E C L Q A U A A I A C A C r Y U h N 7 y Q g 8 h Q E A A D E D w A A E w A A A A A A A A A A A A A A A A D k A Q A A R m 9 y b X V s Y X M v U 2 V j d G l v b j E u b V B L B Q Y A A A A A A w A D A M I A A A B F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K A A A A A A A A I s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C U 3 N 6 b l l D d H d U c i 9 Z a C t L W D J V N 1 l K R l J 5 W V c 1 e l p t O X l i U 0 J H Y V d 4 b E l H W n l i M j B n U m 5 W d V p H b H V a e k l 3 T V R R d E 1 q Q X h P Q U F B Q U F B Q U F B Q U F B Q U I x d 0 t w V j N p a 2 J R N G l n c y t S c G d V Z X V E R k 5 o Y l h C c 1 p T Q l J k V 1 Z 5 Z V F B Q l F V c k 0 1 M k F y Y 0 U 2 L z J J Z m l s O W x P M k F B Q U F B Q T 0 i I C 8 + P C 9 T d G F i b G V F b n R y a W V z P j w v S X R l b T 4 8 S X R l b T 4 8 S X R l b U x v Y 2 F 0 a W 9 u P j x J d G V t V H l w Z T 5 G b 3 J t d W x h P C 9 J d G V t V H l w Z T 4 8 S X R l b V B h d G g + U 2 V j d G l v b j E v R n V u Z G l u Z z I w M T Q t M j A x O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d W 5 k a W 5 n M j A x N F 8 y M D E 4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W N j c m 9 u e W 0 m c X V v d D s s J n F 1 b 3 Q 7 W W V h c i Z x d W 9 0 O y w m c X V v d D t D b 3 V u d H J 5 J n F 1 b 3 Q 7 L C Z x d W 9 0 O 1 J l c X V p c m V t Z W 5 0 J n F 1 b 3 Q 7 L C Z x d W 9 0 O 0 Z 1 b m R p b m c m c X V v d D s s J n F 1 b 3 Q 7 V W 5 t Z X Q m c X V v d D t d I i A v P j x F b n R y e S B U e X B l P S J G a W x s Q 2 9 s d W 1 u V H l w Z X M i I F Z h b H V l P S J z Q m d N R 0 F 3 T U E i I C 8 + P E V u d H J 5 I F R 5 c G U 9 I k Z p b G x M Y X N 0 V X B k Y X R l Z C I g V m F s d W U 9 I m Q y M D E 4 L T E w L T A 4 V D E y O j E z O j I z L j k 2 M z Y z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S I g L z 4 8 R W 5 0 c n k g V H l w Z T 0 i Q W R k Z W R U b 0 R h d G F N b 2 R l b C I g V m F s d W U 9 I m w w I i A v P j x F b n R y e S B U e X B l P S J R d W V y e U l E I i B W Y W x 1 Z T 0 i c z g z Y z N j Y m R l L W I z O D A t N D c 3 Y S 1 h Y 2 Q z L T h m Z W V m O T M 1 M 2 F l N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u Z G l u Z z I w M T Q t M j A x O C 9 D a G F u Z 2 V k I F R 5 c G U x L n t T b 3 V y Y 2 U u T m F t Z S 4 x L D B 9 J n F 1 b 3 Q 7 L C Z x d W 9 0 O 1 N l Y 3 R p b 2 4 x L 0 Z 1 b m R p b m c y M D E 0 L T I w M T g v Q 2 h h b m d l Z C B U e X B l L n t Z Z W F y L D F 9 J n F 1 b 3 Q 7 L C Z x d W 9 0 O 1 N l Y 3 R p b 2 4 x L 0 Z 1 b m R p b m c y M D E 0 L T I w M T g v Q 2 h h b m d l Z C B U e X B l L n t D b 3 V u d H J 5 L D V 9 J n F 1 b 3 Q 7 L C Z x d W 9 0 O 1 N l Y 3 R p b 2 4 x L 0 Z 1 b m R p b m c y M D E 0 L T I w M T g v Q 2 h h b m d l Z C B U e X B l L n t U b 3 R h b C B y Z X F 1 a X J l b W V u d H M g K F V T J C k s N H 0 m c X V v d D s s J n F 1 b 3 Q 7 U 2 V j d G l v b j E v R n V u Z G l u Z z I w M T Q t M j A x O C 9 D a G F u Z 2 V k I F R 5 c G U u e 1 J l c 3 B v b n N l I H B s Y W 4 v Y X B w Z W F s I G Z 1 b m R p b m c g K F V T J C k s M n 0 m c X V v d D s s J n F 1 b 3 Q 7 U 2 V j d G l v b j E v R n V u Z G l u Z z I w M T Q t M j A x O C 9 B Z G R l Z C B D d X N 0 b 2 0 u e 1 V u b W V 0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Z 1 b m R p b m c y M D E 0 L T I w M T g v Q 2 h h b m d l Z C B U e X B l M S 5 7 U 2 9 1 c m N l L k 5 h b W U u M S w w f S Z x d W 9 0 O y w m c X V v d D t T Z W N 0 a W 9 u M S 9 G d W 5 k a W 5 n M j A x N C 0 y M D E 4 L 0 N o Y W 5 n Z W Q g V H l w Z S 5 7 W W V h c i w x f S Z x d W 9 0 O y w m c X V v d D t T Z W N 0 a W 9 u M S 9 G d W 5 k a W 5 n M j A x N C 0 y M D E 4 L 0 N o Y W 5 n Z W Q g V H l w Z S 5 7 Q 2 9 1 b n R y e S w 1 f S Z x d W 9 0 O y w m c X V v d D t T Z W N 0 a W 9 u M S 9 G d W 5 k a W 5 n M j A x N C 0 y M D E 4 L 0 N o Y W 5 n Z W Q g V H l w Z S 5 7 V G 9 0 Y W w g c m V x d W l y Z W 1 l b n R z I C h V U y Q p L D R 9 J n F 1 b 3 Q 7 L C Z x d W 9 0 O 1 N l Y 3 R p b 2 4 x L 0 Z 1 b m R p b m c y M D E 0 L T I w M T g v Q 2 h h b m d l Z C B U e X B l L n t S Z X N w b 2 5 z Z S B w b G F u L 2 F w c G V h b C B m d W 5 k a W 5 n I C h V U y Q p L D J 9 J n F 1 b 3 Q 7 L C Z x d W 9 0 O 1 N l Y 3 R p b 2 4 x L 0 Z 1 b m R p b m c y M D E 0 L T I w M T g v Q W R k Z W Q g Q 3 V z d G 9 t L n t V b m 1 l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u Z G l u Z z I w M T Q t M j A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V h Y W M w N z U t M j l k Z S 0 0 M z F i L T g 4 Y T A t Y j N l N D Y 5 O D E 0 N 2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D h U M T E 6 N T I 6 M j E u N T k y O T A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g t M T A t M D h U M T E 6 N T I 6 M j E u N j I y O T A 1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T V h Y W M w N z U t M j l k Z S 0 0 M z F i L T g 4 Y T A t Y j N l N D Y 5 O D E 0 N 2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R n V u Z G l u Z z I w M T Q t M j A x O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R d W V y e U d y b 3 V w S U Q i I F Z h b H V l P S J z Z T d j Y z R h N D E t M m I 2 M C 0 0 Z T c w L W J m Z D g t O D d l M j k 3 Z D k 0 Z W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w O F Q x M T o 1 M j o y M S 4 2 M j I 5 M D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Z 1 b m R p b m c y M D E 0 L T I w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G d W 5 k a W 5 n M j A x N C 0 y M D E 4 L 0 V 4 c G 9 y d C U y M G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Z 1 b m R p b m c y M D E 0 L T I w M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G d W 5 k a W 5 n M j A x N C 0 y M D E 4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U 3 Y 2 M 0 Y T Q x L T J i N j A t N G U 3 M C 1 i Z m Q 4 L T g 3 Z T I 5 N 2 Q 5 N G V k O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A 4 V D E x O j U y O j I x L j Y y M j k w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R n V u Z G l u Z z I w M T Q t M j A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5 k a W 5 n M j A x N C 0 y M D E 4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p b m c y M D E 0 L T I w M T g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G l u Z z I w M T Q t M j A x O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p b m c y M D E 0 L T I w M T g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5 k a W 5 n M j A x N C 0 y M D E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G l u Z z I w M T Q t M j A x O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G l u Z z I w M T Q t M j A x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5 k a W 5 n M j A x N C 0 y M D E 4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G l u Z z I w M T Q t M j A x O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p b m c y M D E 0 L T I w M T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p b m c y M D E 0 L T I w M T g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5 k a W 5 n M j A x N C 0 y M D E 4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p b m c y M D E 0 L T I w M T g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G l u Z z I w M T Q t M j A x O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G l u Z z I w M T Q t M j A x O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5 k a W 5 n M j A x N C 0 y M D E 4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p b m c y M D E 0 L T I w M T g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G l u Z z I w M T Q t M j A x O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p b m c y M D E 0 L T I w M T g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x E f n 1 h Z x h H o 5 0 Z x J N s D G 8 A A A A A A g A A A A A A A 2 Y A A M A A A A A Q A A A A f M P E F l t x Y 3 z U P t e P h f B y u Q A A A A A E g A A A o A A A A B A A A A C J l x p b Z O X J A q l l t M D u W u W d U A A A A A 2 p X Q 4 t Z G 1 d o u U W B D E t X P b 3 V M P r l i S i e P P + + 0 J U 3 S N h c A k n j a j e K b C z Z b Q K 7 W j G O m c X O 7 j x K 9 3 u 0 m N p N L s A 1 Y C B 6 R Z 3 l b D F l 5 h O X j d O 8 L q 2 F A A A A O v O J x 1 w P r r v 9 H k Z 7 n Q x C / m N e C t T < / D a t a M a s h u p > 
</file>

<file path=customXml/itemProps1.xml><?xml version="1.0" encoding="utf-8"?>
<ds:datastoreItem xmlns:ds="http://schemas.openxmlformats.org/officeDocument/2006/customXml" ds:itemID="{52B4733E-6021-453A-AB8C-4A420F652D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PQ</vt:lpstr>
      <vt:lpstr>CASELOADS</vt:lpstr>
      <vt:lpstr>SAM BURDEN</vt:lpstr>
      <vt:lpstr>FSC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Mame K. Diop</dc:creator>
  <cp:lastModifiedBy>Mame K. Diop</cp:lastModifiedBy>
  <dcterms:created xsi:type="dcterms:W3CDTF">2018-10-08T11:47:26Z</dcterms:created>
  <dcterms:modified xsi:type="dcterms:W3CDTF">2018-10-10T15:16:33Z</dcterms:modified>
</cp:coreProperties>
</file>