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A25A5AAC-E421-45EF-B831-356C2DEBF53E}" xr6:coauthVersionLast="34" xr6:coauthVersionMax="34" xr10:uidLastSave="{00000000-0000-0000-0000-000000000000}"/>
  <bookViews>
    <workbookView xWindow="0" yWindow="0" windowWidth="20490" windowHeight="6945" xr2:uid="{75F66191-A377-415B-9228-3978C4ECE59C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29" i="1"/>
  <c r="V29" i="1"/>
  <c r="V27" i="1"/>
  <c r="E28" i="1"/>
  <c r="D28" i="1"/>
  <c r="AE4" i="1"/>
  <c r="Y10" i="1"/>
  <c r="Z10" i="1"/>
  <c r="AA10" i="1"/>
  <c r="AC10" i="1"/>
  <c r="Y11" i="1"/>
  <c r="Z11" i="1"/>
  <c r="AA11" i="1"/>
  <c r="Y12" i="1"/>
  <c r="Z12" i="1"/>
  <c r="AA12" i="1"/>
  <c r="AC12" i="1"/>
  <c r="Y13" i="1"/>
  <c r="AB13" i="1" s="1"/>
  <c r="Z13" i="1"/>
  <c r="AA13" i="1"/>
  <c r="AC13" i="1" s="1"/>
  <c r="Y14" i="1"/>
  <c r="AB14" i="1" s="1"/>
  <c r="Z14" i="1"/>
  <c r="AA14" i="1"/>
  <c r="AC14" i="1" s="1"/>
  <c r="Y15" i="1"/>
  <c r="AB15" i="1" s="1"/>
  <c r="Z15" i="1"/>
  <c r="AC15" i="1" s="1"/>
  <c r="AA15" i="1"/>
  <c r="Y16" i="1"/>
  <c r="Z16" i="1"/>
  <c r="AC16" i="1" s="1"/>
  <c r="AA16" i="1"/>
  <c r="Y17" i="1"/>
  <c r="AB17" i="1" s="1"/>
  <c r="Z17" i="1"/>
  <c r="AA17" i="1"/>
  <c r="AC17" i="1"/>
  <c r="Y18" i="1"/>
  <c r="Z18" i="1"/>
  <c r="AA18" i="1"/>
  <c r="AC18" i="1"/>
  <c r="Y19" i="1"/>
  <c r="Z19" i="1"/>
  <c r="AA19" i="1"/>
  <c r="Y20" i="1"/>
  <c r="Z20" i="1"/>
  <c r="AA20" i="1"/>
  <c r="AB20" i="1" s="1"/>
  <c r="AC20" i="1"/>
  <c r="Y21" i="1"/>
  <c r="AB21" i="1" s="1"/>
  <c r="Z21" i="1"/>
  <c r="AA21" i="1"/>
  <c r="AC21" i="1" s="1"/>
  <c r="Y22" i="1"/>
  <c r="AB22" i="1" s="1"/>
  <c r="Z22" i="1"/>
  <c r="AA22" i="1"/>
  <c r="AC22" i="1" s="1"/>
  <c r="Y23" i="1"/>
  <c r="Z23" i="1"/>
  <c r="AA23" i="1"/>
  <c r="AB23" i="1" s="1"/>
  <c r="Y24" i="1"/>
  <c r="Z24" i="1"/>
  <c r="AC24" i="1" s="1"/>
  <c r="AA24" i="1"/>
  <c r="Y25" i="1"/>
  <c r="AB25" i="1" s="1"/>
  <c r="Z25" i="1"/>
  <c r="AA25" i="1"/>
  <c r="AC25" i="1"/>
  <c r="Y26" i="1"/>
  <c r="AB26" i="1" s="1"/>
  <c r="Z26" i="1"/>
  <c r="AA26" i="1"/>
  <c r="AC26" i="1"/>
  <c r="Y27" i="1"/>
  <c r="Z27" i="1"/>
  <c r="AA27" i="1"/>
  <c r="AB27" i="1" s="1"/>
  <c r="Y28" i="1"/>
  <c r="Z28" i="1"/>
  <c r="AA28" i="1"/>
  <c r="AC28" i="1"/>
  <c r="AA4" i="1"/>
  <c r="AA5" i="1"/>
  <c r="AA6" i="1"/>
  <c r="AA7" i="1"/>
  <c r="AA8" i="1"/>
  <c r="AA9" i="1"/>
  <c r="AC3" i="1"/>
  <c r="AA3" i="1"/>
  <c r="Z3" i="1"/>
  <c r="Y3" i="1"/>
  <c r="AB3" i="1" s="1"/>
  <c r="Z4" i="1"/>
  <c r="AC4" i="1" s="1"/>
  <c r="Z9" i="1"/>
  <c r="Y9" i="1"/>
  <c r="AB9" i="1" s="1"/>
  <c r="Z8" i="1"/>
  <c r="AC8" i="1" s="1"/>
  <c r="Y8" i="1"/>
  <c r="Z7" i="1"/>
  <c r="AC7" i="1" s="1"/>
  <c r="Y7" i="1"/>
  <c r="Z6" i="1"/>
  <c r="AC6" i="1" s="1"/>
  <c r="Y6" i="1"/>
  <c r="Z5" i="1"/>
  <c r="AC5" i="1" s="1"/>
  <c r="Y5" i="1"/>
  <c r="Y4" i="1"/>
  <c r="AB4" i="1" s="1"/>
  <c r="E27" i="1"/>
  <c r="D27" i="1"/>
  <c r="AB10" i="1" l="1"/>
  <c r="AB12" i="1"/>
  <c r="AB11" i="1"/>
  <c r="AB28" i="1"/>
  <c r="AB24" i="1"/>
  <c r="AB19" i="1"/>
  <c r="AB18" i="1"/>
  <c r="AB16" i="1"/>
  <c r="AC23" i="1"/>
  <c r="AC27" i="1"/>
  <c r="AC19" i="1"/>
  <c r="AC11" i="1"/>
  <c r="AC9" i="1"/>
  <c r="AB6" i="1"/>
  <c r="AB8" i="1"/>
  <c r="AB5" i="1"/>
  <c r="AB7" i="1"/>
  <c r="AE3" i="1" l="1"/>
  <c r="S28" i="1" l="1"/>
  <c r="R28" i="1"/>
  <c r="E26" i="1"/>
  <c r="D26" i="1"/>
  <c r="T21" i="1" l="1"/>
  <c r="T22" i="1"/>
  <c r="T23" i="1"/>
  <c r="T24" i="1"/>
  <c r="T25" i="1"/>
  <c r="T26" i="1"/>
  <c r="T27" i="1"/>
  <c r="T20" i="1"/>
  <c r="R27" i="1"/>
  <c r="U27" i="1" s="1"/>
  <c r="S27" i="1"/>
  <c r="R26" i="1"/>
  <c r="U26" i="1" s="1"/>
  <c r="S26" i="1"/>
  <c r="V26" i="1" s="1"/>
  <c r="R25" i="1"/>
  <c r="U25" i="1" s="1"/>
  <c r="S25" i="1"/>
  <c r="V25" i="1" s="1"/>
  <c r="S21" i="1"/>
  <c r="V21" i="1" s="1"/>
  <c r="S20" i="1"/>
  <c r="V20" i="1" s="1"/>
  <c r="S22" i="1"/>
  <c r="V22" i="1" s="1"/>
  <c r="S23" i="1"/>
  <c r="V23" i="1" s="1"/>
  <c r="S24" i="1"/>
  <c r="V24" i="1" s="1"/>
  <c r="R21" i="1"/>
  <c r="U21" i="1" s="1"/>
  <c r="R22" i="1"/>
  <c r="U22" i="1" s="1"/>
  <c r="R23" i="1"/>
  <c r="U23" i="1" s="1"/>
  <c r="R24" i="1"/>
  <c r="U24" i="1" s="1"/>
  <c r="R20" i="1"/>
  <c r="U20" i="1" s="1"/>
  <c r="D25" i="1"/>
  <c r="U29" i="1" l="1"/>
  <c r="E20" i="1"/>
  <c r="E21" i="1"/>
  <c r="E22" i="1"/>
  <c r="E23" i="1"/>
  <c r="E24" i="1"/>
  <c r="E25" i="1"/>
  <c r="D20" i="1"/>
  <c r="D21" i="1"/>
  <c r="D22" i="1"/>
  <c r="D23" i="1"/>
  <c r="D24" i="1"/>
  <c r="E19" i="1" l="1"/>
  <c r="D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<sst xmlns="http://schemas.openxmlformats.org/spreadsheetml/2006/main" count="20" uniqueCount="14">
  <si>
    <t>Log</t>
  </si>
  <si>
    <t>Cases</t>
  </si>
  <si>
    <t>Growth</t>
  </si>
  <si>
    <t>a</t>
  </si>
  <si>
    <t>b</t>
  </si>
  <si>
    <t>c</t>
  </si>
  <si>
    <t>dias</t>
  </si>
  <si>
    <t>Casos lin</t>
  </si>
  <si>
    <t>Casos reais</t>
  </si>
  <si>
    <t>Erro lin</t>
  </si>
  <si>
    <t>Casos Pol</t>
  </si>
  <si>
    <t>Erro Pol</t>
  </si>
  <si>
    <t>MAE Pol</t>
  </si>
  <si>
    <t>MAE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</si>
</sst>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Covid-19</a:t>
            </a:r>
            <a:r>
              <a:rPr lang="pt-BR" baseline="0"/>
              <a:t> - Brazil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alpha val="99000"/>
                  </a:schemeClr>
                </a:solidFill>
                <a:prstDash val="sysDot"/>
              </a:ln>
              <a:effectLst/>
            </c:spPr>
            <c:trendlineType val="power"/>
            <c:forward val="10"/>
            <c:dispRSqr val="0"/>
            <c:dispEq val="0"/>
          </c:trendline>
          <c:cat>
            <c:numRef>
              <c:f>Sheet1!$B$2:$B$29</c:f>
              <c:numCache>
                <c:formatCode>m/d/yyyy</c:formatCode>
                <c:ptCount val="28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25</c:v>
                </c:pt>
                <c:pt idx="6">
                  <c:v>25</c:v>
                </c:pt>
                <c:pt idx="7">
                  <c:v>34</c:v>
                </c:pt>
                <c:pt idx="8">
                  <c:v>52</c:v>
                </c:pt>
                <c:pt idx="9">
                  <c:v>77</c:v>
                </c:pt>
                <c:pt idx="10">
                  <c:v>151</c:v>
                </c:pt>
                <c:pt idx="11">
                  <c:v>151</c:v>
                </c:pt>
                <c:pt idx="12">
                  <c:v>200</c:v>
                </c:pt>
                <c:pt idx="13">
                  <c:v>234</c:v>
                </c:pt>
                <c:pt idx="14">
                  <c:v>346</c:v>
                </c:pt>
                <c:pt idx="15">
                  <c:v>529</c:v>
                </c:pt>
                <c:pt idx="16">
                  <c:v>640</c:v>
                </c:pt>
                <c:pt idx="17">
                  <c:v>970</c:v>
                </c:pt>
                <c:pt idx="18">
                  <c:v>1178</c:v>
                </c:pt>
                <c:pt idx="19">
                  <c:v>1546</c:v>
                </c:pt>
                <c:pt idx="20">
                  <c:v>1891</c:v>
                </c:pt>
                <c:pt idx="21">
                  <c:v>2201</c:v>
                </c:pt>
                <c:pt idx="22">
                  <c:v>2433</c:v>
                </c:pt>
                <c:pt idx="23">
                  <c:v>2915</c:v>
                </c:pt>
                <c:pt idx="24">
                  <c:v>3417</c:v>
                </c:pt>
                <c:pt idx="25">
                  <c:v>3904</c:v>
                </c:pt>
                <c:pt idx="26">
                  <c:v>4256</c:v>
                </c:pt>
                <c:pt idx="27">
                  <c:v>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F-4BD2-8C39-56373DC0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67016"/>
        <c:axId val="226065704"/>
      </c:lineChart>
      <c:dateAx>
        <c:axId val="226067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65704"/>
        <c:crosses val="autoZero"/>
        <c:auto val="1"/>
        <c:lblOffset val="100"/>
        <c:baseTimeUnit val="days"/>
      </c:dateAx>
      <c:valAx>
        <c:axId val="2260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6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Sheet1!$B$3:$B$29</c:f>
              <c:numCache>
                <c:formatCode>m/d/yyyy</c:formatCode>
                <c:ptCount val="2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</c:numCache>
            </c:numRef>
          </c:cat>
          <c:val>
            <c:numRef>
              <c:f>Sheet1!$E$3:$E$29</c:f>
              <c:numCache>
                <c:formatCode>0%</c:formatCode>
                <c:ptCount val="27"/>
                <c:pt idx="0">
                  <c:v>0.5</c:v>
                </c:pt>
                <c:pt idx="1">
                  <c:v>1.6666666666666667</c:v>
                </c:pt>
                <c:pt idx="2">
                  <c:v>0.625</c:v>
                </c:pt>
                <c:pt idx="3">
                  <c:v>0.46153846153846156</c:v>
                </c:pt>
                <c:pt idx="4">
                  <c:v>0.31578947368421051</c:v>
                </c:pt>
                <c:pt idx="5">
                  <c:v>0</c:v>
                </c:pt>
                <c:pt idx="6">
                  <c:v>0.36</c:v>
                </c:pt>
                <c:pt idx="7">
                  <c:v>0.52941176470588236</c:v>
                </c:pt>
                <c:pt idx="8">
                  <c:v>0.48076923076923078</c:v>
                </c:pt>
                <c:pt idx="9">
                  <c:v>0.96103896103896103</c:v>
                </c:pt>
                <c:pt idx="10">
                  <c:v>0</c:v>
                </c:pt>
                <c:pt idx="11">
                  <c:v>0.32450331125827814</c:v>
                </c:pt>
                <c:pt idx="12">
                  <c:v>0.17</c:v>
                </c:pt>
                <c:pt idx="13">
                  <c:v>0.47863247863247865</c:v>
                </c:pt>
                <c:pt idx="14">
                  <c:v>0.52890173410404628</c:v>
                </c:pt>
                <c:pt idx="15">
                  <c:v>0.20982986767485823</c:v>
                </c:pt>
                <c:pt idx="16">
                  <c:v>0.515625</c:v>
                </c:pt>
                <c:pt idx="17">
                  <c:v>0.21443298969072164</c:v>
                </c:pt>
                <c:pt idx="18">
                  <c:v>0.31239388794567063</c:v>
                </c:pt>
                <c:pt idx="19">
                  <c:v>0.22315653298835705</c:v>
                </c:pt>
                <c:pt idx="20">
                  <c:v>0.16393442622950818</c:v>
                </c:pt>
                <c:pt idx="21">
                  <c:v>0.10540663334847797</c:v>
                </c:pt>
                <c:pt idx="22">
                  <c:v>0.19810933004521167</c:v>
                </c:pt>
                <c:pt idx="23">
                  <c:v>0.17221269296740996</c:v>
                </c:pt>
                <c:pt idx="24">
                  <c:v>0.14252268071407667</c:v>
                </c:pt>
                <c:pt idx="25">
                  <c:v>9.0163934426229511E-2</c:v>
                </c:pt>
                <c:pt idx="26">
                  <c:v>7.5892857142857137E-2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7-4472-B626-88EDC4B6F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5698120"/>
        <c:axId val="855698448"/>
      </c:lineChart>
      <c:dateAx>
        <c:axId val="855698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698448"/>
        <c:crosses val="autoZero"/>
        <c:auto val="1"/>
        <c:lblOffset val="100"/>
        <c:baseTimeUnit val="days"/>
      </c:dateAx>
      <c:valAx>
        <c:axId val="8556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69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  <a:tailEnd type="none"/>
              </a:ln>
              <a:effectLst/>
            </c:spPr>
            <c:trendlineType val="poly"/>
            <c:order val="2"/>
            <c:forward val="10"/>
            <c:dispRSqr val="1"/>
            <c:dispEq val="1"/>
            <c:trendlineLbl>
              <c:layout>
                <c:manualLayout>
                  <c:x val="2.0601924759405074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Sheet1!$B$2:$B$25</c:f>
              <c:numCache>
                <c:formatCode>m/d/yyyy</c:formatCode>
                <c:ptCount val="24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0.30102999566398114</c:v>
                </c:pt>
                <c:pt idx="1">
                  <c:v>0.47712125471966244</c:v>
                </c:pt>
                <c:pt idx="2">
                  <c:v>0.90308998699194343</c:v>
                </c:pt>
                <c:pt idx="3">
                  <c:v>1.1139433523068367</c:v>
                </c:pt>
                <c:pt idx="4">
                  <c:v>1.2787536009528289</c:v>
                </c:pt>
                <c:pt idx="5">
                  <c:v>1.3979400086720375</c:v>
                </c:pt>
                <c:pt idx="6">
                  <c:v>1.3979400086720375</c:v>
                </c:pt>
                <c:pt idx="7">
                  <c:v>1.5314789170422551</c:v>
                </c:pt>
                <c:pt idx="8">
                  <c:v>1.716003343634799</c:v>
                </c:pt>
                <c:pt idx="9">
                  <c:v>1.8864907251724818</c:v>
                </c:pt>
                <c:pt idx="10">
                  <c:v>2.1789769472931693</c:v>
                </c:pt>
                <c:pt idx="11">
                  <c:v>2.1789769472931693</c:v>
                </c:pt>
                <c:pt idx="12">
                  <c:v>2.3010299956639808</c:v>
                </c:pt>
                <c:pt idx="13">
                  <c:v>2.3692158574101425</c:v>
                </c:pt>
                <c:pt idx="14">
                  <c:v>2.5390760987927767</c:v>
                </c:pt>
                <c:pt idx="15">
                  <c:v>2.7234556720351857</c:v>
                </c:pt>
                <c:pt idx="16">
                  <c:v>2.8061799739838866</c:v>
                </c:pt>
                <c:pt idx="17">
                  <c:v>2.9867717342662448</c:v>
                </c:pt>
                <c:pt idx="18">
                  <c:v>3.0711452904510823</c:v>
                </c:pt>
                <c:pt idx="19">
                  <c:v>3.1892094895823058</c:v>
                </c:pt>
                <c:pt idx="20">
                  <c:v>3.2766915288450393</c:v>
                </c:pt>
                <c:pt idx="21">
                  <c:v>3.3426200425533477</c:v>
                </c:pt>
                <c:pt idx="22">
                  <c:v>3.3861421089308181</c:v>
                </c:pt>
                <c:pt idx="23">
                  <c:v>3.4646385590950324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8-4AFB-964C-9DB4860B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67016"/>
        <c:axId val="226065704"/>
      </c:lineChart>
      <c:dateAx>
        <c:axId val="226067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65704"/>
        <c:crosses val="autoZero"/>
        <c:auto val="1"/>
        <c:lblOffset val="100"/>
        <c:baseTimeUnit val="days"/>
      </c:dateAx>
      <c:valAx>
        <c:axId val="2260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6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  <a:tailEnd type="none"/>
              </a:ln>
              <a:effectLst/>
            </c:spPr>
            <c:trendlineType val="linear"/>
            <c:forward val="10"/>
            <c:dispRSqr val="1"/>
            <c:dispEq val="1"/>
            <c:trendlineLbl>
              <c:layout>
                <c:manualLayout>
                  <c:x val="1.8850174978127732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Sheet1!$B$2:$B$21</c:f>
              <c:numCache>
                <c:formatCode>m/d/yyyy</c:formatCode>
                <c:ptCount val="20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0.30102999566398114</c:v>
                </c:pt>
                <c:pt idx="1">
                  <c:v>0.47712125471966244</c:v>
                </c:pt>
                <c:pt idx="2">
                  <c:v>0.90308998699194343</c:v>
                </c:pt>
                <c:pt idx="3">
                  <c:v>1.1139433523068367</c:v>
                </c:pt>
                <c:pt idx="4">
                  <c:v>1.2787536009528289</c:v>
                </c:pt>
                <c:pt idx="5">
                  <c:v>1.3979400086720375</c:v>
                </c:pt>
                <c:pt idx="6">
                  <c:v>1.3979400086720375</c:v>
                </c:pt>
                <c:pt idx="7">
                  <c:v>1.5314789170422551</c:v>
                </c:pt>
                <c:pt idx="8">
                  <c:v>1.716003343634799</c:v>
                </c:pt>
                <c:pt idx="9">
                  <c:v>1.8864907251724818</c:v>
                </c:pt>
                <c:pt idx="10">
                  <c:v>2.1789769472931693</c:v>
                </c:pt>
                <c:pt idx="11">
                  <c:v>2.1789769472931693</c:v>
                </c:pt>
                <c:pt idx="12">
                  <c:v>2.3010299956639808</c:v>
                </c:pt>
                <c:pt idx="13">
                  <c:v>2.3692158574101425</c:v>
                </c:pt>
                <c:pt idx="14">
                  <c:v>2.5390760987927767</c:v>
                </c:pt>
                <c:pt idx="15">
                  <c:v>2.7234556720351857</c:v>
                </c:pt>
                <c:pt idx="16">
                  <c:v>2.8061799739838866</c:v>
                </c:pt>
                <c:pt idx="17">
                  <c:v>2.9867717342662448</c:v>
                </c:pt>
                <c:pt idx="18">
                  <c:v>3.0711452904510823</c:v>
                </c:pt>
                <c:pt idx="19">
                  <c:v>3.1892094895823058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B-4FAD-86A5-1A743E1A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67016"/>
        <c:axId val="226065704"/>
      </c:lineChart>
      <c:dateAx>
        <c:axId val="226067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65704"/>
        <c:crosses val="autoZero"/>
        <c:auto val="1"/>
        <c:lblOffset val="100"/>
        <c:baseTimeUnit val="days"/>
      </c:dateAx>
      <c:valAx>
        <c:axId val="2260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6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  <a:tailEnd type="none"/>
              </a:ln>
              <a:effectLst/>
            </c:spPr>
            <c:trendlineType val="linear"/>
            <c:forward val="10"/>
            <c:dispRSqr val="1"/>
            <c:dispEq val="1"/>
            <c:trendlineLbl>
              <c:layout>
                <c:manualLayout>
                  <c:x val="1.8850174978127732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Sheet1!$B$2:$B$25</c:f>
              <c:numCache>
                <c:formatCode>m/d/yyyy</c:formatCode>
                <c:ptCount val="24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0.30102999566398114</c:v>
                </c:pt>
                <c:pt idx="1">
                  <c:v>0.47712125471966244</c:v>
                </c:pt>
                <c:pt idx="2">
                  <c:v>0.90308998699194343</c:v>
                </c:pt>
                <c:pt idx="3">
                  <c:v>1.1139433523068367</c:v>
                </c:pt>
                <c:pt idx="4">
                  <c:v>1.2787536009528289</c:v>
                </c:pt>
                <c:pt idx="5">
                  <c:v>1.3979400086720375</c:v>
                </c:pt>
                <c:pt idx="6">
                  <c:v>1.3979400086720375</c:v>
                </c:pt>
                <c:pt idx="7">
                  <c:v>1.5314789170422551</c:v>
                </c:pt>
                <c:pt idx="8">
                  <c:v>1.716003343634799</c:v>
                </c:pt>
                <c:pt idx="9">
                  <c:v>1.8864907251724818</c:v>
                </c:pt>
                <c:pt idx="10">
                  <c:v>2.1789769472931693</c:v>
                </c:pt>
                <c:pt idx="11">
                  <c:v>2.1789769472931693</c:v>
                </c:pt>
                <c:pt idx="12">
                  <c:v>2.3010299956639808</c:v>
                </c:pt>
                <c:pt idx="13">
                  <c:v>2.3692158574101425</c:v>
                </c:pt>
                <c:pt idx="14">
                  <c:v>2.5390760987927767</c:v>
                </c:pt>
                <c:pt idx="15">
                  <c:v>2.7234556720351857</c:v>
                </c:pt>
                <c:pt idx="16">
                  <c:v>2.8061799739838866</c:v>
                </c:pt>
                <c:pt idx="17">
                  <c:v>2.9867717342662448</c:v>
                </c:pt>
                <c:pt idx="18">
                  <c:v>3.0711452904510823</c:v>
                </c:pt>
                <c:pt idx="19">
                  <c:v>3.1892094895823058</c:v>
                </c:pt>
                <c:pt idx="20">
                  <c:v>3.2766915288450393</c:v>
                </c:pt>
                <c:pt idx="21">
                  <c:v>3.3426200425533477</c:v>
                </c:pt>
                <c:pt idx="22">
                  <c:v>3.3861421089308181</c:v>
                </c:pt>
                <c:pt idx="23">
                  <c:v>3.4646385590950324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6-41B3-95E9-A5108520F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67016"/>
        <c:axId val="226065704"/>
      </c:lineChart>
      <c:dateAx>
        <c:axId val="226067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65704"/>
        <c:crosses val="autoZero"/>
        <c:auto val="1"/>
        <c:lblOffset val="100"/>
        <c:baseTimeUnit val="days"/>
      </c:dateAx>
      <c:valAx>
        <c:axId val="2260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6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Covid-19</a:t>
            </a:r>
            <a:r>
              <a:rPr lang="pt-BR" baseline="0"/>
              <a:t> Brazil Log</a:t>
            </a:r>
            <a:endParaRPr lang="pt-BR"/>
          </a:p>
        </c:rich>
      </c:tx>
      <c:layout>
        <c:manualLayout>
          <c:xMode val="edge"/>
          <c:yMode val="edge"/>
          <c:x val="0.417743000874890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4207567804024447E-2"/>
                  <c:y val="0.4576724263633713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663801399825018"/>
                  <c:y val="-0.1639596092155147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0.30102999566398114</c:v>
                </c:pt>
                <c:pt idx="1">
                  <c:v>0.47712125471966244</c:v>
                </c:pt>
                <c:pt idx="2">
                  <c:v>0.90308998699194343</c:v>
                </c:pt>
                <c:pt idx="3">
                  <c:v>1.1139433523068367</c:v>
                </c:pt>
                <c:pt idx="4">
                  <c:v>1.2787536009528289</c:v>
                </c:pt>
                <c:pt idx="5">
                  <c:v>1.3979400086720375</c:v>
                </c:pt>
                <c:pt idx="6">
                  <c:v>1.3979400086720375</c:v>
                </c:pt>
                <c:pt idx="7">
                  <c:v>1.5314789170422551</c:v>
                </c:pt>
                <c:pt idx="8">
                  <c:v>1.716003343634799</c:v>
                </c:pt>
                <c:pt idx="9">
                  <c:v>1.8864907251724818</c:v>
                </c:pt>
                <c:pt idx="10">
                  <c:v>2.1789769472931693</c:v>
                </c:pt>
                <c:pt idx="11">
                  <c:v>2.1789769472931693</c:v>
                </c:pt>
                <c:pt idx="12">
                  <c:v>2.3010299956639808</c:v>
                </c:pt>
                <c:pt idx="13">
                  <c:v>2.3692158574101425</c:v>
                </c:pt>
                <c:pt idx="14">
                  <c:v>2.5390760987927767</c:v>
                </c:pt>
                <c:pt idx="15">
                  <c:v>2.7234556720351857</c:v>
                </c:pt>
                <c:pt idx="16">
                  <c:v>2.8061799739838866</c:v>
                </c:pt>
                <c:pt idx="17">
                  <c:v>2.9867717342662448</c:v>
                </c:pt>
                <c:pt idx="18">
                  <c:v>3.0711452904510823</c:v>
                </c:pt>
                <c:pt idx="19">
                  <c:v>3.1892094895823058</c:v>
                </c:pt>
                <c:pt idx="20">
                  <c:v>3.2766915288450393</c:v>
                </c:pt>
                <c:pt idx="21">
                  <c:v>3.3426200425533477</c:v>
                </c:pt>
                <c:pt idx="22">
                  <c:v>3.3861421089308181</c:v>
                </c:pt>
                <c:pt idx="23">
                  <c:v>3.4646385590950324</c:v>
                </c:pt>
                <c:pt idx="24">
                  <c:v>3.5336449787987623</c:v>
                </c:pt>
                <c:pt idx="25">
                  <c:v>3.5915098089946538</c:v>
                </c:pt>
                <c:pt idx="26">
                  <c:v>3.6290016192869916</c:v>
                </c:pt>
                <c:pt idx="27">
                  <c:v>3.6607706435276968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F-46A4-8821-69639641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67016"/>
        <c:axId val="226065704"/>
      </c:lineChart>
      <c:catAx>
        <c:axId val="22606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65704"/>
        <c:crosses val="autoZero"/>
        <c:auto val="1"/>
        <c:lblAlgn val="ctr"/>
        <c:lblOffset val="100"/>
        <c:noMultiLvlLbl val="0"/>
      </c:catAx>
      <c:valAx>
        <c:axId val="2260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6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4762</xdr:rowOff>
    </xdr:from>
    <xdr:to>
      <xdr:col>12</xdr:col>
      <xdr:colOff>561975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F9ACB-6889-4F72-8504-10328106A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204787</xdr:colOff>
      <xdr:row>2</xdr:row>
      <xdr:rowOff>76200</xdr:rowOff>
    </xdr:from>
    <xdr:to>
      <xdr:col>20</xdr:col>
      <xdr:colOff>509587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AFD19-A1AD-4DF2-8F86-3F5D898E3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30</xdr:row>
      <xdr:rowOff>123825</xdr:rowOff>
    </xdr:from>
    <xdr:to>
      <xdr:col>21</xdr:col>
      <xdr:colOff>76200</xdr:colOff>
      <xdr:row>45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03CEE-C3E3-45C5-92F8-27F3F1FA5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152400</xdr:colOff>
      <xdr:row>32</xdr:row>
      <xdr:rowOff>142875</xdr:rowOff>
    </xdr:from>
    <xdr:to>
      <xdr:col>12</xdr:col>
      <xdr:colOff>457200</xdr:colOff>
      <xdr:row>47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29F2DB-C6C4-4022-92A0-6DDD725FB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32</xdr:row>
      <xdr:rowOff>133350</xdr:rowOff>
    </xdr:from>
    <xdr:to>
      <xdr:col>20</xdr:col>
      <xdr:colOff>314325</xdr:colOff>
      <xdr:row>47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C7F0C8-6E0D-4483-AEAD-BC904874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85725</xdr:colOff>
      <xdr:row>17</xdr:row>
      <xdr:rowOff>85725</xdr:rowOff>
    </xdr:from>
    <xdr:to>
      <xdr:col>12</xdr:col>
      <xdr:colOff>390525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20886C-CCDD-4310-B570-4733F878F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D440-2AE8-444B-8AF5-1267E2156332}">
  <dimension ref="A1:AE34"/>
  <sheetViews>
    <sheetView tabSelected="1" topLeftCell="A16" workbookViewId="0">
      <selection activeCell="E30" sqref="E30"/>
    </sheetView>
  </sheetViews>
  <sheetFormatPr defaultRowHeight="15" x14ac:dyDescent="0.25"/>
  <cols>
    <col min="2" max="2" width="10.7109375" bestFit="1" customWidth="1"/>
  </cols>
  <sheetData>
    <row r="1" spans="1:31" x14ac:dyDescent="0.25">
      <c r="C1" t="s">
        <v>1</v>
      </c>
      <c r="D1" t="s">
        <v>0</v>
      </c>
      <c r="E1" t="s">
        <v>2</v>
      </c>
    </row>
    <row r="2" spans="1:31" x14ac:dyDescent="0.25">
      <c r="A2">
        <v>1</v>
      </c>
      <c r="B2" s="1">
        <v>43893</v>
      </c>
      <c r="C2">
        <v>2</v>
      </c>
      <c r="D2">
        <f>LOG(C2,10)</f>
        <v>0.30102999566398114</v>
      </c>
      <c r="X2" t="s">
        <v>6</v>
      </c>
      <c r="Y2" t="s">
        <v>10</v>
      </c>
      <c r="Z2" t="s">
        <v>7</v>
      </c>
      <c r="AA2" t="s">
        <v>8</v>
      </c>
      <c r="AB2" t="s">
        <v>11</v>
      </c>
      <c r="AC2" t="s">
        <v>9</v>
      </c>
    </row>
    <row r="3" spans="1:31" x14ac:dyDescent="0.25">
      <c r="A3">
        <v>2</v>
      </c>
      <c r="B3" s="1">
        <v>43894</v>
      </c>
      <c r="C3">
        <v>3</v>
      </c>
      <c r="D3">
        <f t="shared" ref="D3:D24" si="0">LOG(C3,10)</f>
        <v>0.47712125471966244</v>
      </c>
      <c r="E3" s="2">
        <f>(C3-C2)/C2</f>
        <v>0.5</v>
      </c>
      <c r="X3">
        <v>1</v>
      </c>
      <c r="Y3">
        <f>10^($N$20*(X3^2) +( $O$20 * X3 )+ $P$20)</f>
        <v>2.5738953710554462</v>
      </c>
      <c r="Z3">
        <f>10^($N$22*X3 + $O$22)</f>
        <v>4.6289656602191966</v>
      </c>
      <c r="AA3">
        <f>C2</f>
        <v>2</v>
      </c>
      <c r="AB3">
        <f>ABS(AA3-Y3)</f>
        <v>0.57389537105544619</v>
      </c>
      <c r="AC3">
        <f>ABS(AA3-Z3)</f>
        <v>2.6289656602191966</v>
      </c>
      <c r="AD3" t="s">
        <v>12</v>
      </c>
      <c r="AE3">
        <f>AVERAGE(AB3:AB28)</f>
        <v>48.520608285989631</v>
      </c>
    </row>
    <row r="4" spans="1:31" x14ac:dyDescent="0.25">
      <c r="A4">
        <v>3</v>
      </c>
      <c r="B4" s="1">
        <v>43895</v>
      </c>
      <c r="C4">
        <v>8</v>
      </c>
      <c r="D4">
        <f t="shared" si="0"/>
        <v>0.90308998699194343</v>
      </c>
      <c r="E4" s="2">
        <f t="shared" ref="E4:E29" si="1">(C4-C3)/C3</f>
        <v>1.6666666666666667</v>
      </c>
      <c r="X4">
        <v>2</v>
      </c>
      <c r="Y4">
        <f t="shared" ref="Y4:Y11" si="2">10^($N$20*(X4^2) +( $O$20 * X4 )+ $P$20)</f>
        <v>3.9832038153432165</v>
      </c>
      <c r="Z4">
        <f>10^($N$22*X4 + $O$22)</f>
        <v>6.2172213255362143</v>
      </c>
      <c r="AA4">
        <f t="shared" ref="AA4:AA11" si="3">C3</f>
        <v>3</v>
      </c>
      <c r="AB4">
        <f t="shared" ref="AB4:AB9" si="4">ABS(AA4-Y4)</f>
        <v>0.98320381534321655</v>
      </c>
      <c r="AC4">
        <f t="shared" ref="AC4:AC9" si="5">ABS(AA4-Z4)</f>
        <v>3.2172213255362143</v>
      </c>
      <c r="AD4" t="s">
        <v>13</v>
      </c>
      <c r="AE4">
        <f>AVERAGE(AC3:AC28)</f>
        <v>343.75789850854324</v>
      </c>
    </row>
    <row r="5" spans="1:31" x14ac:dyDescent="0.25">
      <c r="A5">
        <v>4</v>
      </c>
      <c r="B5" s="1">
        <v>43896</v>
      </c>
      <c r="C5">
        <v>13</v>
      </c>
      <c r="D5">
        <f t="shared" si="0"/>
        <v>1.1139433523068367</v>
      </c>
      <c r="E5" s="2">
        <f t="shared" si="1"/>
        <v>0.625</v>
      </c>
      <c r="X5">
        <v>3</v>
      </c>
      <c r="Y5">
        <f t="shared" si="2"/>
        <v>6.091430304425673</v>
      </c>
      <c r="Z5">
        <f t="shared" ref="Z5:Z11" si="6">10^($N$22*X5 + $O$22)</f>
        <v>8.35042725481612</v>
      </c>
      <c r="AA5">
        <f t="shared" si="3"/>
        <v>8</v>
      </c>
      <c r="AB5">
        <f t="shared" si="4"/>
        <v>1.908569695574327</v>
      </c>
      <c r="AC5">
        <f t="shared" si="5"/>
        <v>0.35042725481612003</v>
      </c>
    </row>
    <row r="6" spans="1:31" x14ac:dyDescent="0.25">
      <c r="A6">
        <v>5</v>
      </c>
      <c r="B6" s="1">
        <v>43897</v>
      </c>
      <c r="C6">
        <v>19</v>
      </c>
      <c r="D6">
        <f t="shared" si="0"/>
        <v>1.2787536009528289</v>
      </c>
      <c r="E6" s="2">
        <f t="shared" si="1"/>
        <v>0.46153846153846156</v>
      </c>
      <c r="X6">
        <v>4</v>
      </c>
      <c r="Y6">
        <f t="shared" si="2"/>
        <v>9.2055796438829649</v>
      </c>
      <c r="Z6">
        <f t="shared" si="6"/>
        <v>11.215562658445645</v>
      </c>
      <c r="AA6">
        <f t="shared" si="3"/>
        <v>13</v>
      </c>
      <c r="AB6">
        <f t="shared" si="4"/>
        <v>3.7944203561170351</v>
      </c>
      <c r="AC6">
        <f t="shared" si="5"/>
        <v>1.7844373415543551</v>
      </c>
    </row>
    <row r="7" spans="1:31" x14ac:dyDescent="0.25">
      <c r="A7">
        <v>6</v>
      </c>
      <c r="B7" s="1">
        <v>43898</v>
      </c>
      <c r="C7">
        <v>25</v>
      </c>
      <c r="D7">
        <f t="shared" si="0"/>
        <v>1.3979400086720375</v>
      </c>
      <c r="E7" s="2">
        <f t="shared" si="1"/>
        <v>0.31578947368421051</v>
      </c>
      <c r="X7">
        <v>5</v>
      </c>
      <c r="Y7">
        <f t="shared" si="2"/>
        <v>13.747638694449002</v>
      </c>
      <c r="Z7">
        <f t="shared" si="6"/>
        <v>15.063761638420525</v>
      </c>
      <c r="AA7">
        <f t="shared" si="3"/>
        <v>19</v>
      </c>
      <c r="AB7">
        <f t="shared" si="4"/>
        <v>5.2523613055509983</v>
      </c>
      <c r="AC7">
        <f t="shared" si="5"/>
        <v>3.9362383615794752</v>
      </c>
    </row>
    <row r="8" spans="1:31" x14ac:dyDescent="0.25">
      <c r="A8">
        <v>7</v>
      </c>
      <c r="B8" s="1">
        <v>43899</v>
      </c>
      <c r="C8">
        <v>25</v>
      </c>
      <c r="D8">
        <f t="shared" si="0"/>
        <v>1.3979400086720375</v>
      </c>
      <c r="E8" s="2">
        <f t="shared" si="1"/>
        <v>0</v>
      </c>
      <c r="X8">
        <v>6</v>
      </c>
      <c r="Y8">
        <f t="shared" si="2"/>
        <v>20.288511699314597</v>
      </c>
      <c r="Z8">
        <f t="shared" si="6"/>
        <v>20.232325529230135</v>
      </c>
      <c r="AA8">
        <f t="shared" si="3"/>
        <v>25</v>
      </c>
      <c r="AB8">
        <f t="shared" si="4"/>
        <v>4.7114883006854029</v>
      </c>
      <c r="AC8">
        <f t="shared" si="5"/>
        <v>4.7676744707698653</v>
      </c>
    </row>
    <row r="9" spans="1:31" x14ac:dyDescent="0.25">
      <c r="A9">
        <v>8</v>
      </c>
      <c r="B9" s="1">
        <v>43900</v>
      </c>
      <c r="C9">
        <v>34</v>
      </c>
      <c r="D9">
        <f t="shared" si="0"/>
        <v>1.5314789170422551</v>
      </c>
      <c r="E9" s="2">
        <f t="shared" si="1"/>
        <v>0.36</v>
      </c>
      <c r="X9">
        <v>7</v>
      </c>
      <c r="Y9">
        <f t="shared" si="2"/>
        <v>29.588120556365162</v>
      </c>
      <c r="Z9">
        <f t="shared" si="6"/>
        <v>27.174287946556912</v>
      </c>
      <c r="AA9">
        <f t="shared" si="3"/>
        <v>25</v>
      </c>
      <c r="AB9">
        <f t="shared" si="4"/>
        <v>4.5881205563651619</v>
      </c>
      <c r="AC9">
        <f t="shared" si="5"/>
        <v>2.1742879465569125</v>
      </c>
    </row>
    <row r="10" spans="1:31" x14ac:dyDescent="0.25">
      <c r="A10">
        <v>9</v>
      </c>
      <c r="B10" s="1">
        <v>43901</v>
      </c>
      <c r="C10">
        <v>52</v>
      </c>
      <c r="D10">
        <f t="shared" si="0"/>
        <v>1.716003343634799</v>
      </c>
      <c r="E10" s="2">
        <f t="shared" si="1"/>
        <v>0.52941176470588236</v>
      </c>
      <c r="X10">
        <v>8</v>
      </c>
      <c r="Y10">
        <f t="shared" ref="Y10:Y29" si="7">10^($N$20*(X10^2) +( $O$20 * X10 )+ $P$20)</f>
        <v>42.641225650080948</v>
      </c>
      <c r="Z10">
        <f t="shared" ref="Z10:Z29" si="8">10^($N$22*X10 + $O$22)</f>
        <v>36.49812397173735</v>
      </c>
      <c r="AA10">
        <f t="shared" ref="AA10:AA29" si="9">C9</f>
        <v>34</v>
      </c>
      <c r="AB10">
        <f t="shared" ref="AB10:AB29" si="10">ABS(AA10-Y10)</f>
        <v>8.6412256500809477</v>
      </c>
      <c r="AC10">
        <f t="shared" ref="AC10:AC29" si="11">ABS(AA10-Z10)</f>
        <v>2.4981239717373498</v>
      </c>
    </row>
    <row r="11" spans="1:31" x14ac:dyDescent="0.25">
      <c r="A11">
        <v>10</v>
      </c>
      <c r="B11" s="1">
        <v>43902</v>
      </c>
      <c r="C11">
        <v>77</v>
      </c>
      <c r="D11">
        <f t="shared" si="0"/>
        <v>1.8864907251724818</v>
      </c>
      <c r="E11" s="2">
        <f t="shared" si="1"/>
        <v>0.48076923076923078</v>
      </c>
      <c r="X11">
        <v>9</v>
      </c>
      <c r="Y11">
        <f t="shared" si="7"/>
        <v>60.72773577830371</v>
      </c>
      <c r="Z11">
        <f t="shared" si="8"/>
        <v>49.021084051076073</v>
      </c>
      <c r="AA11">
        <f t="shared" si="9"/>
        <v>52</v>
      </c>
      <c r="AB11">
        <f t="shared" si="10"/>
        <v>8.7277357783037104</v>
      </c>
      <c r="AC11">
        <f t="shared" si="11"/>
        <v>2.9789159489239267</v>
      </c>
    </row>
    <row r="12" spans="1:31" x14ac:dyDescent="0.25">
      <c r="A12">
        <v>11</v>
      </c>
      <c r="B12" s="1">
        <v>43903</v>
      </c>
      <c r="C12">
        <v>151</v>
      </c>
      <c r="D12">
        <f t="shared" si="0"/>
        <v>2.1789769472931693</v>
      </c>
      <c r="E12" s="2">
        <f t="shared" si="1"/>
        <v>0.96103896103896103</v>
      </c>
      <c r="X12">
        <v>10</v>
      </c>
      <c r="Y12">
        <f t="shared" si="7"/>
        <v>85.465258058893667</v>
      </c>
      <c r="Z12">
        <f t="shared" si="8"/>
        <v>65.840827419061313</v>
      </c>
      <c r="AA12">
        <f t="shared" si="9"/>
        <v>77</v>
      </c>
      <c r="AB12">
        <f t="shared" si="10"/>
        <v>8.4652580588936672</v>
      </c>
      <c r="AC12">
        <f t="shared" si="11"/>
        <v>11.159172580938687</v>
      </c>
    </row>
    <row r="13" spans="1:31" x14ac:dyDescent="0.25">
      <c r="A13">
        <v>12</v>
      </c>
      <c r="B13" s="1">
        <v>43904</v>
      </c>
      <c r="C13">
        <v>151</v>
      </c>
      <c r="D13">
        <f t="shared" si="0"/>
        <v>2.1789769472931693</v>
      </c>
      <c r="E13" s="2">
        <f t="shared" si="1"/>
        <v>0</v>
      </c>
      <c r="X13">
        <v>11</v>
      </c>
      <c r="Y13">
        <f t="shared" si="7"/>
        <v>118.86041373560809</v>
      </c>
      <c r="Z13">
        <f t="shared" si="8"/>
        <v>88.431633839632639</v>
      </c>
      <c r="AA13">
        <f t="shared" si="9"/>
        <v>151</v>
      </c>
      <c r="AB13">
        <f t="shared" si="10"/>
        <v>32.139586264391909</v>
      </c>
      <c r="AC13">
        <f t="shared" si="11"/>
        <v>62.568366160367361</v>
      </c>
    </row>
    <row r="14" spans="1:31" x14ac:dyDescent="0.25">
      <c r="A14">
        <v>13</v>
      </c>
      <c r="B14" s="1">
        <v>43905</v>
      </c>
      <c r="C14">
        <v>200</v>
      </c>
      <c r="D14">
        <f t="shared" si="0"/>
        <v>2.3010299956639808</v>
      </c>
      <c r="E14" s="2">
        <f t="shared" si="1"/>
        <v>0.32450331125827814</v>
      </c>
      <c r="X14">
        <v>12</v>
      </c>
      <c r="Y14">
        <f t="shared" si="7"/>
        <v>163.35407653653027</v>
      </c>
      <c r="Z14">
        <f t="shared" si="8"/>
        <v>118.77362679198166</v>
      </c>
      <c r="AA14">
        <f t="shared" si="9"/>
        <v>151</v>
      </c>
      <c r="AB14">
        <f t="shared" si="10"/>
        <v>12.354076536530272</v>
      </c>
      <c r="AC14">
        <f t="shared" si="11"/>
        <v>32.226373208018344</v>
      </c>
    </row>
    <row r="15" spans="1:31" x14ac:dyDescent="0.25">
      <c r="A15">
        <v>14</v>
      </c>
      <c r="B15" s="1">
        <v>43906</v>
      </c>
      <c r="C15">
        <v>234</v>
      </c>
      <c r="D15">
        <f t="shared" si="0"/>
        <v>2.3692158574101425</v>
      </c>
      <c r="E15" s="2">
        <f t="shared" si="1"/>
        <v>0.17</v>
      </c>
      <c r="X15">
        <v>13</v>
      </c>
      <c r="Y15">
        <f t="shared" si="7"/>
        <v>221.854287377763</v>
      </c>
      <c r="Z15">
        <f t="shared" si="8"/>
        <v>159.52633473790337</v>
      </c>
      <c r="AA15">
        <f t="shared" si="9"/>
        <v>200</v>
      </c>
      <c r="AB15">
        <f t="shared" si="10"/>
        <v>21.854287377763001</v>
      </c>
      <c r="AC15">
        <f t="shared" si="11"/>
        <v>40.473665262096631</v>
      </c>
    </row>
    <row r="16" spans="1:31" x14ac:dyDescent="0.25">
      <c r="A16">
        <v>15</v>
      </c>
      <c r="B16" s="1">
        <v>43907</v>
      </c>
      <c r="C16">
        <v>346</v>
      </c>
      <c r="D16">
        <f t="shared" si="0"/>
        <v>2.5390760987927767</v>
      </c>
      <c r="E16" s="2">
        <f t="shared" si="1"/>
        <v>0.47863247863247865</v>
      </c>
      <c r="X16">
        <v>14</v>
      </c>
      <c r="Y16">
        <f t="shared" si="7"/>
        <v>297.74932454269958</v>
      </c>
      <c r="Z16">
        <f t="shared" si="8"/>
        <v>214.26180341768975</v>
      </c>
      <c r="AA16">
        <f t="shared" si="9"/>
        <v>234</v>
      </c>
      <c r="AB16">
        <f t="shared" si="10"/>
        <v>63.749324542699583</v>
      </c>
      <c r="AC16">
        <f t="shared" si="11"/>
        <v>19.738196582310252</v>
      </c>
    </row>
    <row r="17" spans="1:29" x14ac:dyDescent="0.25">
      <c r="A17">
        <v>16</v>
      </c>
      <c r="B17" s="1">
        <v>43908</v>
      </c>
      <c r="C17">
        <v>529</v>
      </c>
      <c r="D17">
        <f t="shared" si="0"/>
        <v>2.7234556720351857</v>
      </c>
      <c r="E17" s="2">
        <f t="shared" si="1"/>
        <v>0.52890173410404628</v>
      </c>
      <c r="X17">
        <v>15</v>
      </c>
      <c r="Y17">
        <f t="shared" si="7"/>
        <v>394.89247120120456</v>
      </c>
      <c r="Z17">
        <f t="shared" si="8"/>
        <v>287.77769187279512</v>
      </c>
      <c r="AA17">
        <f t="shared" si="9"/>
        <v>346</v>
      </c>
      <c r="AB17">
        <f t="shared" si="10"/>
        <v>48.892471201204557</v>
      </c>
      <c r="AC17">
        <f t="shared" si="11"/>
        <v>58.222308127204883</v>
      </c>
    </row>
    <row r="18" spans="1:29" x14ac:dyDescent="0.25">
      <c r="A18">
        <v>17</v>
      </c>
      <c r="B18" s="1">
        <v>43909</v>
      </c>
      <c r="C18">
        <v>640</v>
      </c>
      <c r="D18">
        <f t="shared" si="0"/>
        <v>2.8061799739838866</v>
      </c>
      <c r="E18" s="2">
        <f t="shared" si="1"/>
        <v>0.20982986767485823</v>
      </c>
      <c r="X18">
        <v>16</v>
      </c>
      <c r="Y18">
        <f t="shared" si="7"/>
        <v>517.54966586865623</v>
      </c>
      <c r="Z18">
        <f t="shared" si="8"/>
        <v>386.51779560628859</v>
      </c>
      <c r="AA18">
        <f t="shared" si="9"/>
        <v>529</v>
      </c>
      <c r="AB18">
        <f t="shared" si="10"/>
        <v>11.450334131343766</v>
      </c>
      <c r="AC18">
        <f t="shared" si="11"/>
        <v>142.48220439371141</v>
      </c>
    </row>
    <row r="19" spans="1:29" x14ac:dyDescent="0.25">
      <c r="A19">
        <v>18</v>
      </c>
      <c r="B19" s="1">
        <v>43910</v>
      </c>
      <c r="C19">
        <v>970</v>
      </c>
      <c r="D19">
        <f t="shared" si="0"/>
        <v>2.9867717342662448</v>
      </c>
      <c r="E19" s="2">
        <f t="shared" si="1"/>
        <v>0.515625</v>
      </c>
      <c r="N19" t="s">
        <v>3</v>
      </c>
      <c r="O19" t="s">
        <v>4</v>
      </c>
      <c r="P19" t="s">
        <v>5</v>
      </c>
      <c r="Q19" t="s">
        <v>6</v>
      </c>
      <c r="R19" t="s">
        <v>10</v>
      </c>
      <c r="S19" t="s">
        <v>7</v>
      </c>
      <c r="T19" t="s">
        <v>8</v>
      </c>
      <c r="U19" t="s">
        <v>11</v>
      </c>
      <c r="V19" t="s">
        <v>9</v>
      </c>
      <c r="X19">
        <v>17</v>
      </c>
      <c r="Y19">
        <f t="shared" si="7"/>
        <v>670.30170049333208</v>
      </c>
      <c r="Z19">
        <f t="shared" si="8"/>
        <v>519.13685646760041</v>
      </c>
      <c r="AA19">
        <f t="shared" si="9"/>
        <v>640</v>
      </c>
      <c r="AB19">
        <f t="shared" si="10"/>
        <v>30.301700493332078</v>
      </c>
      <c r="AC19">
        <f t="shared" si="11"/>
        <v>120.86314353239959</v>
      </c>
    </row>
    <row r="20" spans="1:29" x14ac:dyDescent="0.25">
      <c r="A20">
        <v>19</v>
      </c>
      <c r="B20" s="1">
        <v>43911</v>
      </c>
      <c r="C20">
        <v>1178</v>
      </c>
      <c r="D20">
        <f t="shared" si="0"/>
        <v>3.0711452904510823</v>
      </c>
      <c r="E20" s="2">
        <f t="shared" si="1"/>
        <v>0.21443298969072164</v>
      </c>
      <c r="N20" s="3">
        <v>-2.57744506E-3</v>
      </c>
      <c r="O20">
        <v>0.1973739756</v>
      </c>
      <c r="P20">
        <v>0.21579435829999999</v>
      </c>
      <c r="Q20">
        <v>20</v>
      </c>
      <c r="R20">
        <f>10^($N$20*(Q20^2) +( $O$20 * Q20 )+ $P$20)</f>
        <v>1356.1128971739629</v>
      </c>
      <c r="S20">
        <f>10^($N$22*Q20 + $O$22)</f>
        <v>1257.8213729382385</v>
      </c>
      <c r="T20">
        <f>C21</f>
        <v>1546</v>
      </c>
      <c r="U20">
        <f>ABS(T20-R20)</f>
        <v>189.88710282603711</v>
      </c>
      <c r="V20">
        <f>ABS(T20-S20)</f>
        <v>288.17862706176152</v>
      </c>
      <c r="X20">
        <v>18</v>
      </c>
      <c r="Y20">
        <f t="shared" si="7"/>
        <v>857.89417624820805</v>
      </c>
      <c r="Z20">
        <f t="shared" si="8"/>
        <v>697.25916583044227</v>
      </c>
      <c r="AA20">
        <f t="shared" si="9"/>
        <v>970</v>
      </c>
      <c r="AB20">
        <f t="shared" si="10"/>
        <v>112.10582375179195</v>
      </c>
      <c r="AC20">
        <f t="shared" si="11"/>
        <v>272.74083416955773</v>
      </c>
    </row>
    <row r="21" spans="1:29" x14ac:dyDescent="0.25">
      <c r="A21">
        <v>20</v>
      </c>
      <c r="B21" s="1">
        <v>43912</v>
      </c>
      <c r="C21">
        <v>1546</v>
      </c>
      <c r="D21">
        <f t="shared" si="0"/>
        <v>3.1892094895823058</v>
      </c>
      <c r="E21" s="2">
        <f t="shared" si="1"/>
        <v>0.31239388794567063</v>
      </c>
      <c r="Q21">
        <v>21</v>
      </c>
      <c r="R21">
        <f t="shared" ref="R21:R28" si="12">10^($N$20*(Q21^2) +( $O$20 * Q21 )+ $P$20)</f>
        <v>1674.9219514080391</v>
      </c>
      <c r="S21">
        <f>10^($N$22*Q21 + $O$22)</f>
        <v>1689.3955232272235</v>
      </c>
      <c r="T21">
        <f t="shared" ref="T21:T27" si="13">C22</f>
        <v>1891</v>
      </c>
      <c r="U21">
        <f t="shared" ref="U21:U24" si="14">ABS(T21-R21)</f>
        <v>216.07804859196085</v>
      </c>
      <c r="V21">
        <f t="shared" ref="V21:V24" si="15">ABS(T21-S21)</f>
        <v>201.60447677277648</v>
      </c>
      <c r="X21">
        <v>19</v>
      </c>
      <c r="Y21">
        <f t="shared" si="7"/>
        <v>1085.0312039148437</v>
      </c>
      <c r="Z21">
        <f t="shared" si="8"/>
        <v>936.49745395201978</v>
      </c>
      <c r="AA21">
        <f t="shared" si="9"/>
        <v>1178</v>
      </c>
      <c r="AB21">
        <f t="shared" si="10"/>
        <v>92.968796085156328</v>
      </c>
      <c r="AC21">
        <f t="shared" si="11"/>
        <v>241.50254604798022</v>
      </c>
    </row>
    <row r="22" spans="1:29" x14ac:dyDescent="0.25">
      <c r="A22">
        <v>21</v>
      </c>
      <c r="B22" s="1">
        <v>43913</v>
      </c>
      <c r="C22">
        <v>1891</v>
      </c>
      <c r="D22">
        <f t="shared" si="0"/>
        <v>3.2766915288450393</v>
      </c>
      <c r="E22" s="2">
        <f t="shared" si="1"/>
        <v>0.22315653298835705</v>
      </c>
      <c r="N22">
        <v>0.128112369</v>
      </c>
      <c r="O22">
        <v>0.53737159000000001</v>
      </c>
      <c r="Q22">
        <v>22</v>
      </c>
      <c r="R22">
        <f t="shared" si="12"/>
        <v>2044.2707395784817</v>
      </c>
      <c r="S22">
        <f t="shared" ref="S22:S28" si="16">10^($N$22*Q22 + $O$22)</f>
        <v>2269.0481298097038</v>
      </c>
      <c r="T22">
        <f t="shared" si="13"/>
        <v>2201</v>
      </c>
      <c r="U22">
        <f t="shared" si="14"/>
        <v>156.72926042151835</v>
      </c>
      <c r="V22">
        <f t="shared" si="15"/>
        <v>68.048129809703823</v>
      </c>
      <c r="X22">
        <v>20</v>
      </c>
      <c r="Y22">
        <f t="shared" si="7"/>
        <v>1356.1128971739629</v>
      </c>
      <c r="Z22">
        <f t="shared" si="8"/>
        <v>1257.8213729382385</v>
      </c>
      <c r="AA22">
        <f t="shared" si="9"/>
        <v>1546</v>
      </c>
      <c r="AB22">
        <f t="shared" si="10"/>
        <v>189.88710282603711</v>
      </c>
      <c r="AC22">
        <f t="shared" si="11"/>
        <v>288.17862706176152</v>
      </c>
    </row>
    <row r="23" spans="1:29" x14ac:dyDescent="0.25">
      <c r="A23">
        <v>22</v>
      </c>
      <c r="B23" s="1">
        <v>43914</v>
      </c>
      <c r="C23">
        <v>2201</v>
      </c>
      <c r="D23">
        <f t="shared" si="0"/>
        <v>3.3426200425533477</v>
      </c>
      <c r="E23" s="2">
        <f t="shared" si="1"/>
        <v>0.16393442622950818</v>
      </c>
      <c r="Q23">
        <v>23</v>
      </c>
      <c r="R23">
        <f t="shared" si="12"/>
        <v>2465.6269045711429</v>
      </c>
      <c r="S23">
        <f t="shared" si="16"/>
        <v>3047.5867519511785</v>
      </c>
      <c r="T23">
        <f t="shared" si="13"/>
        <v>2433</v>
      </c>
      <c r="U23">
        <f t="shared" si="14"/>
        <v>32.626904571142859</v>
      </c>
      <c r="V23">
        <f t="shared" si="15"/>
        <v>614.58675195117848</v>
      </c>
      <c r="X23">
        <v>21</v>
      </c>
      <c r="Y23">
        <f t="shared" si="7"/>
        <v>1674.9219514080391</v>
      </c>
      <c r="Z23">
        <f t="shared" si="8"/>
        <v>1689.3955232272235</v>
      </c>
      <c r="AA23">
        <f t="shared" si="9"/>
        <v>1891</v>
      </c>
      <c r="AB23">
        <f t="shared" si="10"/>
        <v>216.07804859196085</v>
      </c>
      <c r="AC23">
        <f t="shared" si="11"/>
        <v>201.60447677277648</v>
      </c>
    </row>
    <row r="24" spans="1:29" x14ac:dyDescent="0.25">
      <c r="A24">
        <v>23</v>
      </c>
      <c r="B24" s="1">
        <v>43915</v>
      </c>
      <c r="C24">
        <v>2433</v>
      </c>
      <c r="D24">
        <f t="shared" si="0"/>
        <v>3.3861421089308181</v>
      </c>
      <c r="E24" s="2">
        <f t="shared" si="1"/>
        <v>0.10540663334847797</v>
      </c>
      <c r="Q24">
        <v>24</v>
      </c>
      <c r="R24">
        <f t="shared" si="12"/>
        <v>2938.7417175914138</v>
      </c>
      <c r="S24">
        <f t="shared" si="16"/>
        <v>4093.2516541406485</v>
      </c>
      <c r="T24">
        <f t="shared" si="13"/>
        <v>2915</v>
      </c>
      <c r="U24">
        <f t="shared" si="14"/>
        <v>23.741717591413817</v>
      </c>
      <c r="V24">
        <f t="shared" si="15"/>
        <v>1178.2516541406485</v>
      </c>
      <c r="X24">
        <v>22</v>
      </c>
      <c r="Y24">
        <f t="shared" si="7"/>
        <v>2044.2707395784817</v>
      </c>
      <c r="Z24">
        <f t="shared" si="8"/>
        <v>2269.0481298097038</v>
      </c>
      <c r="AA24">
        <f t="shared" si="9"/>
        <v>2201</v>
      </c>
      <c r="AB24">
        <f t="shared" si="10"/>
        <v>156.72926042151835</v>
      </c>
      <c r="AC24">
        <f t="shared" si="11"/>
        <v>68.048129809703823</v>
      </c>
    </row>
    <row r="25" spans="1:29" x14ac:dyDescent="0.25">
      <c r="A25">
        <v>24</v>
      </c>
      <c r="B25" s="1">
        <v>43916</v>
      </c>
      <c r="C25">
        <v>2915</v>
      </c>
      <c r="D25">
        <f>LOG(C25,10)</f>
        <v>3.4646385590950324</v>
      </c>
      <c r="E25" s="2">
        <f t="shared" si="1"/>
        <v>0.19810933004521167</v>
      </c>
      <c r="Q25">
        <v>25</v>
      </c>
      <c r="R25">
        <f t="shared" si="12"/>
        <v>3461.3107070410715</v>
      </c>
      <c r="S25">
        <f t="shared" si="16"/>
        <v>5497.6971839762064</v>
      </c>
      <c r="T25">
        <f t="shared" si="13"/>
        <v>3417</v>
      </c>
      <c r="U25">
        <f t="shared" ref="U25" si="17">ABS(T25-R25)</f>
        <v>44.31070704107151</v>
      </c>
      <c r="V25">
        <f t="shared" ref="V25" si="18">ABS(T25-S25)</f>
        <v>2080.6971839762064</v>
      </c>
      <c r="X25">
        <v>23</v>
      </c>
      <c r="Y25">
        <f t="shared" si="7"/>
        <v>2465.6269045711429</v>
      </c>
      <c r="Z25">
        <f t="shared" si="8"/>
        <v>3047.5867519511785</v>
      </c>
      <c r="AA25">
        <f t="shared" si="9"/>
        <v>2433</v>
      </c>
      <c r="AB25">
        <f t="shared" si="10"/>
        <v>32.626904571142859</v>
      </c>
      <c r="AC25">
        <f t="shared" si="11"/>
        <v>614.58675195117848</v>
      </c>
    </row>
    <row r="26" spans="1:29" x14ac:dyDescent="0.25">
      <c r="A26">
        <v>25</v>
      </c>
      <c r="B26" s="1">
        <v>43917</v>
      </c>
      <c r="C26">
        <v>3417</v>
      </c>
      <c r="D26">
        <f>LOG(C26,10)</f>
        <v>3.5336449787987623</v>
      </c>
      <c r="E26" s="2">
        <f t="shared" si="1"/>
        <v>0.17221269296740996</v>
      </c>
      <c r="Q26">
        <v>26</v>
      </c>
      <c r="R26">
        <f t="shared" si="12"/>
        <v>4028.6993951204026</v>
      </c>
      <c r="S26">
        <f t="shared" si="16"/>
        <v>7384.0254351635704</v>
      </c>
      <c r="T26">
        <f t="shared" si="13"/>
        <v>3904</v>
      </c>
      <c r="U26">
        <f t="shared" ref="U26" si="19">ABS(T26-R26)</f>
        <v>124.69939512040264</v>
      </c>
      <c r="V26">
        <f t="shared" ref="V26" si="20">ABS(T26-S26)</f>
        <v>3480.0254351635704</v>
      </c>
      <c r="X26">
        <v>24</v>
      </c>
      <c r="Y26">
        <f t="shared" si="7"/>
        <v>2938.7417175914138</v>
      </c>
      <c r="Z26">
        <f t="shared" si="8"/>
        <v>4093.2516541406485</v>
      </c>
      <c r="AA26">
        <f t="shared" si="9"/>
        <v>2915</v>
      </c>
      <c r="AB26">
        <f t="shared" si="10"/>
        <v>23.741717591413817</v>
      </c>
      <c r="AC26">
        <f t="shared" si="11"/>
        <v>1178.2516541406485</v>
      </c>
    </row>
    <row r="27" spans="1:29" x14ac:dyDescent="0.25">
      <c r="A27">
        <v>26</v>
      </c>
      <c r="B27" s="1">
        <v>43918</v>
      </c>
      <c r="C27">
        <v>3904</v>
      </c>
      <c r="D27">
        <f>LOG(C27,10)</f>
        <v>3.5915098089946538</v>
      </c>
      <c r="E27" s="2">
        <f t="shared" si="1"/>
        <v>0.14252268071407667</v>
      </c>
      <c r="Q27">
        <v>27</v>
      </c>
      <c r="R27">
        <f t="shared" si="12"/>
        <v>4633.767623256691</v>
      </c>
      <c r="S27">
        <f t="shared" si="16"/>
        <v>9917.5763601639719</v>
      </c>
      <c r="T27">
        <f t="shared" si="13"/>
        <v>4256</v>
      </c>
      <c r="U27">
        <f t="shared" ref="U27" si="21">ABS(T27-R27)</f>
        <v>377.76762325669097</v>
      </c>
      <c r="V27">
        <f t="shared" ref="V27" si="22">ABS(T27-S27)</f>
        <v>5661.5763601639719</v>
      </c>
      <c r="X27">
        <v>25</v>
      </c>
      <c r="Y27">
        <f t="shared" si="7"/>
        <v>3461.3107070410715</v>
      </c>
      <c r="Z27">
        <f t="shared" si="8"/>
        <v>5497.6971839762064</v>
      </c>
      <c r="AA27">
        <f t="shared" si="9"/>
        <v>3417</v>
      </c>
      <c r="AB27">
        <f t="shared" si="10"/>
        <v>44.31070704107151</v>
      </c>
      <c r="AC27">
        <f t="shared" si="11"/>
        <v>2080.6971839762064</v>
      </c>
    </row>
    <row r="28" spans="1:29" x14ac:dyDescent="0.25">
      <c r="A28">
        <v>27</v>
      </c>
      <c r="B28" s="1">
        <v>43919</v>
      </c>
      <c r="C28">
        <v>4256</v>
      </c>
      <c r="D28">
        <f>LOG(C28,10)</f>
        <v>3.6290016192869916</v>
      </c>
      <c r="E28" s="2">
        <f t="shared" si="1"/>
        <v>9.0163934426229511E-2</v>
      </c>
      <c r="Q28">
        <v>28</v>
      </c>
      <c r="R28">
        <f t="shared" si="12"/>
        <v>5266.8232985388404</v>
      </c>
      <c r="S28">
        <f t="shared" si="16"/>
        <v>13320.420104634242</v>
      </c>
      <c r="X28">
        <v>26</v>
      </c>
      <c r="Y28">
        <f t="shared" si="7"/>
        <v>4028.6993951204026</v>
      </c>
      <c r="Z28">
        <f t="shared" si="8"/>
        <v>7384.0254351635704</v>
      </c>
      <c r="AA28">
        <f t="shared" si="9"/>
        <v>3904</v>
      </c>
      <c r="AB28">
        <f t="shared" si="10"/>
        <v>124.69939512040264</v>
      </c>
      <c r="AC28">
        <f t="shared" si="11"/>
        <v>3480.0254351635704</v>
      </c>
    </row>
    <row r="29" spans="1:29" x14ac:dyDescent="0.25">
      <c r="A29">
        <v>28</v>
      </c>
      <c r="B29" s="1">
        <v>43920</v>
      </c>
      <c r="C29">
        <v>4579</v>
      </c>
      <c r="D29">
        <f>LOG(C29,10)</f>
        <v>3.6607706435276968</v>
      </c>
      <c r="E29" s="2">
        <f>(C29-C28)/C28</f>
        <v>7.5892857142857137E-2</v>
      </c>
      <c r="U29">
        <f>AVERAGE(U20:U27)</f>
        <v>145.73009492752976</v>
      </c>
      <c r="V29">
        <f>AVERAGE(V20:V27)</f>
        <v>1696.6210773799771</v>
      </c>
    </row>
    <row r="30" spans="1:29" x14ac:dyDescent="0.25">
      <c r="A30">
        <v>29</v>
      </c>
      <c r="B30" s="1">
        <v>43921</v>
      </c>
    </row>
    <row r="31" spans="1:29" x14ac:dyDescent="0.25">
      <c r="A31">
        <v>30</v>
      </c>
      <c r="B31" s="1">
        <v>43922</v>
      </c>
    </row>
    <row r="32" spans="1:29" x14ac:dyDescent="0.25">
      <c r="A32">
        <v>31</v>
      </c>
      <c r="B32" s="1">
        <v>43923</v>
      </c>
    </row>
    <row r="33" spans="1:2" x14ac:dyDescent="0.25">
      <c r="A33">
        <v>32</v>
      </c>
      <c r="B33" s="1">
        <v>43924</v>
      </c>
    </row>
    <row r="34" spans="1:2" x14ac:dyDescent="0.25">
      <c r="A34">
        <v>33</v>
      </c>
      <c r="B34" s="1">
        <v>43925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Santiago, Octavio</dc:creator>
  <cp:lastModifiedBy>Santiago, Octavio</cp:lastModifiedBy>
  <dcterms:created xsi:type="dcterms:W3CDTF">2020-03-20T14:20:06Z</dcterms:created>
  <dcterms:modified xsi:type="dcterms:W3CDTF">2020-03-31T21:13:50Z</dcterms:modified>
</cp:coreProperties>
</file>