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2B4C077C-9AE4-42D0-9AF6-75A6462A6C71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definedNames>
    <definedName name="_xlchart.v1.0" hidden="1">'Cases Var'!$AC:$AC</definedName>
    <definedName name="_xlchart.v1.1" hidden="1">'Cases Var'!$B$2:$B$37</definedName>
    <definedName name="_xlchart.v1.10" hidden="1">'Cases Var'!$R:$R</definedName>
    <definedName name="_xlchart.v1.11" hidden="1">'Cases Var'!$U:$U</definedName>
    <definedName name="_xlchart.v1.12" hidden="1">'Cases Var'!$V:$V</definedName>
    <definedName name="_xlchart.v1.13" hidden="1">'Cases Var'!$Y:$Y</definedName>
    <definedName name="_xlchart.v1.14" hidden="1">'Cases Var'!$Z:$Z</definedName>
    <definedName name="_xlchart.v1.2" hidden="1">'Cases Var'!$E$1</definedName>
    <definedName name="_xlchart.v1.3" hidden="1">'Cases Var'!$E$2:$E$37</definedName>
    <definedName name="_xlchart.v1.4" hidden="1">'Cases Var'!$F:$F</definedName>
    <definedName name="_xlchart.v1.5" hidden="1">'Cases Var'!$I:$I</definedName>
    <definedName name="_xlchart.v1.6" hidden="1">'Cases Var'!$J:$J</definedName>
    <definedName name="_xlchart.v1.7" hidden="1">'Cases Var'!$M:$M</definedName>
    <definedName name="_xlchart.v1.8" hidden="1">'Cases Var'!$N:$N</definedName>
    <definedName name="_xlchart.v1.9" hidden="1">'Cases Var'!$Q:$Q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8" l="1"/>
  <c r="M39" i="8" s="1"/>
  <c r="Q31" i="8"/>
  <c r="P31" i="8"/>
  <c r="K31" i="6"/>
  <c r="L31" i="6"/>
  <c r="M31" i="6"/>
  <c r="C99" i="1"/>
  <c r="D99" i="1"/>
  <c r="O39" i="6"/>
  <c r="P39" i="6"/>
  <c r="Q39" i="6"/>
  <c r="E30" i="6"/>
  <c r="E31" i="6"/>
  <c r="C30" i="6"/>
  <c r="D30" i="6"/>
  <c r="C31" i="6"/>
  <c r="D31" i="6"/>
  <c r="E29" i="8"/>
  <c r="E30" i="8"/>
  <c r="E31" i="8"/>
  <c r="D30" i="8"/>
  <c r="D31" i="8"/>
  <c r="I29" i="3"/>
  <c r="I30" i="3"/>
  <c r="I31" i="3"/>
  <c r="G28" i="3"/>
  <c r="G29" i="3"/>
  <c r="G30" i="3"/>
  <c r="G31" i="3"/>
  <c r="C69" i="1"/>
  <c r="D69" i="1"/>
  <c r="C39" i="1"/>
  <c r="D39" i="1"/>
  <c r="I19" i="6"/>
  <c r="H19" i="6"/>
  <c r="G19" i="6"/>
  <c r="I19" i="8"/>
  <c r="H19" i="8"/>
  <c r="C117" i="1"/>
  <c r="D117" i="1"/>
  <c r="H19" i="3"/>
  <c r="F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Q28" i="8" s="1"/>
  <c r="P29" i="8"/>
  <c r="Q29" i="8" s="1"/>
  <c r="P30" i="8"/>
  <c r="Q30" i="8" s="1"/>
  <c r="P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" i="8"/>
  <c r="H18" i="8"/>
  <c r="H17" i="8"/>
  <c r="H16" i="8"/>
  <c r="H15" i="8"/>
  <c r="H14" i="8"/>
  <c r="H13" i="8"/>
  <c r="H12" i="8"/>
  <c r="H11" i="8"/>
  <c r="H10" i="8"/>
  <c r="H9" i="8"/>
  <c r="H8" i="8"/>
  <c r="H7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98" i="1"/>
  <c r="D98" i="1"/>
  <c r="N38" i="6"/>
  <c r="O38" i="6" s="1"/>
  <c r="C38" i="1"/>
  <c r="D38" i="1"/>
  <c r="D29" i="6"/>
  <c r="C68" i="1"/>
  <c r="D68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F18" i="3"/>
  <c r="H18" i="3"/>
  <c r="C116" i="1"/>
  <c r="D116" i="1"/>
  <c r="C115" i="1"/>
  <c r="D115" i="1"/>
  <c r="C97" i="1"/>
  <c r="D97" i="1"/>
  <c r="C37" i="1"/>
  <c r="D37" i="1"/>
  <c r="I28" i="3"/>
  <c r="C67" i="1"/>
  <c r="D67" i="1"/>
  <c r="F17" i="3"/>
  <c r="H17" i="3"/>
  <c r="C95" i="1"/>
  <c r="D95" i="1"/>
  <c r="C96" i="1"/>
  <c r="D96" i="1"/>
  <c r="C35" i="1"/>
  <c r="D35" i="1"/>
  <c r="C36" i="1"/>
  <c r="D36" i="1"/>
  <c r="C66" i="1"/>
  <c r="D66" i="1"/>
  <c r="I17" i="3"/>
  <c r="I18" i="3"/>
  <c r="I19" i="3"/>
  <c r="I20" i="3"/>
  <c r="I21" i="3"/>
  <c r="I22" i="3"/>
  <c r="I23" i="3"/>
  <c r="I24" i="3"/>
  <c r="I25" i="3"/>
  <c r="I26" i="3"/>
  <c r="I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F7" i="3"/>
  <c r="F8" i="3"/>
  <c r="F9" i="3"/>
  <c r="F10" i="3"/>
  <c r="F11" i="3"/>
  <c r="F12" i="3"/>
  <c r="F13" i="3"/>
  <c r="F14" i="3"/>
  <c r="F15" i="3"/>
  <c r="F16" i="3"/>
  <c r="C113" i="1"/>
  <c r="D113" i="1"/>
  <c r="C114" i="1"/>
  <c r="D114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C65" i="1"/>
  <c r="D65" i="1"/>
  <c r="M30" i="6" l="1"/>
  <c r="L30" i="6"/>
  <c r="E29" i="6"/>
  <c r="C29" i="6"/>
  <c r="Q38" i="6"/>
  <c r="P38" i="6"/>
  <c r="C112" i="1"/>
  <c r="D112" i="1"/>
  <c r="C94" i="1"/>
  <c r="D94" i="1"/>
  <c r="C64" i="1"/>
  <c r="D64" i="1"/>
  <c r="C34" i="1"/>
  <c r="D34" i="1"/>
  <c r="C111" i="1" l="1"/>
  <c r="D111" i="1"/>
  <c r="C93" i="1"/>
  <c r="D93" i="1"/>
  <c r="C63" i="1"/>
  <c r="D63" i="1"/>
  <c r="C33" i="1"/>
  <c r="D33" i="1"/>
  <c r="C92" i="1" l="1"/>
  <c r="D92" i="1"/>
  <c r="C62" i="1"/>
  <c r="D62" i="1"/>
  <c r="C110" i="1"/>
  <c r="D110" i="1"/>
  <c r="C32" i="1"/>
  <c r="D32" i="1"/>
  <c r="C109" i="1" l="1"/>
  <c r="D109" i="1"/>
  <c r="C91" i="1"/>
  <c r="D91" i="1"/>
  <c r="C61" i="1"/>
  <c r="D61" i="1"/>
  <c r="C31" i="1"/>
  <c r="D31" i="1"/>
  <c r="C142" i="1" l="1"/>
  <c r="D142" i="1"/>
  <c r="C90" i="1"/>
  <c r="D90" i="1"/>
  <c r="C60" i="1"/>
  <c r="D60" i="1"/>
  <c r="C30" i="1"/>
  <c r="D30" i="1"/>
  <c r="C108" i="1"/>
  <c r="D108" i="1"/>
  <c r="C59" i="1" l="1"/>
  <c r="D59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100" i="1"/>
  <c r="D101" i="1"/>
  <c r="D102" i="1"/>
  <c r="D103" i="1"/>
  <c r="D104" i="1"/>
  <c r="D105" i="1"/>
  <c r="D106" i="1"/>
  <c r="D10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07" i="1"/>
  <c r="C106" i="1"/>
  <c r="C105" i="1"/>
  <c r="C104" i="1"/>
  <c r="C103" i="1"/>
  <c r="C102" i="1"/>
  <c r="C101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<sst xmlns="http://schemas.openxmlformats.org/spreadsheetml/2006/main" count="241" uniqueCount="56">
  <si>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</si>
  <si>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</si>
  <si>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</si>
  <si>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</si>
  <si>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</si>
  <si>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</si>
  <si>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</si>
  <si>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</si>
  <si>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</si>
  <si>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</si>
  <si>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</si>
  <si>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</si>
  <si>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</si>
  <si>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</si>
  <si>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 rate</t>
  </si>
  <si>
    <t>USA death</t>
  </si>
  <si>
    <t>BRA death rate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</si>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</sst>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9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1" applyFont="1"/>
    <xf numFmtId="166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Rate'!$F$1</c:f>
              <c:strCache>
                <c:ptCount val="1"/>
                <c:pt idx="0">
                  <c:v>BRA death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'Death Rate'!$F$2:$F$28</c:f>
              <c:numCache>
                <c:formatCode>0%</c:formatCode>
                <c:ptCount val="2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Rate'!$G$1</c:f>
              <c:strCache>
                <c:ptCount val="1"/>
                <c:pt idx="0">
                  <c:v>USA 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'Death Rate'!$G$2:$G$31</c:f>
              <c:numCache>
                <c:formatCode>0%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Rate'!$H$2:$H$28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Rate'!$I$2:$I$31</c:f>
              <c:numCache>
                <c:formatCode>0.0%</c:formatCode>
                <c:ptCount val="30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Brazil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</c:numCache>
            </c:numRef>
          </c:xVal>
          <c:yVal>
            <c:numRef>
              <c:f>'Death Var'!$H$2:$H$19</c:f>
              <c:numCache>
                <c:formatCode>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Var'!$K$2:$K$38</c:f>
              <c:numCache>
                <c:formatCode>General</c:formatCode>
                <c:ptCount val="37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</c:numCache>
            </c:numRef>
          </c:xVal>
          <c:yVal>
            <c:numRef>
              <c:f>'Death Var'!$L:$L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189</c:v>
                </c:pt>
                <c:pt idx="20">
                  <c:v>250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  <c:pt idx="38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Var'!$C$2:$C$29</c:f>
              <c:numCache>
                <c:formatCode>General</c:formatCode>
                <c:ptCount val="28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</c:numCache>
            </c:numRef>
          </c:xVal>
          <c:yVal>
            <c:numRef>
              <c:f>'Death Var'!$D$2:$D$29</c:f>
              <c:numCache>
                <c:formatCode>0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tx>
            <c:v>Spain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</c:numCache>
            </c:numRef>
          </c:xVal>
          <c:yVal>
            <c:numRef>
              <c:f>'Death Var'!$P$2:$P$30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0"/>
                <c:pt idx="0">
                  <c:v>S Korea deaths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75</c:v>
                </c:pt>
                <c:pt idx="26">
                  <c:v>81</c:v>
                </c:pt>
                <c:pt idx="27">
                  <c:v>84</c:v>
                </c:pt>
                <c:pt idx="28">
                  <c:v>91</c:v>
                </c:pt>
                <c:pt idx="29">
                  <c:v>94</c:v>
                </c:pt>
                <c:pt idx="30">
                  <c:v>102</c:v>
                </c:pt>
                <c:pt idx="31">
                  <c:v>104</c:v>
                </c:pt>
                <c:pt idx="32">
                  <c:v>111</c:v>
                </c:pt>
                <c:pt idx="33">
                  <c:v>120</c:v>
                </c:pt>
                <c:pt idx="34">
                  <c:v>126</c:v>
                </c:pt>
                <c:pt idx="35">
                  <c:v>131</c:v>
                </c:pt>
                <c:pt idx="36">
                  <c:v>139</c:v>
                </c:pt>
                <c:pt idx="37">
                  <c:v>144</c:v>
                </c:pt>
                <c:pt idx="38">
                  <c:v>152</c:v>
                </c:pt>
                <c:pt idx="39">
                  <c:v>158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Var'!$F$2:$F$19</c:f>
              <c:numCache>
                <c:formatCode>General</c:formatCode>
                <c:ptCount val="1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</c:numCache>
            </c:numRef>
          </c:xVal>
          <c:yVal>
            <c:numRef>
              <c:f>'Cases Var'!$I$2:$I$19</c:f>
              <c:numCache>
                <c:formatCode>0</c:formatCode>
                <c:ptCount val="1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Var'!$J$2:$J$34</c:f>
              <c:numCache>
                <c:formatCode>General</c:formatCode>
                <c:ptCount val="3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</c:numCache>
            </c:numRef>
          </c:xVal>
          <c:yVal>
            <c:numRef>
              <c:f>'Cases Var'!$M$2:$M$34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tx>
            <c:v>UK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Var'!$V$2:$V$17</c:f>
              <c:numCache>
                <c:formatCode>General</c:formatCode>
                <c:ptCount val="16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</c:numCache>
            </c:numRef>
          </c:xVal>
          <c:yVal>
            <c:numRef>
              <c:f>'Cases Var'!$Y$2:$Y$17</c:f>
              <c:numCache>
                <c:formatCode>0</c:formatCode>
                <c:ptCount val="16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Var'!$Z$2:$Z$40</c:f>
              <c:numCache>
                <c:formatCode>General</c:formatCode>
                <c:ptCount val="39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</c:numCache>
            </c:numRef>
          </c:xVal>
          <c:yVal>
            <c:numRef>
              <c:f>'Cases Var'!$AC$2:$AC$40</c:f>
              <c:numCache>
                <c:formatCode>0</c:formatCode>
                <c:ptCount val="39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Var'!$C$2:$C$28</c:f>
              <c:numCache>
                <c:formatCode>0.00</c:formatCode>
                <c:ptCount val="27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</c:numCache>
            </c:numRef>
          </c:xVal>
          <c:yVal>
            <c:numRef>
              <c:f>'Cases Var'!$D$2:$D$28</c:f>
              <c:numCache>
                <c:formatCode>0.00</c:formatCode>
                <c:ptCount val="27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'Cases Var'!$G:$G</c:f>
              <c:strCache>
                <c:ptCount val="19"/>
                <c:pt idx="0">
                  <c:v>BRA cases log</c:v>
                </c:pt>
                <c:pt idx="1">
                  <c:v>2,18</c:v>
                </c:pt>
                <c:pt idx="2">
                  <c:v>2,30</c:v>
                </c:pt>
                <c:pt idx="3">
                  <c:v>2,37</c:v>
                </c:pt>
                <c:pt idx="4">
                  <c:v>2,54</c:v>
                </c:pt>
                <c:pt idx="5">
                  <c:v>2,72</c:v>
                </c:pt>
                <c:pt idx="6">
                  <c:v>2,81</c:v>
                </c:pt>
                <c:pt idx="7">
                  <c:v>2,99</c:v>
                </c:pt>
                <c:pt idx="8">
                  <c:v>3,07</c:v>
                </c:pt>
                <c:pt idx="9">
                  <c:v>3,19</c:v>
                </c:pt>
                <c:pt idx="10">
                  <c:v>3,28</c:v>
                </c:pt>
                <c:pt idx="11">
                  <c:v>3,35</c:v>
                </c:pt>
                <c:pt idx="12">
                  <c:v>3,39</c:v>
                </c:pt>
                <c:pt idx="13">
                  <c:v>3,46</c:v>
                </c:pt>
                <c:pt idx="14">
                  <c:v>3,53</c:v>
                </c:pt>
                <c:pt idx="15">
                  <c:v>3,59</c:v>
                </c:pt>
                <c:pt idx="16">
                  <c:v>3,63</c:v>
                </c:pt>
                <c:pt idx="17">
                  <c:v>3,66</c:v>
                </c:pt>
                <c:pt idx="18">
                  <c:v>3,76</c:v>
                </c:pt>
              </c:strCache>
            </c:strRef>
          </c:xVal>
          <c:yVal>
            <c:numRef>
              <c:f>'Cases Var'!$H:$H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1.6901960800285134</c:v>
                </c:pt>
                <c:pt idx="3">
                  <c:v>1.5314789170422551</c:v>
                </c:pt>
                <c:pt idx="4">
                  <c:v>2.049218022670181</c:v>
                </c:pt>
                <c:pt idx="5">
                  <c:v>2.2624510897304293</c:v>
                </c:pt>
                <c:pt idx="6">
                  <c:v>2.0453229787866571</c:v>
                </c:pt>
                <c:pt idx="7">
                  <c:v>2.5185139398778871</c:v>
                </c:pt>
                <c:pt idx="8">
                  <c:v>2.3180633349627615</c:v>
                </c:pt>
                <c:pt idx="9">
                  <c:v>2.5658478186735176</c:v>
                </c:pt>
                <c:pt idx="10">
                  <c:v>2.537819095073274</c:v>
                </c:pt>
                <c:pt idx="11">
                  <c:v>2.5514499979728749</c:v>
                </c:pt>
                <c:pt idx="12">
                  <c:v>2.2695129442179165</c:v>
                </c:pt>
                <c:pt idx="13">
                  <c:v>2.6830470382388492</c:v>
                </c:pt>
                <c:pt idx="14">
                  <c:v>2.7007037171450188</c:v>
                </c:pt>
                <c:pt idx="15">
                  <c:v>2.687528961214634</c:v>
                </c:pt>
                <c:pt idx="16">
                  <c:v>2.5465426634781307</c:v>
                </c:pt>
                <c:pt idx="17">
                  <c:v>2.5092025223311025</c:v>
                </c:pt>
                <c:pt idx="18">
                  <c:v>3.0561422620590522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'Cases Var'!$K:$K</c:f>
              <c:strCache>
                <c:ptCount val="31"/>
                <c:pt idx="0">
                  <c:v>Spain cases Log</c:v>
                </c:pt>
                <c:pt idx="1">
                  <c:v>2,08</c:v>
                </c:pt>
                <c:pt idx="2">
                  <c:v>2,22</c:v>
                </c:pt>
                <c:pt idx="3">
                  <c:v>2,36</c:v>
                </c:pt>
                <c:pt idx="4">
                  <c:v>2,45</c:v>
                </c:pt>
                <c:pt idx="5">
                  <c:v>2,60</c:v>
                </c:pt>
                <c:pt idx="6">
                  <c:v>2,72</c:v>
                </c:pt>
                <c:pt idx="7">
                  <c:v>2,83</c:v>
                </c:pt>
                <c:pt idx="8">
                  <c:v>3,09</c:v>
                </c:pt>
                <c:pt idx="9">
                  <c:v>3,23</c:v>
                </c:pt>
                <c:pt idx="10">
                  <c:v>3,36</c:v>
                </c:pt>
                <c:pt idx="11">
                  <c:v>3,50</c:v>
                </c:pt>
                <c:pt idx="12">
                  <c:v>3,72</c:v>
                </c:pt>
                <c:pt idx="13">
                  <c:v>3,81</c:v>
                </c:pt>
                <c:pt idx="14">
                  <c:v>3,90</c:v>
                </c:pt>
                <c:pt idx="15">
                  <c:v>4,00</c:v>
                </c:pt>
                <c:pt idx="16">
                  <c:v>4,07</c:v>
                </c:pt>
                <c:pt idx="17">
                  <c:v>4,17</c:v>
                </c:pt>
                <c:pt idx="18">
                  <c:v>4,26</c:v>
                </c:pt>
                <c:pt idx="19">
                  <c:v>4,33</c:v>
                </c:pt>
                <c:pt idx="20">
                  <c:v>4,41</c:v>
                </c:pt>
                <c:pt idx="21">
                  <c:v>4,46</c:v>
                </c:pt>
                <c:pt idx="22">
                  <c:v>4,52</c:v>
                </c:pt>
                <c:pt idx="23">
                  <c:v>4,62</c:v>
                </c:pt>
                <c:pt idx="24">
                  <c:v>4,68</c:v>
                </c:pt>
                <c:pt idx="25">
                  <c:v>4,75</c:v>
                </c:pt>
                <c:pt idx="26">
                  <c:v>4,82</c:v>
                </c:pt>
                <c:pt idx="27">
                  <c:v>4,86</c:v>
                </c:pt>
                <c:pt idx="28">
                  <c:v>4,90</c:v>
                </c:pt>
                <c:pt idx="29">
                  <c:v>4,94</c:v>
                </c:pt>
                <c:pt idx="30">
                  <c:v>4,98</c:v>
                </c:pt>
              </c:strCache>
            </c:strRef>
          </c:xVal>
          <c:yVal>
            <c:numRef>
              <c:f>'Cases Var'!$L:$L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1.6532125137753435</c:v>
                </c:pt>
                <c:pt idx="3">
                  <c:v>1.7993405494535815</c:v>
                </c:pt>
                <c:pt idx="4">
                  <c:v>1.7323937598229684</c:v>
                </c:pt>
                <c:pt idx="5">
                  <c:v>2.0755469613925306</c:v>
                </c:pt>
                <c:pt idx="6">
                  <c:v>2.0934216851622351</c:v>
                </c:pt>
                <c:pt idx="7">
                  <c:v>2.173186268412274</c:v>
                </c:pt>
                <c:pt idx="8">
                  <c:v>2.7458551951737289</c:v>
                </c:pt>
                <c:pt idx="9">
                  <c:v>2.6665179805548807</c:v>
                </c:pt>
                <c:pt idx="10">
                  <c:v>2.7649229846498886</c:v>
                </c:pt>
                <c:pt idx="11">
                  <c:v>2.9390197764486663</c:v>
                </c:pt>
                <c:pt idx="12">
                  <c:v>3.3193143040905118</c:v>
                </c:pt>
                <c:pt idx="13">
                  <c:v>3.0640834359635956</c:v>
                </c:pt>
                <c:pt idx="14">
                  <c:v>3.2033049161384826</c:v>
                </c:pt>
                <c:pt idx="15">
                  <c:v>3.2909245593827539</c:v>
                </c:pt>
                <c:pt idx="16">
                  <c:v>3.2750808984568582</c:v>
                </c:pt>
                <c:pt idx="17">
                  <c:v>3.4687902620996107</c:v>
                </c:pt>
                <c:pt idx="18">
                  <c:v>3.5195655008805087</c:v>
                </c:pt>
                <c:pt idx="19">
                  <c:v>3.543322900646912</c:v>
                </c:pt>
                <c:pt idx="20">
                  <c:v>3.5938396610812711</c:v>
                </c:pt>
                <c:pt idx="21">
                  <c:v>3.492341253254974</c:v>
                </c:pt>
                <c:pt idx="22">
                  <c:v>3.6518592692469487</c:v>
                </c:pt>
                <c:pt idx="23">
                  <c:v>3.9527440240148985</c:v>
                </c:pt>
                <c:pt idx="24">
                  <c:v>3.7445276734725663</c:v>
                </c:pt>
                <c:pt idx="25">
                  <c:v>3.9413126253606614</c:v>
                </c:pt>
                <c:pt idx="26">
                  <c:v>3.971832279924925</c:v>
                </c:pt>
                <c:pt idx="27">
                  <c:v>3.8758133888397568</c:v>
                </c:pt>
                <c:pt idx="28">
                  <c:v>3.8374621714859942</c:v>
                </c:pt>
                <c:pt idx="29">
                  <c:v>3.8946483037935162</c:v>
                </c:pt>
                <c:pt idx="30">
                  <c:v>3.9012948171655668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'Cases Var'!$O:$O</c:f>
              <c:strCache>
                <c:ptCount val="39"/>
                <c:pt idx="0">
                  <c:v>Italy cases Log</c:v>
                </c:pt>
                <c:pt idx="1">
                  <c:v>2,20</c:v>
                </c:pt>
                <c:pt idx="2">
                  <c:v>2,38</c:v>
                </c:pt>
                <c:pt idx="3">
                  <c:v>2,51</c:v>
                </c:pt>
                <c:pt idx="4">
                  <c:v>2,67</c:v>
                </c:pt>
                <c:pt idx="5">
                  <c:v>2,82</c:v>
                </c:pt>
                <c:pt idx="6">
                  <c:v>2,95</c:v>
                </c:pt>
                <c:pt idx="7">
                  <c:v>3,05</c:v>
                </c:pt>
                <c:pt idx="8">
                  <c:v>3,23</c:v>
                </c:pt>
                <c:pt idx="9">
                  <c:v>3,31</c:v>
                </c:pt>
                <c:pt idx="10">
                  <c:v>3,40</c:v>
                </c:pt>
                <c:pt idx="11">
                  <c:v>3,49</c:v>
                </c:pt>
                <c:pt idx="12">
                  <c:v>3,59</c:v>
                </c:pt>
                <c:pt idx="13">
                  <c:v>3,67</c:v>
                </c:pt>
                <c:pt idx="14">
                  <c:v>3,77</c:v>
                </c:pt>
                <c:pt idx="15">
                  <c:v>3,87</c:v>
                </c:pt>
                <c:pt idx="16">
                  <c:v>3,96</c:v>
                </c:pt>
                <c:pt idx="17">
                  <c:v>4,01</c:v>
                </c:pt>
                <c:pt idx="18">
                  <c:v>4,10</c:v>
                </c:pt>
                <c:pt idx="19">
                  <c:v>4,18</c:v>
                </c:pt>
                <c:pt idx="20">
                  <c:v>4,25</c:v>
                </c:pt>
                <c:pt idx="21">
                  <c:v>4,33</c:v>
                </c:pt>
                <c:pt idx="22">
                  <c:v>4,39</c:v>
                </c:pt>
                <c:pt idx="23">
                  <c:v>4,45</c:v>
                </c:pt>
                <c:pt idx="24">
                  <c:v>4,50</c:v>
                </c:pt>
                <c:pt idx="25">
                  <c:v>4,55</c:v>
                </c:pt>
                <c:pt idx="26">
                  <c:v>4,61</c:v>
                </c:pt>
                <c:pt idx="27">
                  <c:v>4,67</c:v>
                </c:pt>
                <c:pt idx="28">
                  <c:v>4,73</c:v>
                </c:pt>
                <c:pt idx="29">
                  <c:v>4,77</c:v>
                </c:pt>
                <c:pt idx="30">
                  <c:v>4,81</c:v>
                </c:pt>
                <c:pt idx="31">
                  <c:v>4,84</c:v>
                </c:pt>
                <c:pt idx="32">
                  <c:v>4,87</c:v>
                </c:pt>
                <c:pt idx="33">
                  <c:v>4,91</c:v>
                </c:pt>
                <c:pt idx="34">
                  <c:v>4,94</c:v>
                </c:pt>
                <c:pt idx="35">
                  <c:v>4,97</c:v>
                </c:pt>
                <c:pt idx="36">
                  <c:v>4,99</c:v>
                </c:pt>
                <c:pt idx="37">
                  <c:v>5,01</c:v>
                </c:pt>
                <c:pt idx="38">
                  <c:v>5,02</c:v>
                </c:pt>
              </c:strCache>
            </c:strRef>
          </c:xVal>
          <c:yVal>
            <c:numRef>
              <c:f>'Cases Var'!$P:$P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1.9138138523837167</c:v>
                </c:pt>
                <c:pt idx="3" formatCode="0.00">
                  <c:v>1.9242792860618814</c:v>
                </c:pt>
                <c:pt idx="4" formatCode="0.00">
                  <c:v>2.1673173347481756</c:v>
                </c:pt>
                <c:pt idx="5" formatCode="0.00">
                  <c:v>2.2671717284030133</c:v>
                </c:pt>
                <c:pt idx="6" formatCode="0.00">
                  <c:v>2.3692158574101425</c:v>
                </c:pt>
                <c:pt idx="7" formatCode="0.00">
                  <c:v>2.3783979009481375</c:v>
                </c:pt>
                <c:pt idx="8" formatCode="0.00">
                  <c:v>2.7581546219673898</c:v>
                </c:pt>
                <c:pt idx="9" formatCode="0.00">
                  <c:v>2.5250448070368448</c:v>
                </c:pt>
                <c:pt idx="10" formatCode="0.00">
                  <c:v>2.6683859166899997</c:v>
                </c:pt>
                <c:pt idx="11" formatCode="0.00">
                  <c:v>2.7686381012476144</c:v>
                </c:pt>
                <c:pt idx="12" formatCode="0.00">
                  <c:v>2.885926339801431</c:v>
                </c:pt>
                <c:pt idx="13" formatCode="0.00">
                  <c:v>2.8909795969896885</c:v>
                </c:pt>
                <c:pt idx="14" formatCode="0.00">
                  <c:v>3.0958664534785423</c:v>
                </c:pt>
                <c:pt idx="15" formatCode="0.00">
                  <c:v>3.1737688231366494</c:v>
                </c:pt>
                <c:pt idx="16" formatCode="0.00">
                  <c:v>3.2545480771089736</c:v>
                </c:pt>
                <c:pt idx="17" formatCode="0.00">
                  <c:v>2.9898945637187726</c:v>
                </c:pt>
                <c:pt idx="18" formatCode="0.00">
                  <c:v>3.3641756327706189</c:v>
                </c:pt>
                <c:pt idx="19" formatCode="0.00">
                  <c:v>3.4234097277330933</c:v>
                </c:pt>
                <c:pt idx="20" formatCode="0.00">
                  <c:v>3.4060289449636145</c:v>
                </c:pt>
                <c:pt idx="21" formatCode="0.00">
                  <c:v>3.5436956323092446</c:v>
                </c:pt>
                <c:pt idx="22" formatCode="0.00">
                  <c:v>3.5550944485783189</c:v>
                </c:pt>
                <c:pt idx="23" formatCode="0.00">
                  <c:v>3.5096057046115559</c:v>
                </c:pt>
                <c:pt idx="24" formatCode="0.00">
                  <c:v>3.5472823079633033</c:v>
                </c:pt>
                <c:pt idx="25" formatCode="0.00">
                  <c:v>3.6239725120169961</c:v>
                </c:pt>
                <c:pt idx="26" formatCode="0.00">
                  <c:v>3.7260748702153692</c:v>
                </c:pt>
                <c:pt idx="27" formatCode="0.00">
                  <c:v>3.7771367125041717</c:v>
                </c:pt>
                <c:pt idx="28" formatCode="0.00">
                  <c:v>3.8167051836665147</c:v>
                </c:pt>
                <c:pt idx="29" formatCode="0.00">
                  <c:v>3.7450747915820566</c:v>
                </c:pt>
                <c:pt idx="30" formatCode="0.00">
                  <c:v>3.6802448370426073</c:v>
                </c:pt>
                <c:pt idx="31" formatCode="0.00">
                  <c:v>3.7200765727681402</c:v>
                </c:pt>
                <c:pt idx="32" formatCode="0.00">
                  <c:v>3.7168377232995242</c:v>
                </c:pt>
                <c:pt idx="33" formatCode="0.00">
                  <c:v>3.7926017811649664</c:v>
                </c:pt>
                <c:pt idx="34" formatCode="0.00">
                  <c:v>3.7715139899796664</c:v>
                </c:pt>
                <c:pt idx="35" formatCode="0.00">
                  <c:v>3.7762652182681093</c:v>
                </c:pt>
                <c:pt idx="36" formatCode="0.00">
                  <c:v>3.7174208367223742</c:v>
                </c:pt>
                <c:pt idx="37" formatCode="0.00">
                  <c:v>3.6074550232146683</c:v>
                </c:pt>
                <c:pt idx="38" formatCode="0.00">
                  <c:v>3.6077766037416925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'Cases Var'!$AA:$AA</c:f>
              <c:strCache>
                <c:ptCount val="40"/>
                <c:pt idx="0">
                  <c:v>S Korea cases Log</c:v>
                </c:pt>
                <c:pt idx="1">
                  <c:v>2,05</c:v>
                </c:pt>
                <c:pt idx="2">
                  <c:v>2,32</c:v>
                </c:pt>
                <c:pt idx="3">
                  <c:v>2,64</c:v>
                </c:pt>
                <c:pt idx="4">
                  <c:v>2,78</c:v>
                </c:pt>
                <c:pt idx="5">
                  <c:v>2,92</c:v>
                </c:pt>
                <c:pt idx="6">
                  <c:v>2,99</c:v>
                </c:pt>
                <c:pt idx="7">
                  <c:v>3,10</c:v>
                </c:pt>
                <c:pt idx="8">
                  <c:v>3,25</c:v>
                </c:pt>
                <c:pt idx="9">
                  <c:v>3,37</c:v>
                </c:pt>
                <c:pt idx="10">
                  <c:v>3,50</c:v>
                </c:pt>
                <c:pt idx="11">
                  <c:v>3,58</c:v>
                </c:pt>
                <c:pt idx="12">
                  <c:v>3,64</c:v>
                </c:pt>
                <c:pt idx="13">
                  <c:v>3,71</c:v>
                </c:pt>
                <c:pt idx="14">
                  <c:v>3,75</c:v>
                </c:pt>
                <c:pt idx="15">
                  <c:v>3,80</c:v>
                </c:pt>
                <c:pt idx="16">
                  <c:v>3,82</c:v>
                </c:pt>
                <c:pt idx="17">
                  <c:v>3,85</c:v>
                </c:pt>
                <c:pt idx="18">
                  <c:v>3,86</c:v>
                </c:pt>
                <c:pt idx="19">
                  <c:v>3,87</c:v>
                </c:pt>
                <c:pt idx="20">
                  <c:v>3,88</c:v>
                </c:pt>
                <c:pt idx="21">
                  <c:v>3,89</c:v>
                </c:pt>
                <c:pt idx="22">
                  <c:v>3,90</c:v>
                </c:pt>
                <c:pt idx="23">
                  <c:v>3,90</c:v>
                </c:pt>
                <c:pt idx="24">
                  <c:v>3,91</c:v>
                </c:pt>
                <c:pt idx="25">
                  <c:v>3,91</c:v>
                </c:pt>
                <c:pt idx="26">
                  <c:v>3,92</c:v>
                </c:pt>
                <c:pt idx="27">
                  <c:v>3,92</c:v>
                </c:pt>
                <c:pt idx="28">
                  <c:v>3,92</c:v>
                </c:pt>
                <c:pt idx="29">
                  <c:v>3,93</c:v>
                </c:pt>
                <c:pt idx="30">
                  <c:v>3,94</c:v>
                </c:pt>
                <c:pt idx="31">
                  <c:v>3,94</c:v>
                </c:pt>
                <c:pt idx="32">
                  <c:v>3,95</c:v>
                </c:pt>
                <c:pt idx="33">
                  <c:v>3,95</c:v>
                </c:pt>
                <c:pt idx="34">
                  <c:v>3,96</c:v>
                </c:pt>
                <c:pt idx="35">
                  <c:v>3,96</c:v>
                </c:pt>
                <c:pt idx="36">
                  <c:v>3,97</c:v>
                </c:pt>
                <c:pt idx="37">
                  <c:v>3,97</c:v>
                </c:pt>
                <c:pt idx="38">
                  <c:v>3,98</c:v>
                </c:pt>
                <c:pt idx="39">
                  <c:v>3,98</c:v>
                </c:pt>
              </c:strCache>
            </c:strRef>
          </c:xVal>
          <c:yVal>
            <c:numRef>
              <c:f>'Cases Var'!$AB:$AB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1.9912260756924949</c:v>
                </c:pt>
                <c:pt idx="3" formatCode="0.00">
                  <c:v>2.3560258571931225</c:v>
                </c:pt>
                <c:pt idx="4" formatCode="0.00">
                  <c:v>2.220108088040055</c:v>
                </c:pt>
                <c:pt idx="5" formatCode="0.00">
                  <c:v>2.363611979892144</c:v>
                </c:pt>
                <c:pt idx="6" formatCode="0.00">
                  <c:v>2.1583624920952493</c:v>
                </c:pt>
                <c:pt idx="7" formatCode="0.00">
                  <c:v>2.4533183400470375</c:v>
                </c:pt>
                <c:pt idx="8" formatCode="0.00">
                  <c:v>2.7032913781186614</c:v>
                </c:pt>
                <c:pt idx="9" formatCode="0.00">
                  <c:v>2.7566361082458477</c:v>
                </c:pt>
                <c:pt idx="10" formatCode="0.00">
                  <c:v>2.9100905455940675</c:v>
                </c:pt>
                <c:pt idx="11" formatCode="0.00">
                  <c:v>2.7965743332104291</c:v>
                </c:pt>
                <c:pt idx="12" formatCode="0.00">
                  <c:v>2.7474118078864231</c:v>
                </c:pt>
                <c:pt idx="13" formatCode="0.00">
                  <c:v>2.9299295600845876</c:v>
                </c:pt>
                <c:pt idx="14" formatCode="0.00">
                  <c:v>2.638489256954637</c:v>
                </c:pt>
                <c:pt idx="15" formatCode="0.00">
                  <c:v>2.8215135284047728</c:v>
                </c:pt>
                <c:pt idx="16" formatCode="0.00">
                  <c:v>2.4899584794248346</c:v>
                </c:pt>
                <c:pt idx="17" formatCode="0.00">
                  <c:v>2.6512780139981436</c:v>
                </c:pt>
                <c:pt idx="18" formatCode="0.00">
                  <c:v>2.4345689040341987</c:v>
                </c:pt>
                <c:pt idx="19" formatCode="0.00">
                  <c:v>2.2174839442139058</c:v>
                </c:pt>
                <c:pt idx="20" formatCode="0.00">
                  <c:v>1.5440680443502754</c:v>
                </c:pt>
                <c:pt idx="21" formatCode="0.00">
                  <c:v>2.3838153659804311</c:v>
                </c:pt>
                <c:pt idx="22" formatCode="0.00">
                  <c:v>2.0569048513364723</c:v>
                </c:pt>
                <c:pt idx="23" formatCode="0.00">
                  <c:v>2.0413926851582249</c:v>
                </c:pt>
                <c:pt idx="24" formatCode="0.00">
                  <c:v>2.0293837776852093</c:v>
                </c:pt>
                <c:pt idx="25" formatCode="0.00">
                  <c:v>1.8808135922807911</c:v>
                </c:pt>
                <c:pt idx="26" formatCode="0.00">
                  <c:v>1.8692317197309762</c:v>
                </c:pt>
                <c:pt idx="27" formatCode="0.00">
                  <c:v>1.9242792860618814</c:v>
                </c:pt>
                <c:pt idx="28" formatCode="0.00">
                  <c:v>1.968482948553935</c:v>
                </c:pt>
                <c:pt idx="29" formatCode="0.00">
                  <c:v>2.1818435879447722</c:v>
                </c:pt>
                <c:pt idx="30" formatCode="0.00">
                  <c:v>1.9395192526186182</c:v>
                </c:pt>
                <c:pt idx="31" formatCode="0.00">
                  <c:v>2.1673173347481756</c:v>
                </c:pt>
                <c:pt idx="32" formatCode="0.00">
                  <c:v>1.9912260756924949</c:v>
                </c:pt>
                <c:pt idx="33" formatCode="0.00">
                  <c:v>1.8061799739838869</c:v>
                </c:pt>
                <c:pt idx="34" formatCode="0.00">
                  <c:v>1.8808135922807911</c:v>
                </c:pt>
                <c:pt idx="35" formatCode="0.00">
                  <c:v>2</c:v>
                </c:pt>
                <c:pt idx="36" formatCode="0.00">
                  <c:v>2.0170333392987803</c:v>
                </c:pt>
                <c:pt idx="37" formatCode="0.00">
                  <c:v>1.9590413923210932</c:v>
                </c:pt>
                <c:pt idx="38" formatCode="0.00">
                  <c:v>2.1643528557844367</c:v>
                </c:pt>
                <c:pt idx="39" formatCode="0.00">
                  <c:v>2.0211892990699378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14286</xdr:rowOff>
    </xdr:from>
    <xdr:to>
      <xdr:col>18</xdr:col>
      <xdr:colOff>161924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16</xdr:row>
      <xdr:rowOff>161925</xdr:rowOff>
    </xdr:from>
    <xdr:to>
      <xdr:col>19</xdr:col>
      <xdr:colOff>38099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1</xdr:row>
      <xdr:rowOff>14287</xdr:rowOff>
    </xdr:from>
    <xdr:to>
      <xdr:col>30</xdr:col>
      <xdr:colOff>304800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16</xdr:row>
      <xdr:rowOff>52386</xdr:rowOff>
    </xdr:from>
    <xdr:to>
      <xdr:col>30</xdr:col>
      <xdr:colOff>171449</xdr:colOff>
      <xdr:row>31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485775</xdr:colOff>
      <xdr:row>31</xdr:row>
      <xdr:rowOff>171450</xdr:rowOff>
    </xdr:from>
    <xdr:to>
      <xdr:col>30</xdr:col>
      <xdr:colOff>180975</xdr:colOff>
      <xdr:row>46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504824</xdr:colOff>
      <xdr:row>1</xdr:row>
      <xdr:rowOff>23812</xdr:rowOff>
    </xdr:from>
    <xdr:to>
      <xdr:col>39</xdr:col>
      <xdr:colOff>342899</xdr:colOff>
      <xdr:row>20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0.161</cdr:x>
      <cdr:y>0.09881</cdr:y>
    </cdr:from>
    <cdr:to>
      <cdr:x>0.79785</cdr:x>
      <cdr:y>0.639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2D6DBD8-A64D-4A74-B1F5-2184B0519E86}"/>
            </a:ext>
          </a:extLst>
        </cdr:cNvPr>
        <cdr:cNvCxnSpPr/>
      </cdr:nvCxnSpPr>
      <cdr:spPr>
        <a:xfrm xmlns:a="http://schemas.openxmlformats.org/drawingml/2006/main" flipV="1">
          <a:off x="857251" y="357188"/>
          <a:ext cx="3390900" cy="195262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0.21825</cdr:x>
      <cdr:y>0.0224</cdr:y>
    </cdr:from>
    <cdr:to>
      <cdr:x>0.73345</cdr:x>
      <cdr:y>0.71278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FD2FC56-E006-4125-9DC0-E25645985378}"/>
            </a:ext>
          </a:extLst>
        </cdr:cNvPr>
        <cdr:cNvCxnSpPr/>
      </cdr:nvCxnSpPr>
      <cdr:spPr>
        <a:xfrm xmlns:a="http://schemas.openxmlformats.org/drawingml/2006/main" flipV="1">
          <a:off x="1162051" y="80964"/>
          <a:ext cx="2743200" cy="24955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0.21467</cdr:x>
      <cdr:y>0.02459</cdr:y>
    </cdr:from>
    <cdr:to>
      <cdr:x>0.80561</cdr:x>
      <cdr:y>0.67062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EAAD94D-3404-4C9E-8A17-9052ED2434B4}"/>
            </a:ext>
          </a:extLst>
        </cdr:cNvPr>
        <cdr:cNvCxnSpPr/>
      </cdr:nvCxnSpPr>
      <cdr:spPr>
        <a:xfrm xmlns:a="http://schemas.openxmlformats.org/drawingml/2006/main" flipV="1">
          <a:off x="1143001" y="88901"/>
          <a:ext cx="3146424" cy="23352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0.15206</cdr:x>
      <cdr:y>0.13307</cdr:y>
    </cdr:from>
    <cdr:to>
      <cdr:x>0.84973</cdr:x>
      <cdr:y>0.68116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C717355-996A-4564-B1E0-5756FE72EE9F}"/>
            </a:ext>
          </a:extLst>
        </cdr:cNvPr>
        <cdr:cNvCxnSpPr/>
      </cdr:nvCxnSpPr>
      <cdr:spPr>
        <a:xfrm xmlns:a="http://schemas.openxmlformats.org/drawingml/2006/main" flipV="1">
          <a:off x="809626" y="481013"/>
          <a:ext cx="3714750" cy="19812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0.45715</cdr:y>
    </cdr:from>
    <cdr:to>
      <cdr:x>1</cdr:x>
      <cdr:y>0.50014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19883336">
          <a:off x="-72857" y="2166294"/>
          <a:ext cx="9834566" cy="203732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topLeftCell="A144" workbookViewId="0">
      <selection activeCell="D46" sqref="D46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25">
      <c r="A2">
        <v>1</v>
      </c>
      <c r="B2">
        <v>157</v>
      </c>
      <c r="C2">
        <v>0</v>
      </c>
      <c r="D2">
        <f t="shared" ref="D2:D58" si="0">LOG(B2,10)</f>
        <v>2.1958996524092336</v>
      </c>
      <c r="E2" t="s">
        <v>4</v>
      </c>
      <c r="F2" s="1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" si="8">(B39-B38)/B38</f>
        <v>3.9837230560552002E-2</v>
      </c>
      <c r="D39">
        <f t="shared" ref="D39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1</v>
      </c>
      <c r="B40">
        <v>100</v>
      </c>
      <c r="C40">
        <v>0</v>
      </c>
      <c r="D40">
        <f t="shared" si="0"/>
        <v>2</v>
      </c>
      <c r="E40" t="s">
        <v>6</v>
      </c>
      <c r="F40" s="1">
        <v>43892</v>
      </c>
      <c r="G40">
        <v>6</v>
      </c>
    </row>
    <row r="41" spans="1:7" x14ac:dyDescent="0.25">
      <c r="A41">
        <v>2</v>
      </c>
      <c r="B41">
        <v>124</v>
      </c>
      <c r="C41">
        <f t="shared" ref="C41:C58" si="10">(B41-B40)/B40</f>
        <v>0.24</v>
      </c>
      <c r="D41">
        <f t="shared" si="0"/>
        <v>2.0934216851622351</v>
      </c>
      <c r="E41" t="s">
        <v>6</v>
      </c>
      <c r="F41" s="1">
        <v>43893</v>
      </c>
      <c r="G41">
        <v>9</v>
      </c>
    </row>
    <row r="42" spans="1:7" x14ac:dyDescent="0.25">
      <c r="A42">
        <v>3</v>
      </c>
      <c r="B42">
        <v>158</v>
      </c>
      <c r="C42">
        <f t="shared" si="10"/>
        <v>0.27419354838709675</v>
      </c>
      <c r="D42">
        <f t="shared" si="0"/>
        <v>2.1986570869544226</v>
      </c>
      <c r="E42" t="s">
        <v>6</v>
      </c>
      <c r="F42" s="1">
        <v>43894</v>
      </c>
      <c r="G42">
        <v>11</v>
      </c>
    </row>
    <row r="43" spans="1:7" x14ac:dyDescent="0.25">
      <c r="A43">
        <v>4</v>
      </c>
      <c r="B43">
        <v>221</v>
      </c>
      <c r="C43">
        <f t="shared" si="10"/>
        <v>0.39873417721518989</v>
      </c>
      <c r="D43">
        <f t="shared" si="0"/>
        <v>2.3443922736851102</v>
      </c>
      <c r="E43" t="s">
        <v>6</v>
      </c>
      <c r="F43" s="1">
        <v>43895</v>
      </c>
      <c r="G43">
        <v>12</v>
      </c>
    </row>
    <row r="44" spans="1:7" x14ac:dyDescent="0.25">
      <c r="A44">
        <v>5</v>
      </c>
      <c r="B44">
        <v>319</v>
      </c>
      <c r="C44">
        <f t="shared" si="10"/>
        <v>0.4434389140271493</v>
      </c>
      <c r="D44">
        <f t="shared" si="0"/>
        <v>2.503790683057181</v>
      </c>
      <c r="E44" t="s">
        <v>6</v>
      </c>
      <c r="F44" s="1">
        <v>43896</v>
      </c>
      <c r="G44">
        <v>15</v>
      </c>
    </row>
    <row r="45" spans="1:7" x14ac:dyDescent="0.25">
      <c r="A45">
        <v>6</v>
      </c>
      <c r="B45">
        <v>435</v>
      </c>
      <c r="C45">
        <f t="shared" si="10"/>
        <v>0.36363636363636365</v>
      </c>
      <c r="D45">
        <f t="shared" si="0"/>
        <v>2.638489256954637</v>
      </c>
      <c r="E45" t="s">
        <v>6</v>
      </c>
      <c r="F45" s="1">
        <v>43897</v>
      </c>
      <c r="G45">
        <v>19</v>
      </c>
    </row>
    <row r="46" spans="1:7" x14ac:dyDescent="0.25">
      <c r="A46">
        <v>7</v>
      </c>
      <c r="B46">
        <v>541</v>
      </c>
      <c r="C46">
        <f t="shared" si="10"/>
        <v>0.24367816091954023</v>
      </c>
      <c r="D46">
        <f t="shared" si="0"/>
        <v>2.7331972651065688</v>
      </c>
      <c r="E46" t="s">
        <v>6</v>
      </c>
      <c r="F46" s="1">
        <v>43898</v>
      </c>
      <c r="G46">
        <v>22</v>
      </c>
    </row>
    <row r="47" spans="1:7" x14ac:dyDescent="0.25">
      <c r="A47">
        <v>8</v>
      </c>
      <c r="B47">
        <v>704</v>
      </c>
      <c r="C47">
        <f t="shared" si="10"/>
        <v>0.30129390018484287</v>
      </c>
      <c r="D47">
        <f t="shared" si="0"/>
        <v>2.847572659142112</v>
      </c>
      <c r="E47" t="s">
        <v>6</v>
      </c>
      <c r="F47" s="1">
        <v>43899</v>
      </c>
      <c r="G47">
        <v>26</v>
      </c>
    </row>
    <row r="48" spans="1:7" x14ac:dyDescent="0.25">
      <c r="A48">
        <v>9</v>
      </c>
      <c r="B48">
        <v>994</v>
      </c>
      <c r="C48">
        <f t="shared" si="10"/>
        <v>0.41193181818181818</v>
      </c>
      <c r="D48">
        <f t="shared" si="0"/>
        <v>2.9973863843973132</v>
      </c>
      <c r="E48" t="s">
        <v>6</v>
      </c>
      <c r="F48" s="1">
        <v>43900</v>
      </c>
      <c r="G48">
        <v>30</v>
      </c>
    </row>
    <row r="49" spans="1:7" x14ac:dyDescent="0.25">
      <c r="A49">
        <v>10</v>
      </c>
      <c r="B49">
        <v>1301</v>
      </c>
      <c r="C49">
        <f t="shared" si="10"/>
        <v>0.30885311871227367</v>
      </c>
      <c r="D49">
        <f t="shared" si="0"/>
        <v>3.1142772965615859</v>
      </c>
      <c r="E49" t="s">
        <v>6</v>
      </c>
      <c r="F49" s="1">
        <v>43901</v>
      </c>
      <c r="G49">
        <v>38</v>
      </c>
    </row>
    <row r="50" spans="1:7" x14ac:dyDescent="0.25">
      <c r="A50">
        <v>11</v>
      </c>
      <c r="B50">
        <v>1697</v>
      </c>
      <c r="C50">
        <f t="shared" si="10"/>
        <v>0.30438124519600307</v>
      </c>
      <c r="D50">
        <f t="shared" si="0"/>
        <v>3.2296818423176754</v>
      </c>
      <c r="E50" t="s">
        <v>6</v>
      </c>
      <c r="F50" s="1">
        <v>43902</v>
      </c>
      <c r="G50">
        <v>41</v>
      </c>
    </row>
    <row r="51" spans="1:7" x14ac:dyDescent="0.25">
      <c r="A51">
        <v>12</v>
      </c>
      <c r="B51">
        <v>2247</v>
      </c>
      <c r="C51">
        <f t="shared" si="10"/>
        <v>0.32410135533294049</v>
      </c>
      <c r="D51">
        <f t="shared" si="0"/>
        <v>3.3516030724191288</v>
      </c>
      <c r="E51" t="s">
        <v>6</v>
      </c>
      <c r="F51" s="1">
        <v>43903</v>
      </c>
      <c r="G51">
        <v>49</v>
      </c>
    </row>
    <row r="52" spans="1:7" x14ac:dyDescent="0.25">
      <c r="A52">
        <v>13</v>
      </c>
      <c r="B52">
        <v>2943</v>
      </c>
      <c r="C52">
        <f t="shared" si="10"/>
        <v>0.30974632843791722</v>
      </c>
      <c r="D52">
        <f t="shared" si="0"/>
        <v>3.4687902620996107</v>
      </c>
      <c r="E52" t="s">
        <v>6</v>
      </c>
      <c r="F52" s="1">
        <v>43904</v>
      </c>
      <c r="G52">
        <v>57</v>
      </c>
    </row>
    <row r="53" spans="1:7" x14ac:dyDescent="0.25">
      <c r="A53">
        <v>14</v>
      </c>
      <c r="B53">
        <v>3680</v>
      </c>
      <c r="C53">
        <f t="shared" si="10"/>
        <v>0.25042473666326875</v>
      </c>
      <c r="D53">
        <f t="shared" si="0"/>
        <v>3.5658478186735172</v>
      </c>
      <c r="E53" t="s">
        <v>6</v>
      </c>
      <c r="F53" s="1">
        <v>43905</v>
      </c>
      <c r="G53">
        <v>68</v>
      </c>
    </row>
    <row r="54" spans="1:7" x14ac:dyDescent="0.25">
      <c r="A54">
        <v>15</v>
      </c>
      <c r="B54">
        <v>4663</v>
      </c>
      <c r="C54">
        <f t="shared" si="10"/>
        <v>0.26711956521739133</v>
      </c>
      <c r="D54">
        <f t="shared" si="0"/>
        <v>3.6686654154544915</v>
      </c>
      <c r="E54" t="s">
        <v>6</v>
      </c>
      <c r="F54" s="1">
        <v>43906</v>
      </c>
      <c r="G54">
        <v>86</v>
      </c>
    </row>
    <row r="55" spans="1:7" x14ac:dyDescent="0.25">
      <c r="A55">
        <v>16</v>
      </c>
      <c r="B55">
        <v>6411</v>
      </c>
      <c r="C55">
        <f t="shared" si="10"/>
        <v>0.37486596611623418</v>
      </c>
      <c r="D55">
        <f t="shared" si="0"/>
        <v>3.8069257768837312</v>
      </c>
      <c r="E55" t="s">
        <v>6</v>
      </c>
      <c r="F55" s="1">
        <v>43907</v>
      </c>
      <c r="G55">
        <v>109</v>
      </c>
    </row>
    <row r="56" spans="1:7" x14ac:dyDescent="0.25">
      <c r="A56">
        <v>17</v>
      </c>
      <c r="B56">
        <v>9259</v>
      </c>
      <c r="C56">
        <f t="shared" si="10"/>
        <v>0.44423646856964594</v>
      </c>
      <c r="D56">
        <f t="shared" si="0"/>
        <v>3.96656408409731</v>
      </c>
      <c r="E56" t="s">
        <v>6</v>
      </c>
      <c r="F56" s="1">
        <v>43908</v>
      </c>
      <c r="G56">
        <v>150</v>
      </c>
    </row>
    <row r="57" spans="1:7" x14ac:dyDescent="0.25">
      <c r="A57">
        <v>18</v>
      </c>
      <c r="B57">
        <v>13789</v>
      </c>
      <c r="C57">
        <f t="shared" si="10"/>
        <v>0.48925369910357491</v>
      </c>
      <c r="D57">
        <f t="shared" si="0"/>
        <v>4.1395327715979393</v>
      </c>
      <c r="E57" t="s">
        <v>6</v>
      </c>
      <c r="F57" s="1">
        <v>43909</v>
      </c>
      <c r="G57">
        <v>207</v>
      </c>
    </row>
    <row r="58" spans="1:7" x14ac:dyDescent="0.25">
      <c r="A58">
        <v>19</v>
      </c>
      <c r="B58">
        <v>19383</v>
      </c>
      <c r="C58">
        <f t="shared" si="10"/>
        <v>0.40568569149321926</v>
      </c>
      <c r="D58">
        <f t="shared" si="0"/>
        <v>4.287420995759831</v>
      </c>
      <c r="E58" t="s">
        <v>6</v>
      </c>
      <c r="F58" s="1">
        <v>43910</v>
      </c>
      <c r="G58">
        <v>256</v>
      </c>
    </row>
    <row r="59" spans="1:7" x14ac:dyDescent="0.25">
      <c r="A59">
        <v>20</v>
      </c>
      <c r="B59">
        <v>24207</v>
      </c>
      <c r="C59">
        <f t="shared" ref="C59:C62" si="11">(B59-B58)/B58</f>
        <v>0.24887788268069957</v>
      </c>
      <c r="D59">
        <f t="shared" ref="D59:D62" si="12">LOG(B59,10)</f>
        <v>4.3839409701862078</v>
      </c>
      <c r="E59" t="s">
        <v>6</v>
      </c>
      <c r="F59" s="1">
        <v>43911</v>
      </c>
      <c r="G59">
        <v>302</v>
      </c>
    </row>
    <row r="60" spans="1:7" x14ac:dyDescent="0.25">
      <c r="A60">
        <v>21</v>
      </c>
      <c r="B60">
        <v>33546</v>
      </c>
      <c r="C60">
        <f t="shared" si="11"/>
        <v>0.38579749659189488</v>
      </c>
      <c r="D60">
        <f t="shared" si="12"/>
        <v>4.5256407426423158</v>
      </c>
      <c r="E60" t="s">
        <v>6</v>
      </c>
      <c r="F60" s="1">
        <v>43912</v>
      </c>
      <c r="G60">
        <v>419</v>
      </c>
    </row>
    <row r="61" spans="1:7" x14ac:dyDescent="0.25">
      <c r="A61">
        <v>22</v>
      </c>
      <c r="B61">
        <v>42751</v>
      </c>
      <c r="C61">
        <f t="shared" si="11"/>
        <v>0.27439933226018004</v>
      </c>
      <c r="D61">
        <f t="shared" si="12"/>
        <v>4.6309462778806241</v>
      </c>
      <c r="E61" t="s">
        <v>6</v>
      </c>
      <c r="F61" s="1">
        <v>43913</v>
      </c>
      <c r="G61">
        <v>520</v>
      </c>
    </row>
    <row r="62" spans="1:7" x14ac:dyDescent="0.25">
      <c r="A62">
        <v>23</v>
      </c>
      <c r="B62">
        <v>54881</v>
      </c>
      <c r="C62">
        <f t="shared" si="11"/>
        <v>0.28373605295782556</v>
      </c>
      <c r="D62">
        <f t="shared" si="12"/>
        <v>4.7394220161557863</v>
      </c>
      <c r="E62" t="s">
        <v>6</v>
      </c>
      <c r="F62" s="1">
        <v>43914</v>
      </c>
      <c r="G62">
        <v>780</v>
      </c>
    </row>
    <row r="63" spans="1:7" x14ac:dyDescent="0.25">
      <c r="A63">
        <v>24</v>
      </c>
      <c r="B63">
        <v>64775</v>
      </c>
      <c r="C63">
        <f t="shared" ref="C63:C65" si="13">(B63-B62)/B62</f>
        <v>0.18028097155664075</v>
      </c>
      <c r="D63">
        <f t="shared" ref="D63:D65" si="14">LOG(B63,10)</f>
        <v>4.8114074216578624</v>
      </c>
      <c r="E63" t="s">
        <v>6</v>
      </c>
      <c r="F63" s="1">
        <v>43915</v>
      </c>
      <c r="G63">
        <v>910</v>
      </c>
    </row>
    <row r="64" spans="1:7" x14ac:dyDescent="0.25">
      <c r="A64">
        <v>25</v>
      </c>
      <c r="B64">
        <v>82179</v>
      </c>
      <c r="C64">
        <f t="shared" si="13"/>
        <v>0.26868390582786567</v>
      </c>
      <c r="D64">
        <f t="shared" si="14"/>
        <v>4.9147608522200317</v>
      </c>
      <c r="E64" t="s">
        <v>6</v>
      </c>
      <c r="F64" s="1">
        <v>43916</v>
      </c>
      <c r="G64">
        <v>1177</v>
      </c>
    </row>
    <row r="65" spans="1:7" x14ac:dyDescent="0.25">
      <c r="A65">
        <v>26</v>
      </c>
      <c r="B65">
        <v>103729</v>
      </c>
      <c r="C65">
        <f t="shared" si="13"/>
        <v>0.26223244381167937</v>
      </c>
      <c r="D65">
        <f t="shared" si="14"/>
        <v>5.015900191097372</v>
      </c>
      <c r="E65" t="s">
        <v>6</v>
      </c>
      <c r="F65" s="1">
        <v>43917</v>
      </c>
      <c r="G65">
        <v>1693</v>
      </c>
    </row>
    <row r="66" spans="1:7" x14ac:dyDescent="0.25">
      <c r="A66">
        <v>27</v>
      </c>
      <c r="B66">
        <v>120529</v>
      </c>
      <c r="C66">
        <f t="shared" ref="C66:C68" si="15">(B66-B65)/B65</f>
        <v>0.16196049320826383</v>
      </c>
      <c r="D66">
        <f t="shared" ref="D66:D68" si="16">LOG(B66,10)</f>
        <v>5.0810915533398715</v>
      </c>
      <c r="E66" t="s">
        <v>6</v>
      </c>
      <c r="F66" s="1">
        <v>43918</v>
      </c>
      <c r="G66">
        <v>2008</v>
      </c>
    </row>
    <row r="67" spans="1:7" x14ac:dyDescent="0.25">
      <c r="A67">
        <v>28</v>
      </c>
      <c r="B67">
        <v>142460</v>
      </c>
      <c r="C67">
        <f t="shared" si="15"/>
        <v>0.18195620970886675</v>
      </c>
      <c r="D67">
        <f t="shared" si="16"/>
        <v>5.1536929400085496</v>
      </c>
      <c r="E67" t="s">
        <v>6</v>
      </c>
      <c r="F67" s="1">
        <v>43919</v>
      </c>
      <c r="G67">
        <v>2484</v>
      </c>
    </row>
    <row r="68" spans="1:7" x14ac:dyDescent="0.25">
      <c r="A68">
        <v>29</v>
      </c>
      <c r="B68">
        <v>160344</v>
      </c>
      <c r="C68">
        <f t="shared" si="15"/>
        <v>0.12553699284009545</v>
      </c>
      <c r="D68">
        <f t="shared" si="16"/>
        <v>5.2050527134653057</v>
      </c>
      <c r="E68" t="s">
        <v>6</v>
      </c>
      <c r="F68" s="1">
        <v>43920</v>
      </c>
      <c r="G68">
        <v>2953</v>
      </c>
    </row>
    <row r="69" spans="1:7" x14ac:dyDescent="0.25">
      <c r="A69">
        <v>30</v>
      </c>
      <c r="B69">
        <v>184487</v>
      </c>
      <c r="C69">
        <f t="shared" ref="C69" si="17">(B69-B68)/B68</f>
        <v>0.150570024447438</v>
      </c>
      <c r="D69">
        <f t="shared" ref="D69" si="18">LOG(B69,10)</f>
        <v>5.2659657687217525</v>
      </c>
      <c r="E69" t="s">
        <v>6</v>
      </c>
      <c r="F69" s="1">
        <v>43921</v>
      </c>
      <c r="G69">
        <v>3756</v>
      </c>
    </row>
    <row r="70" spans="1:7" x14ac:dyDescent="0.25">
      <c r="A70">
        <v>1</v>
      </c>
      <c r="B70">
        <v>120</v>
      </c>
      <c r="C70">
        <v>0</v>
      </c>
      <c r="D70">
        <f t="shared" ref="D70:D134" si="19">LOG(B70,10)</f>
        <v>2.0791812460476247</v>
      </c>
      <c r="E70" t="s">
        <v>7</v>
      </c>
      <c r="F70" s="1">
        <v>43892</v>
      </c>
      <c r="G70">
        <v>0</v>
      </c>
    </row>
    <row r="71" spans="1:7" x14ac:dyDescent="0.25">
      <c r="A71">
        <v>2</v>
      </c>
      <c r="B71">
        <v>165</v>
      </c>
      <c r="C71">
        <f t="shared" ref="C71:C89" si="20">(B71-B70)/B70</f>
        <v>0.375</v>
      </c>
      <c r="D71">
        <f t="shared" si="19"/>
        <v>2.2174839442139058</v>
      </c>
      <c r="E71" t="s">
        <v>7</v>
      </c>
      <c r="F71" s="1">
        <v>43893</v>
      </c>
      <c r="G71">
        <v>1</v>
      </c>
    </row>
    <row r="72" spans="1:7" x14ac:dyDescent="0.25">
      <c r="A72">
        <v>3</v>
      </c>
      <c r="B72">
        <v>228</v>
      </c>
      <c r="C72">
        <f t="shared" si="20"/>
        <v>0.38181818181818183</v>
      </c>
      <c r="D72">
        <f t="shared" si="19"/>
        <v>2.3579348470004535</v>
      </c>
      <c r="E72" t="s">
        <v>7</v>
      </c>
      <c r="F72" s="1">
        <v>43894</v>
      </c>
      <c r="G72">
        <v>2</v>
      </c>
    </row>
    <row r="73" spans="1:7" x14ac:dyDescent="0.25">
      <c r="A73">
        <v>4</v>
      </c>
      <c r="B73">
        <v>282</v>
      </c>
      <c r="C73">
        <f t="shared" si="20"/>
        <v>0.23684210526315788</v>
      </c>
      <c r="D73">
        <f t="shared" si="19"/>
        <v>2.4502491083193609</v>
      </c>
      <c r="E73" t="s">
        <v>7</v>
      </c>
      <c r="F73" s="1">
        <v>43895</v>
      </c>
      <c r="G73">
        <v>3</v>
      </c>
    </row>
    <row r="74" spans="1:7" x14ac:dyDescent="0.25">
      <c r="A74">
        <v>5</v>
      </c>
      <c r="B74">
        <v>401</v>
      </c>
      <c r="C74">
        <f t="shared" si="20"/>
        <v>0.42198581560283688</v>
      </c>
      <c r="D74">
        <f t="shared" si="19"/>
        <v>2.6031443726201822</v>
      </c>
      <c r="E74" t="s">
        <v>7</v>
      </c>
      <c r="F74" s="1">
        <v>43896</v>
      </c>
      <c r="G74">
        <v>8</v>
      </c>
    </row>
    <row r="75" spans="1:7" x14ac:dyDescent="0.25">
      <c r="A75">
        <v>6</v>
      </c>
      <c r="B75">
        <v>525</v>
      </c>
      <c r="C75">
        <f t="shared" si="20"/>
        <v>0.30922693266832918</v>
      </c>
      <c r="D75">
        <f t="shared" si="19"/>
        <v>2.7201593034059566</v>
      </c>
      <c r="E75" t="s">
        <v>7</v>
      </c>
      <c r="F75" s="1">
        <v>43897</v>
      </c>
      <c r="G75">
        <v>10</v>
      </c>
    </row>
    <row r="76" spans="1:7" x14ac:dyDescent="0.25">
      <c r="A76">
        <v>7</v>
      </c>
      <c r="B76">
        <v>674</v>
      </c>
      <c r="C76">
        <f t="shared" si="20"/>
        <v>0.28380952380952379</v>
      </c>
      <c r="D76">
        <f t="shared" si="19"/>
        <v>2.8286598965353194</v>
      </c>
      <c r="E76" t="s">
        <v>7</v>
      </c>
      <c r="F76" s="1">
        <v>43898</v>
      </c>
      <c r="G76">
        <v>17</v>
      </c>
    </row>
    <row r="77" spans="1:7" x14ac:dyDescent="0.25">
      <c r="A77">
        <v>8</v>
      </c>
      <c r="B77">
        <v>1231</v>
      </c>
      <c r="C77">
        <f t="shared" si="20"/>
        <v>0.82640949554896137</v>
      </c>
      <c r="D77">
        <f t="shared" si="19"/>
        <v>3.0902580529313162</v>
      </c>
      <c r="E77" t="s">
        <v>7</v>
      </c>
      <c r="F77" s="1">
        <v>43899</v>
      </c>
      <c r="G77">
        <v>30</v>
      </c>
    </row>
    <row r="78" spans="1:7" x14ac:dyDescent="0.25">
      <c r="A78">
        <v>9</v>
      </c>
      <c r="B78">
        <v>1695</v>
      </c>
      <c r="C78">
        <f t="shared" si="20"/>
        <v>0.37692932575142163</v>
      </c>
      <c r="D78">
        <f t="shared" si="19"/>
        <v>3.2291697025391004</v>
      </c>
      <c r="E78" t="s">
        <v>7</v>
      </c>
      <c r="F78" s="1">
        <v>43900</v>
      </c>
      <c r="G78">
        <v>36</v>
      </c>
    </row>
    <row r="79" spans="1:7" x14ac:dyDescent="0.25">
      <c r="A79">
        <v>10</v>
      </c>
      <c r="B79">
        <v>2277</v>
      </c>
      <c r="C79">
        <f t="shared" si="20"/>
        <v>0.3433628318584071</v>
      </c>
      <c r="D79">
        <f t="shared" si="19"/>
        <v>3.3573630306151423</v>
      </c>
      <c r="E79" t="s">
        <v>7</v>
      </c>
      <c r="F79" s="1">
        <v>43901</v>
      </c>
      <c r="G79">
        <v>55</v>
      </c>
    </row>
    <row r="80" spans="1:7" x14ac:dyDescent="0.25">
      <c r="A80">
        <v>11</v>
      </c>
      <c r="B80">
        <v>3146</v>
      </c>
      <c r="C80">
        <f t="shared" si="20"/>
        <v>0.38164251207729466</v>
      </c>
      <c r="D80">
        <f t="shared" si="19"/>
        <v>3.4977587182872676</v>
      </c>
      <c r="E80" t="s">
        <v>7</v>
      </c>
      <c r="F80" s="1">
        <v>43902</v>
      </c>
      <c r="G80">
        <v>86</v>
      </c>
    </row>
    <row r="81" spans="1:7" x14ac:dyDescent="0.25">
      <c r="A81">
        <v>12</v>
      </c>
      <c r="B81">
        <v>5232</v>
      </c>
      <c r="C81">
        <f t="shared" si="20"/>
        <v>0.66306420851875403</v>
      </c>
      <c r="D81">
        <f t="shared" si="19"/>
        <v>3.7186677353162101</v>
      </c>
      <c r="E81" t="s">
        <v>7</v>
      </c>
      <c r="F81" s="1">
        <v>43903</v>
      </c>
      <c r="G81">
        <v>133</v>
      </c>
    </row>
    <row r="82" spans="1:7" x14ac:dyDescent="0.25">
      <c r="A82">
        <v>13</v>
      </c>
      <c r="B82">
        <v>6391</v>
      </c>
      <c r="C82">
        <f t="shared" si="20"/>
        <v>0.22152140672782875</v>
      </c>
      <c r="D82">
        <f t="shared" si="19"/>
        <v>3.8055688175485556</v>
      </c>
      <c r="E82" t="s">
        <v>7</v>
      </c>
      <c r="F82" s="1">
        <v>43904</v>
      </c>
      <c r="G82">
        <v>196</v>
      </c>
    </row>
    <row r="83" spans="1:7" x14ac:dyDescent="0.25">
      <c r="A83">
        <v>14</v>
      </c>
      <c r="B83">
        <v>7988</v>
      </c>
      <c r="C83">
        <f t="shared" si="20"/>
        <v>0.24988264747300892</v>
      </c>
      <c r="D83">
        <f t="shared" si="19"/>
        <v>3.9024380561986645</v>
      </c>
      <c r="E83" t="s">
        <v>7</v>
      </c>
      <c r="F83" s="1">
        <v>43905</v>
      </c>
      <c r="G83">
        <v>294</v>
      </c>
    </row>
    <row r="84" spans="1:7" x14ac:dyDescent="0.25">
      <c r="A84">
        <v>15</v>
      </c>
      <c r="B84">
        <v>9942</v>
      </c>
      <c r="C84">
        <f t="shared" si="20"/>
        <v>0.24461692538808213</v>
      </c>
      <c r="D84">
        <f t="shared" si="19"/>
        <v>3.9974737588029798</v>
      </c>
      <c r="E84" t="s">
        <v>7</v>
      </c>
      <c r="F84" s="1">
        <v>43906</v>
      </c>
      <c r="G84">
        <v>342</v>
      </c>
    </row>
    <row r="85" spans="1:7" x14ac:dyDescent="0.25">
      <c r="A85">
        <v>16</v>
      </c>
      <c r="B85">
        <v>11826</v>
      </c>
      <c r="C85">
        <f t="shared" si="20"/>
        <v>0.18949909474954738</v>
      </c>
      <c r="D85">
        <f t="shared" si="19"/>
        <v>4.0728378746630858</v>
      </c>
      <c r="E85" t="s">
        <v>7</v>
      </c>
      <c r="F85" s="1">
        <v>43907</v>
      </c>
      <c r="G85">
        <v>533</v>
      </c>
    </row>
    <row r="86" spans="1:7" x14ac:dyDescent="0.25">
      <c r="A86">
        <v>17</v>
      </c>
      <c r="B86">
        <v>14769</v>
      </c>
      <c r="C86">
        <f t="shared" si="20"/>
        <v>0.24885844748858446</v>
      </c>
      <c r="D86">
        <f t="shared" si="19"/>
        <v>4.1693510904924178</v>
      </c>
      <c r="E86" t="s">
        <v>7</v>
      </c>
      <c r="F86" s="1">
        <v>43908</v>
      </c>
      <c r="G86">
        <v>638</v>
      </c>
    </row>
    <row r="87" spans="1:7" x14ac:dyDescent="0.25">
      <c r="A87">
        <v>18</v>
      </c>
      <c r="B87">
        <v>18077</v>
      </c>
      <c r="C87">
        <f t="shared" si="20"/>
        <v>0.22398266639582909</v>
      </c>
      <c r="D87">
        <f t="shared" si="19"/>
        <v>4.2571263580225924</v>
      </c>
      <c r="E87" t="s">
        <v>7</v>
      </c>
      <c r="F87" s="1">
        <v>43909</v>
      </c>
      <c r="G87">
        <v>831</v>
      </c>
    </row>
    <row r="88" spans="1:7" x14ac:dyDescent="0.25">
      <c r="A88">
        <v>19</v>
      </c>
      <c r="B88">
        <v>21571</v>
      </c>
      <c r="C88">
        <f t="shared" si="20"/>
        <v>0.19328428389666427</v>
      </c>
      <c r="D88">
        <f t="shared" si="19"/>
        <v>4.3338702788260086</v>
      </c>
      <c r="E88" t="s">
        <v>7</v>
      </c>
      <c r="F88" s="1">
        <v>43910</v>
      </c>
      <c r="G88">
        <v>1093</v>
      </c>
    </row>
    <row r="89" spans="1:7" x14ac:dyDescent="0.25">
      <c r="A89">
        <v>20</v>
      </c>
      <c r="B89">
        <v>25496</v>
      </c>
      <c r="C89">
        <f t="shared" si="20"/>
        <v>0.18195725742895555</v>
      </c>
      <c r="D89">
        <f t="shared" si="19"/>
        <v>4.406472050465676</v>
      </c>
      <c r="E89" t="s">
        <v>7</v>
      </c>
      <c r="F89" s="1">
        <v>43911</v>
      </c>
      <c r="G89">
        <v>1381</v>
      </c>
    </row>
    <row r="90" spans="1:7" x14ac:dyDescent="0.25">
      <c r="A90">
        <v>21</v>
      </c>
      <c r="B90">
        <v>28603</v>
      </c>
      <c r="C90">
        <f t="shared" ref="C90:C93" si="21">(B90-B89)/B89</f>
        <v>0.12186225290241606</v>
      </c>
      <c r="D90">
        <f t="shared" ref="D90:D93" si="22">LOG(B90,10)</f>
        <v>4.456411586105177</v>
      </c>
      <c r="E90" t="s">
        <v>7</v>
      </c>
      <c r="F90" s="1">
        <v>43912</v>
      </c>
      <c r="G90">
        <v>1756</v>
      </c>
    </row>
    <row r="91" spans="1:7" x14ac:dyDescent="0.25">
      <c r="A91">
        <v>22</v>
      </c>
      <c r="B91">
        <v>33089</v>
      </c>
      <c r="C91">
        <f t="shared" si="21"/>
        <v>0.15683669545152606</v>
      </c>
      <c r="D91">
        <f t="shared" si="22"/>
        <v>4.5196836423171698</v>
      </c>
      <c r="E91" t="s">
        <v>7</v>
      </c>
      <c r="F91" s="1">
        <v>43913</v>
      </c>
      <c r="G91">
        <v>2207</v>
      </c>
    </row>
    <row r="92" spans="1:7" x14ac:dyDescent="0.25">
      <c r="A92">
        <v>23</v>
      </c>
      <c r="B92">
        <v>42058</v>
      </c>
      <c r="C92">
        <f t="shared" si="21"/>
        <v>0.27105684668620994</v>
      </c>
      <c r="D92">
        <f t="shared" si="22"/>
        <v>4.6238486166713759</v>
      </c>
      <c r="E92" t="s">
        <v>7</v>
      </c>
      <c r="F92" s="1">
        <v>43914</v>
      </c>
      <c r="G92">
        <v>2991</v>
      </c>
    </row>
    <row r="93" spans="1:7" x14ac:dyDescent="0.25">
      <c r="A93">
        <v>24</v>
      </c>
      <c r="B93">
        <v>47611</v>
      </c>
      <c r="C93">
        <f t="shared" si="21"/>
        <v>0.1320319558704646</v>
      </c>
      <c r="D93">
        <f t="shared" si="22"/>
        <v>4.677707303295997</v>
      </c>
      <c r="E93" t="s">
        <v>7</v>
      </c>
      <c r="F93" s="1">
        <v>43915</v>
      </c>
      <c r="G93">
        <v>3445</v>
      </c>
    </row>
    <row r="94" spans="1:7" x14ac:dyDescent="0.25">
      <c r="A94">
        <v>25</v>
      </c>
      <c r="B94">
        <v>56347</v>
      </c>
      <c r="C94">
        <f>(B94-B93)/B93</f>
        <v>0.18348700930457248</v>
      </c>
      <c r="D94">
        <f t="shared" ref="D94:D96" si="23">LOG(B94,10)</f>
        <v>4.7508707984987382</v>
      </c>
      <c r="E94" t="s">
        <v>7</v>
      </c>
      <c r="F94" s="1">
        <v>43916</v>
      </c>
      <c r="G94">
        <v>4154</v>
      </c>
    </row>
    <row r="95" spans="1:7" x14ac:dyDescent="0.25">
      <c r="A95">
        <v>26</v>
      </c>
      <c r="B95">
        <v>65719</v>
      </c>
      <c r="C95">
        <f t="shared" ref="C95:C96" si="24">(B95-B94)/B94</f>
        <v>0.16632651250288391</v>
      </c>
      <c r="D95">
        <f t="shared" si="23"/>
        <v>4.8176909464583062</v>
      </c>
      <c r="E95" t="s">
        <v>7</v>
      </c>
      <c r="F95" s="1">
        <v>43917</v>
      </c>
      <c r="G95">
        <v>5138</v>
      </c>
    </row>
    <row r="96" spans="1:7" x14ac:dyDescent="0.25">
      <c r="A96">
        <v>27</v>
      </c>
      <c r="B96">
        <v>73232</v>
      </c>
      <c r="C96">
        <f t="shared" si="24"/>
        <v>0.11432005964789482</v>
      </c>
      <c r="D96">
        <f t="shared" si="23"/>
        <v>4.8647008950832236</v>
      </c>
      <c r="E96" t="s">
        <v>7</v>
      </c>
      <c r="F96" s="1">
        <v>43918</v>
      </c>
      <c r="G96">
        <v>5982</v>
      </c>
    </row>
    <row r="97" spans="1:7" x14ac:dyDescent="0.25">
      <c r="A97">
        <v>28</v>
      </c>
      <c r="B97">
        <v>80110</v>
      </c>
      <c r="C97">
        <f>(B97-B96)/B96</f>
        <v>9.3920690408564558E-2</v>
      </c>
      <c r="D97">
        <f t="shared" ref="D97:D99" si="25">LOG(B97,10)</f>
        <v>4.903686731736502</v>
      </c>
      <c r="E97" t="s">
        <v>7</v>
      </c>
      <c r="F97" s="1">
        <v>43919</v>
      </c>
      <c r="G97">
        <v>6803</v>
      </c>
    </row>
    <row r="98" spans="1:7" x14ac:dyDescent="0.25">
      <c r="A98">
        <v>29</v>
      </c>
      <c r="B98">
        <v>87956</v>
      </c>
      <c r="C98">
        <f t="shared" ref="C98" si="26">(B98-B97)/B97</f>
        <v>9.794033204344027E-2</v>
      </c>
      <c r="D98">
        <f t="shared" si="25"/>
        <v>4.9442654706043037</v>
      </c>
      <c r="E98" t="s">
        <v>7</v>
      </c>
      <c r="F98" s="1">
        <v>43920</v>
      </c>
      <c r="G98">
        <v>7716</v>
      </c>
    </row>
    <row r="99" spans="1:7" x14ac:dyDescent="0.25">
      <c r="A99">
        <v>30</v>
      </c>
      <c r="B99">
        <v>95923</v>
      </c>
      <c r="C99">
        <f>(B99-B98)/B98</f>
        <v>9.0579380599390608E-2</v>
      </c>
      <c r="D99">
        <f t="shared" si="25"/>
        <v>4.9819227529001289</v>
      </c>
      <c r="E99" t="s">
        <v>7</v>
      </c>
      <c r="F99" s="1">
        <v>43921</v>
      </c>
      <c r="G99">
        <v>8464</v>
      </c>
    </row>
    <row r="100" spans="1:7" x14ac:dyDescent="0.25">
      <c r="A100">
        <v>1</v>
      </c>
      <c r="B100">
        <v>151</v>
      </c>
      <c r="C100">
        <v>0</v>
      </c>
      <c r="D100">
        <f t="shared" si="19"/>
        <v>2.1789769472931693</v>
      </c>
      <c r="E100" t="s">
        <v>5</v>
      </c>
      <c r="F100" s="1">
        <v>43904</v>
      </c>
      <c r="G100">
        <v>0</v>
      </c>
    </row>
    <row r="101" spans="1:7" x14ac:dyDescent="0.25">
      <c r="A101">
        <v>2</v>
      </c>
      <c r="B101">
        <v>200</v>
      </c>
      <c r="C101">
        <f t="shared" ref="C101:C150" si="27">(B101-B100)/B100</f>
        <v>0.32450331125827814</v>
      </c>
      <c r="D101">
        <f t="shared" si="19"/>
        <v>2.3010299956639808</v>
      </c>
      <c r="E101" t="s">
        <v>5</v>
      </c>
      <c r="F101" s="1">
        <v>43905</v>
      </c>
      <c r="G101">
        <v>0</v>
      </c>
    </row>
    <row r="102" spans="1:7" x14ac:dyDescent="0.25">
      <c r="A102">
        <v>3</v>
      </c>
      <c r="B102">
        <v>234</v>
      </c>
      <c r="C102">
        <f t="shared" si="27"/>
        <v>0.17</v>
      </c>
      <c r="D102">
        <f t="shared" si="19"/>
        <v>2.3692158574101425</v>
      </c>
      <c r="E102" t="s">
        <v>5</v>
      </c>
      <c r="F102" s="1">
        <v>43906</v>
      </c>
      <c r="G102">
        <v>0</v>
      </c>
    </row>
    <row r="103" spans="1:7" x14ac:dyDescent="0.25">
      <c r="A103">
        <v>4</v>
      </c>
      <c r="B103">
        <v>346</v>
      </c>
      <c r="C103">
        <f t="shared" si="27"/>
        <v>0.47863247863247865</v>
      </c>
      <c r="D103">
        <f t="shared" si="19"/>
        <v>2.5390760987927767</v>
      </c>
      <c r="E103" t="s">
        <v>5</v>
      </c>
      <c r="F103" s="1">
        <v>43907</v>
      </c>
      <c r="G103">
        <v>1</v>
      </c>
    </row>
    <row r="104" spans="1:7" x14ac:dyDescent="0.25">
      <c r="A104">
        <v>5</v>
      </c>
      <c r="B104">
        <v>529</v>
      </c>
      <c r="C104">
        <f t="shared" si="27"/>
        <v>0.52890173410404628</v>
      </c>
      <c r="D104">
        <f t="shared" si="19"/>
        <v>2.7234556720351857</v>
      </c>
      <c r="E104" t="s">
        <v>5</v>
      </c>
      <c r="F104" s="1">
        <v>43908</v>
      </c>
      <c r="G104">
        <v>4</v>
      </c>
    </row>
    <row r="105" spans="1:7" x14ac:dyDescent="0.25">
      <c r="A105">
        <v>6</v>
      </c>
      <c r="B105">
        <v>640</v>
      </c>
      <c r="C105">
        <f t="shared" si="27"/>
        <v>0.20982986767485823</v>
      </c>
      <c r="D105">
        <f t="shared" si="19"/>
        <v>2.8061799739838866</v>
      </c>
      <c r="E105" t="s">
        <v>5</v>
      </c>
      <c r="F105" s="1">
        <v>43909</v>
      </c>
      <c r="G105">
        <v>7</v>
      </c>
    </row>
    <row r="106" spans="1:7" x14ac:dyDescent="0.25">
      <c r="A106">
        <v>7</v>
      </c>
      <c r="B106">
        <v>970</v>
      </c>
      <c r="C106">
        <f t="shared" si="27"/>
        <v>0.515625</v>
      </c>
      <c r="D106">
        <f t="shared" si="19"/>
        <v>2.9867717342662448</v>
      </c>
      <c r="E106" t="s">
        <v>5</v>
      </c>
      <c r="F106" s="1">
        <v>43910</v>
      </c>
      <c r="G106">
        <v>11</v>
      </c>
    </row>
    <row r="107" spans="1:7" x14ac:dyDescent="0.25">
      <c r="A107">
        <v>8</v>
      </c>
      <c r="B107">
        <v>1178</v>
      </c>
      <c r="C107">
        <f t="shared" si="27"/>
        <v>0.21443298969072164</v>
      </c>
      <c r="D107">
        <f t="shared" si="19"/>
        <v>3.0711452904510823</v>
      </c>
      <c r="E107" t="s">
        <v>5</v>
      </c>
      <c r="F107" s="1">
        <v>43911</v>
      </c>
      <c r="G107">
        <v>18</v>
      </c>
    </row>
    <row r="108" spans="1:7" x14ac:dyDescent="0.25">
      <c r="A108">
        <v>9</v>
      </c>
      <c r="B108">
        <v>1546</v>
      </c>
      <c r="C108">
        <f t="shared" si="27"/>
        <v>0.31239388794567063</v>
      </c>
      <c r="D108">
        <f t="shared" si="19"/>
        <v>3.1892094895823058</v>
      </c>
      <c r="E108" t="s">
        <v>5</v>
      </c>
      <c r="F108" s="1">
        <v>43912</v>
      </c>
      <c r="G108">
        <v>25</v>
      </c>
    </row>
    <row r="109" spans="1:7" x14ac:dyDescent="0.25">
      <c r="A109">
        <v>10</v>
      </c>
      <c r="B109">
        <v>1891</v>
      </c>
      <c r="C109">
        <f t="shared" ref="C109:C112" si="28">(B109-B108)/B108</f>
        <v>0.22315653298835705</v>
      </c>
      <c r="D109">
        <f t="shared" ref="D109:D112" si="29">LOG(B109,10)</f>
        <v>3.2766915288450393</v>
      </c>
      <c r="E109" t="s">
        <v>5</v>
      </c>
      <c r="F109" s="1">
        <v>43913</v>
      </c>
      <c r="G109">
        <v>34</v>
      </c>
    </row>
    <row r="110" spans="1:7" x14ac:dyDescent="0.25">
      <c r="A110">
        <v>11</v>
      </c>
      <c r="B110">
        <v>2247</v>
      </c>
      <c r="C110">
        <f t="shared" si="28"/>
        <v>0.18826017979904813</v>
      </c>
      <c r="D110">
        <f t="shared" si="29"/>
        <v>3.3516030724191288</v>
      </c>
      <c r="E110" t="s">
        <v>5</v>
      </c>
      <c r="F110" s="1">
        <v>43914</v>
      </c>
      <c r="G110">
        <v>46</v>
      </c>
    </row>
    <row r="111" spans="1:7" x14ac:dyDescent="0.25">
      <c r="A111">
        <v>12</v>
      </c>
      <c r="B111">
        <v>2433</v>
      </c>
      <c r="C111">
        <f t="shared" si="28"/>
        <v>8.2777036048064079E-2</v>
      </c>
      <c r="D111">
        <f t="shared" si="29"/>
        <v>3.3861421089308181</v>
      </c>
      <c r="E111" t="s">
        <v>5</v>
      </c>
      <c r="F111" s="1">
        <v>43915</v>
      </c>
      <c r="G111">
        <v>57</v>
      </c>
    </row>
    <row r="112" spans="1:7" x14ac:dyDescent="0.25">
      <c r="A112">
        <v>13</v>
      </c>
      <c r="B112">
        <v>2915</v>
      </c>
      <c r="C112">
        <f t="shared" si="28"/>
        <v>0.19810933004521167</v>
      </c>
      <c r="D112">
        <f t="shared" si="29"/>
        <v>3.4646385590950324</v>
      </c>
      <c r="E112" t="s">
        <v>5</v>
      </c>
      <c r="F112" s="1">
        <v>43916</v>
      </c>
      <c r="G112">
        <v>77</v>
      </c>
    </row>
    <row r="113" spans="1:7" x14ac:dyDescent="0.25">
      <c r="A113">
        <v>14</v>
      </c>
      <c r="B113">
        <v>3417</v>
      </c>
      <c r="C113">
        <f t="shared" ref="C113:C114" si="30">(B113-B112)/B112</f>
        <v>0.17221269296740996</v>
      </c>
      <c r="D113">
        <f t="shared" ref="D113:D114" si="31">LOG(B113,10)</f>
        <v>3.5336449787987623</v>
      </c>
      <c r="E113" t="s">
        <v>5</v>
      </c>
      <c r="F113" s="1">
        <v>43917</v>
      </c>
      <c r="G113">
        <v>92</v>
      </c>
    </row>
    <row r="114" spans="1:7" x14ac:dyDescent="0.25">
      <c r="A114">
        <v>15</v>
      </c>
      <c r="B114">
        <v>3904</v>
      </c>
      <c r="C114">
        <f t="shared" si="30"/>
        <v>0.14252268071407667</v>
      </c>
      <c r="D114">
        <f t="shared" si="31"/>
        <v>3.5915098089946538</v>
      </c>
      <c r="E114" t="s">
        <v>5</v>
      </c>
      <c r="F114" s="1">
        <v>43918</v>
      </c>
      <c r="G114">
        <v>114</v>
      </c>
    </row>
    <row r="115" spans="1:7" x14ac:dyDescent="0.25">
      <c r="A115">
        <v>16</v>
      </c>
      <c r="B115">
        <v>4256</v>
      </c>
      <c r="C115">
        <f t="shared" ref="C115:C117" si="32">(B115-B114)/B114</f>
        <v>9.0163934426229511E-2</v>
      </c>
      <c r="D115">
        <f t="shared" ref="D115:D117" si="33">LOG(B115,10)</f>
        <v>3.6290016192869916</v>
      </c>
      <c r="E115" t="s">
        <v>5</v>
      </c>
      <c r="F115" s="1">
        <v>43919</v>
      </c>
      <c r="G115">
        <v>136</v>
      </c>
    </row>
    <row r="116" spans="1:7" x14ac:dyDescent="0.25">
      <c r="A116">
        <v>17</v>
      </c>
      <c r="B116">
        <v>4579</v>
      </c>
      <c r="C116">
        <f t="shared" si="32"/>
        <v>7.5892857142857137E-2</v>
      </c>
      <c r="D116">
        <f t="shared" si="33"/>
        <v>3.6607706435276968</v>
      </c>
      <c r="E116" t="s">
        <v>5</v>
      </c>
      <c r="F116" s="1">
        <v>43920</v>
      </c>
      <c r="G116">
        <v>159</v>
      </c>
    </row>
    <row r="117" spans="1:7" x14ac:dyDescent="0.25">
      <c r="A117">
        <v>18</v>
      </c>
      <c r="B117">
        <v>5717</v>
      </c>
      <c r="C117">
        <f t="shared" si="32"/>
        <v>0.24852587901288492</v>
      </c>
      <c r="D117">
        <f t="shared" si="33"/>
        <v>3.7571681922142726</v>
      </c>
      <c r="E117" t="s">
        <v>5</v>
      </c>
      <c r="F117" s="1">
        <v>43921</v>
      </c>
      <c r="G117">
        <v>201</v>
      </c>
    </row>
    <row r="118" spans="1:7" x14ac:dyDescent="0.25">
      <c r="A118">
        <v>1</v>
      </c>
      <c r="B118">
        <v>139</v>
      </c>
      <c r="C118">
        <v>0</v>
      </c>
      <c r="D118">
        <f t="shared" si="19"/>
        <v>2.143014800254095</v>
      </c>
      <c r="E118" t="s">
        <v>8</v>
      </c>
    </row>
    <row r="119" spans="1:7" x14ac:dyDescent="0.25">
      <c r="A119">
        <v>2</v>
      </c>
      <c r="B119">
        <v>245</v>
      </c>
      <c r="C119">
        <f t="shared" si="27"/>
        <v>0.76258992805755399</v>
      </c>
      <c r="D119">
        <f t="shared" si="19"/>
        <v>2.3891660843645326</v>
      </c>
      <c r="E119" t="s">
        <v>8</v>
      </c>
    </row>
    <row r="120" spans="1:7" x14ac:dyDescent="0.25">
      <c r="A120">
        <v>3</v>
      </c>
      <c r="B120">
        <v>388</v>
      </c>
      <c r="C120">
        <f t="shared" si="27"/>
        <v>0.58367346938775511</v>
      </c>
      <c r="D120">
        <f t="shared" si="19"/>
        <v>2.5888317255942073</v>
      </c>
      <c r="E120" t="s">
        <v>8</v>
      </c>
    </row>
    <row r="121" spans="1:7" x14ac:dyDescent="0.25">
      <c r="A121">
        <v>4</v>
      </c>
      <c r="B121">
        <v>593</v>
      </c>
      <c r="C121">
        <f t="shared" si="27"/>
        <v>0.52835051546391754</v>
      </c>
      <c r="D121">
        <f t="shared" si="19"/>
        <v>2.7730546933642626</v>
      </c>
      <c r="E121" t="s">
        <v>8</v>
      </c>
    </row>
    <row r="122" spans="1:7" x14ac:dyDescent="0.25">
      <c r="A122">
        <v>5</v>
      </c>
      <c r="B122">
        <v>978</v>
      </c>
      <c r="C122">
        <f t="shared" si="27"/>
        <v>0.6492411467116358</v>
      </c>
      <c r="D122">
        <f t="shared" si="19"/>
        <v>2.9903388547876015</v>
      </c>
      <c r="E122" t="s">
        <v>8</v>
      </c>
    </row>
    <row r="123" spans="1:7" x14ac:dyDescent="0.25">
      <c r="A123">
        <v>6</v>
      </c>
      <c r="B123">
        <v>1501</v>
      </c>
      <c r="C123">
        <f t="shared" si="27"/>
        <v>0.53476482617586907</v>
      </c>
      <c r="D123">
        <f t="shared" si="19"/>
        <v>3.1763806922432698</v>
      </c>
      <c r="E123" t="s">
        <v>8</v>
      </c>
    </row>
    <row r="124" spans="1:7" x14ac:dyDescent="0.25">
      <c r="A124">
        <v>7</v>
      </c>
      <c r="B124">
        <v>2336</v>
      </c>
      <c r="C124">
        <f t="shared" si="27"/>
        <v>0.55629580279813462</v>
      </c>
      <c r="D124">
        <f t="shared" si="19"/>
        <v>3.3684728384403617</v>
      </c>
      <c r="E124" t="s">
        <v>8</v>
      </c>
    </row>
    <row r="125" spans="1:7" x14ac:dyDescent="0.25">
      <c r="A125">
        <v>8</v>
      </c>
      <c r="B125">
        <v>2922</v>
      </c>
      <c r="C125">
        <f t="shared" si="27"/>
        <v>0.25085616438356162</v>
      </c>
      <c r="D125">
        <f t="shared" si="19"/>
        <v>3.4656802115982779</v>
      </c>
      <c r="E125" t="s">
        <v>8</v>
      </c>
    </row>
    <row r="126" spans="1:7" x14ac:dyDescent="0.25">
      <c r="A126">
        <v>9</v>
      </c>
      <c r="B126">
        <v>3513</v>
      </c>
      <c r="C126">
        <f t="shared" si="27"/>
        <v>0.20225872689938398</v>
      </c>
      <c r="D126">
        <f t="shared" si="19"/>
        <v>3.5456781497920251</v>
      </c>
      <c r="E126" t="s">
        <v>8</v>
      </c>
    </row>
    <row r="127" spans="1:7" x14ac:dyDescent="0.25">
      <c r="A127">
        <v>10</v>
      </c>
      <c r="B127">
        <v>4747</v>
      </c>
      <c r="C127">
        <f t="shared" si="27"/>
        <v>0.35126672359806432</v>
      </c>
      <c r="D127">
        <f t="shared" si="19"/>
        <v>3.6764192317183597</v>
      </c>
      <c r="E127" t="s">
        <v>8</v>
      </c>
    </row>
    <row r="128" spans="1:7" x14ac:dyDescent="0.25">
      <c r="A128">
        <v>11</v>
      </c>
      <c r="B128">
        <v>5823</v>
      </c>
      <c r="C128">
        <f t="shared" si="27"/>
        <v>0.22666947545818411</v>
      </c>
      <c r="D128">
        <f t="shared" si="19"/>
        <v>3.7651467901080249</v>
      </c>
      <c r="E128" t="s">
        <v>8</v>
      </c>
    </row>
    <row r="129" spans="1:5" x14ac:dyDescent="0.25">
      <c r="A129">
        <v>12</v>
      </c>
      <c r="B129">
        <v>6566</v>
      </c>
      <c r="C129">
        <f t="shared" si="27"/>
        <v>0.12759745835479994</v>
      </c>
      <c r="D129">
        <f t="shared" si="19"/>
        <v>3.8173008783933207</v>
      </c>
      <c r="E129" t="s">
        <v>8</v>
      </c>
    </row>
    <row r="130" spans="1:5" x14ac:dyDescent="0.25">
      <c r="A130">
        <v>13</v>
      </c>
      <c r="B130">
        <v>7161</v>
      </c>
      <c r="C130">
        <f t="shared" si="27"/>
        <v>9.0618336886993597E-2</v>
      </c>
      <c r="D130">
        <f t="shared" si="19"/>
        <v>3.8549736737264171</v>
      </c>
      <c r="E130" t="s">
        <v>8</v>
      </c>
    </row>
    <row r="131" spans="1:5" x14ac:dyDescent="0.25">
      <c r="A131">
        <v>14</v>
      </c>
      <c r="B131">
        <v>8042</v>
      </c>
      <c r="C131">
        <f t="shared" si="27"/>
        <v>0.12302751012428431</v>
      </c>
      <c r="D131">
        <f t="shared" si="19"/>
        <v>3.9053640687668914</v>
      </c>
      <c r="E131" t="s">
        <v>8</v>
      </c>
    </row>
    <row r="132" spans="1:5" x14ac:dyDescent="0.25">
      <c r="A132">
        <v>15</v>
      </c>
      <c r="B132">
        <v>9000</v>
      </c>
      <c r="C132">
        <f t="shared" si="27"/>
        <v>0.11912459587167372</v>
      </c>
      <c r="D132">
        <f t="shared" si="19"/>
        <v>3.9542425094393248</v>
      </c>
      <c r="E132" t="s">
        <v>8</v>
      </c>
    </row>
    <row r="133" spans="1:5" x14ac:dyDescent="0.25">
      <c r="A133">
        <v>16</v>
      </c>
      <c r="B133">
        <v>10075</v>
      </c>
      <c r="C133">
        <f t="shared" si="27"/>
        <v>0.11944444444444445</v>
      </c>
      <c r="D133">
        <f t="shared" si="19"/>
        <v>4.0032450548131466</v>
      </c>
      <c r="E133" t="s">
        <v>8</v>
      </c>
    </row>
    <row r="134" spans="1:5" x14ac:dyDescent="0.25">
      <c r="A134">
        <v>17</v>
      </c>
      <c r="B134">
        <v>11364</v>
      </c>
      <c r="C134">
        <f t="shared" si="27"/>
        <v>0.12794044665012408</v>
      </c>
      <c r="D134">
        <f t="shared" si="19"/>
        <v>4.0555312250508981</v>
      </c>
      <c r="E134" t="s">
        <v>8</v>
      </c>
    </row>
    <row r="135" spans="1:5" x14ac:dyDescent="0.25">
      <c r="A135">
        <v>18</v>
      </c>
      <c r="B135">
        <v>12729</v>
      </c>
      <c r="C135">
        <f t="shared" si="27"/>
        <v>0.12011615628299895</v>
      </c>
      <c r="D135">
        <f t="shared" ref="D135:D180" si="34">LOG(B135,10)</f>
        <v>4.1047942864862774</v>
      </c>
      <c r="E135" t="s">
        <v>8</v>
      </c>
    </row>
    <row r="136" spans="1:5" x14ac:dyDescent="0.25">
      <c r="A136">
        <v>19</v>
      </c>
      <c r="B136">
        <v>13938</v>
      </c>
      <c r="C136">
        <f t="shared" si="27"/>
        <v>9.4979967004477958E-2</v>
      </c>
      <c r="D136">
        <f t="shared" si="34"/>
        <v>4.1442004601838791</v>
      </c>
      <c r="E136" t="s">
        <v>8</v>
      </c>
    </row>
    <row r="137" spans="1:5" x14ac:dyDescent="0.25">
      <c r="A137">
        <v>20</v>
      </c>
      <c r="B137">
        <v>14991</v>
      </c>
      <c r="C137">
        <f t="shared" si="27"/>
        <v>7.554885923374946E-2</v>
      </c>
      <c r="D137">
        <f t="shared" si="34"/>
        <v>4.1758306041622486</v>
      </c>
      <c r="E137" t="s">
        <v>8</v>
      </c>
    </row>
    <row r="138" spans="1:5" x14ac:dyDescent="0.25">
      <c r="A138">
        <v>21</v>
      </c>
      <c r="B138">
        <v>16169</v>
      </c>
      <c r="C138">
        <f t="shared" si="27"/>
        <v>7.8580481622306714E-2</v>
      </c>
      <c r="D138">
        <f t="shared" si="34"/>
        <v>4.208683161037416</v>
      </c>
      <c r="E138" t="s">
        <v>8</v>
      </c>
    </row>
    <row r="139" spans="1:5" x14ac:dyDescent="0.25">
      <c r="A139">
        <v>22</v>
      </c>
      <c r="B139">
        <v>17361</v>
      </c>
      <c r="C139">
        <f t="shared" si="27"/>
        <v>7.372131857257716E-2</v>
      </c>
      <c r="D139">
        <f t="shared" si="34"/>
        <v>4.2395747370832089</v>
      </c>
      <c r="E139" t="s">
        <v>8</v>
      </c>
    </row>
    <row r="140" spans="1:5" x14ac:dyDescent="0.25">
      <c r="A140">
        <v>23</v>
      </c>
      <c r="B140">
        <v>18407</v>
      </c>
      <c r="C140">
        <f t="shared" si="27"/>
        <v>6.0249985599907838E-2</v>
      </c>
      <c r="D140">
        <f t="shared" si="34"/>
        <v>4.2649830123164598</v>
      </c>
      <c r="E140" t="s">
        <v>8</v>
      </c>
    </row>
    <row r="141" spans="1:5" x14ac:dyDescent="0.25">
      <c r="A141">
        <v>24</v>
      </c>
      <c r="B141">
        <v>19644</v>
      </c>
      <c r="C141">
        <f t="shared" si="27"/>
        <v>6.7202694627044063E-2</v>
      </c>
      <c r="D141">
        <f t="shared" si="34"/>
        <v>4.2932299254595661</v>
      </c>
      <c r="E141" t="s">
        <v>8</v>
      </c>
    </row>
    <row r="142" spans="1:5" x14ac:dyDescent="0.25">
      <c r="A142">
        <v>25</v>
      </c>
      <c r="B142">
        <v>21638</v>
      </c>
      <c r="C142">
        <f t="shared" ref="C142" si="35">(B142-B141)/B141</f>
        <v>0.10150682142129912</v>
      </c>
      <c r="D142">
        <f t="shared" ref="D142" si="36">LOG(B142,10)</f>
        <v>4.335217116457434</v>
      </c>
      <c r="E142" t="s">
        <v>8</v>
      </c>
    </row>
    <row r="143" spans="1:5" x14ac:dyDescent="0.25">
      <c r="A143">
        <v>1</v>
      </c>
      <c r="B143">
        <v>116</v>
      </c>
      <c r="C143">
        <v>0</v>
      </c>
      <c r="D143">
        <f t="shared" si="34"/>
        <v>2.0644579892269181</v>
      </c>
      <c r="E143" t="s">
        <v>9</v>
      </c>
    </row>
    <row r="144" spans="1:5" x14ac:dyDescent="0.25">
      <c r="A144">
        <v>2</v>
      </c>
      <c r="B144">
        <v>164</v>
      </c>
      <c r="C144">
        <f t="shared" si="27"/>
        <v>0.41379310344827586</v>
      </c>
      <c r="D144">
        <f t="shared" si="34"/>
        <v>2.214843848047698</v>
      </c>
      <c r="E144" t="s">
        <v>9</v>
      </c>
    </row>
    <row r="145" spans="1:5" x14ac:dyDescent="0.25">
      <c r="A145">
        <v>3</v>
      </c>
      <c r="B145">
        <v>209</v>
      </c>
      <c r="C145">
        <f t="shared" si="27"/>
        <v>0.27439024390243905</v>
      </c>
      <c r="D145">
        <f t="shared" si="34"/>
        <v>2.3201462861110538</v>
      </c>
      <c r="E145" t="s">
        <v>9</v>
      </c>
    </row>
    <row r="146" spans="1:5" x14ac:dyDescent="0.25">
      <c r="A146">
        <v>4</v>
      </c>
      <c r="B146">
        <v>278</v>
      </c>
      <c r="C146">
        <f t="shared" si="27"/>
        <v>0.33014354066985646</v>
      </c>
      <c r="D146">
        <f t="shared" si="34"/>
        <v>2.4440447959180758</v>
      </c>
      <c r="E146" t="s">
        <v>9</v>
      </c>
    </row>
    <row r="147" spans="1:5" x14ac:dyDescent="0.25">
      <c r="A147">
        <v>5</v>
      </c>
      <c r="B147">
        <v>321</v>
      </c>
      <c r="C147">
        <f t="shared" si="27"/>
        <v>0.15467625899280577</v>
      </c>
      <c r="D147">
        <f t="shared" si="34"/>
        <v>2.5065050324048719</v>
      </c>
      <c r="E147" t="s">
        <v>9</v>
      </c>
    </row>
    <row r="148" spans="1:5" x14ac:dyDescent="0.25">
      <c r="A148">
        <v>6</v>
      </c>
      <c r="B148">
        <v>383</v>
      </c>
      <c r="C148">
        <f t="shared" si="27"/>
        <v>0.19314641744548286</v>
      </c>
      <c r="D148">
        <f t="shared" si="34"/>
        <v>2.5831987739686224</v>
      </c>
      <c r="E148" t="s">
        <v>9</v>
      </c>
    </row>
    <row r="149" spans="1:5" x14ac:dyDescent="0.25">
      <c r="A149">
        <v>7</v>
      </c>
      <c r="B149">
        <v>460</v>
      </c>
      <c r="C149">
        <f t="shared" si="27"/>
        <v>0.20104438642297651</v>
      </c>
      <c r="D149">
        <f t="shared" si="34"/>
        <v>2.6627578316815739</v>
      </c>
      <c r="E149" t="s">
        <v>9</v>
      </c>
    </row>
    <row r="150" spans="1:5" x14ac:dyDescent="0.25">
      <c r="A150">
        <v>8</v>
      </c>
      <c r="B150">
        <v>590</v>
      </c>
      <c r="C150">
        <f t="shared" si="27"/>
        <v>0.28260869565217389</v>
      </c>
      <c r="D150">
        <f t="shared" si="34"/>
        <v>2.7708520116421438</v>
      </c>
      <c r="E150" t="s">
        <v>9</v>
      </c>
    </row>
    <row r="151" spans="1:5" x14ac:dyDescent="0.25">
      <c r="A151">
        <v>9</v>
      </c>
      <c r="B151">
        <v>798</v>
      </c>
      <c r="C151">
        <f t="shared" ref="C151:C180" si="37">(B151-B150)/B150</f>
        <v>0.35254237288135593</v>
      </c>
      <c r="D151">
        <f t="shared" si="34"/>
        <v>2.9020028913507292</v>
      </c>
      <c r="E151" t="s">
        <v>9</v>
      </c>
    </row>
    <row r="152" spans="1:5" x14ac:dyDescent="0.25">
      <c r="A152">
        <v>10</v>
      </c>
      <c r="B152">
        <v>1140</v>
      </c>
      <c r="C152">
        <f t="shared" si="37"/>
        <v>0.42857142857142855</v>
      </c>
      <c r="D152">
        <f t="shared" si="34"/>
        <v>3.0569048513364723</v>
      </c>
      <c r="E152" t="s">
        <v>9</v>
      </c>
    </row>
    <row r="153" spans="1:5" x14ac:dyDescent="0.25">
      <c r="A153">
        <v>11</v>
      </c>
      <c r="B153">
        <v>1391</v>
      </c>
      <c r="C153">
        <f t="shared" si="37"/>
        <v>0.22017543859649122</v>
      </c>
      <c r="D153">
        <f t="shared" si="34"/>
        <v>3.1433271299920462</v>
      </c>
      <c r="E153" t="s">
        <v>9</v>
      </c>
    </row>
    <row r="154" spans="1:5" x14ac:dyDescent="0.25">
      <c r="A154">
        <v>12</v>
      </c>
      <c r="B154">
        <v>1543</v>
      </c>
      <c r="C154">
        <f t="shared" si="37"/>
        <v>0.10927390366642703</v>
      </c>
      <c r="D154">
        <f t="shared" si="34"/>
        <v>3.1883659260631481</v>
      </c>
      <c r="E154" t="s">
        <v>9</v>
      </c>
    </row>
    <row r="155" spans="1:5" x14ac:dyDescent="0.25">
      <c r="A155">
        <v>13</v>
      </c>
      <c r="B155">
        <v>1950</v>
      </c>
      <c r="C155">
        <f t="shared" si="37"/>
        <v>0.26377187297472454</v>
      </c>
      <c r="D155">
        <f t="shared" si="34"/>
        <v>3.2900346113625178</v>
      </c>
      <c r="E155" t="s">
        <v>9</v>
      </c>
    </row>
    <row r="156" spans="1:5" x14ac:dyDescent="0.25">
      <c r="A156">
        <v>14</v>
      </c>
      <c r="B156">
        <v>2626</v>
      </c>
      <c r="C156">
        <f t="shared" si="37"/>
        <v>0.34666666666666668</v>
      </c>
      <c r="D156">
        <f t="shared" si="34"/>
        <v>3.4192947217534599</v>
      </c>
      <c r="E156" t="s">
        <v>9</v>
      </c>
    </row>
    <row r="157" spans="1:5" x14ac:dyDescent="0.25">
      <c r="A157">
        <v>15</v>
      </c>
      <c r="B157">
        <v>3269</v>
      </c>
      <c r="C157">
        <f t="shared" si="37"/>
        <v>0.24485910129474486</v>
      </c>
      <c r="D157">
        <f t="shared" si="34"/>
        <v>3.5144149205803688</v>
      </c>
      <c r="E157" t="s">
        <v>9</v>
      </c>
    </row>
    <row r="158" spans="1:5" x14ac:dyDescent="0.25">
      <c r="A158">
        <v>16</v>
      </c>
      <c r="B158">
        <v>3983</v>
      </c>
      <c r="C158">
        <f t="shared" si="37"/>
        <v>0.21841541755888652</v>
      </c>
      <c r="D158">
        <f t="shared" si="34"/>
        <v>3.6002103064093274</v>
      </c>
      <c r="E158" t="s">
        <v>9</v>
      </c>
    </row>
    <row r="159" spans="1:5" x14ac:dyDescent="0.25">
      <c r="A159">
        <v>1</v>
      </c>
      <c r="B159">
        <v>100</v>
      </c>
      <c r="C159">
        <v>0</v>
      </c>
      <c r="D159">
        <f t="shared" si="34"/>
        <v>2</v>
      </c>
      <c r="E159" t="s">
        <v>10</v>
      </c>
    </row>
    <row r="160" spans="1:5" x14ac:dyDescent="0.25">
      <c r="A160">
        <v>2</v>
      </c>
      <c r="B160">
        <v>130</v>
      </c>
      <c r="C160">
        <f t="shared" si="37"/>
        <v>0.3</v>
      </c>
      <c r="D160">
        <f t="shared" si="34"/>
        <v>2.1139433523068365</v>
      </c>
      <c r="E160" t="s">
        <v>10</v>
      </c>
    </row>
    <row r="161" spans="1:5" x14ac:dyDescent="0.25">
      <c r="A161">
        <v>3</v>
      </c>
      <c r="B161">
        <v>191</v>
      </c>
      <c r="C161">
        <f t="shared" si="37"/>
        <v>0.46923076923076923</v>
      </c>
      <c r="D161">
        <f t="shared" si="34"/>
        <v>2.2810333672477272</v>
      </c>
      <c r="E161" t="s">
        <v>10</v>
      </c>
    </row>
    <row r="162" spans="1:5" x14ac:dyDescent="0.25">
      <c r="A162">
        <v>4</v>
      </c>
      <c r="B162">
        <v>212</v>
      </c>
      <c r="C162">
        <f t="shared" si="37"/>
        <v>0.1099476439790576</v>
      </c>
      <c r="D162">
        <f t="shared" si="34"/>
        <v>2.3263358609287512</v>
      </c>
      <c r="E162" t="s">
        <v>10</v>
      </c>
    </row>
    <row r="163" spans="1:5" x14ac:dyDescent="0.25">
      <c r="A163">
        <v>5</v>
      </c>
      <c r="B163">
        <v>285</v>
      </c>
      <c r="C163">
        <f t="shared" si="37"/>
        <v>0.34433962264150941</v>
      </c>
      <c r="D163">
        <f t="shared" si="34"/>
        <v>2.4548448600085102</v>
      </c>
      <c r="E163" t="s">
        <v>10</v>
      </c>
    </row>
    <row r="164" spans="1:5" x14ac:dyDescent="0.25">
      <c r="A164">
        <v>6</v>
      </c>
      <c r="B164">
        <v>423</v>
      </c>
      <c r="C164">
        <f t="shared" si="37"/>
        <v>0.48421052631578948</v>
      </c>
      <c r="D164">
        <f t="shared" si="34"/>
        <v>2.6263403673750418</v>
      </c>
      <c r="E164" t="s">
        <v>10</v>
      </c>
    </row>
    <row r="165" spans="1:5" x14ac:dyDescent="0.25">
      <c r="A165">
        <v>7</v>
      </c>
      <c r="B165">
        <v>653</v>
      </c>
      <c r="C165">
        <f t="shared" si="37"/>
        <v>0.54373522458628842</v>
      </c>
      <c r="D165">
        <f t="shared" si="34"/>
        <v>2.8149131812750738</v>
      </c>
      <c r="E165" t="s">
        <v>10</v>
      </c>
    </row>
    <row r="166" spans="1:5" x14ac:dyDescent="0.25">
      <c r="A166">
        <v>8</v>
      </c>
      <c r="B166">
        <v>949</v>
      </c>
      <c r="C166">
        <f t="shared" si="37"/>
        <v>0.45329249617151607</v>
      </c>
      <c r="D166">
        <f t="shared" si="34"/>
        <v>2.9772662124272924</v>
      </c>
      <c r="E166" t="s">
        <v>10</v>
      </c>
    </row>
    <row r="167" spans="1:5" x14ac:dyDescent="0.25">
      <c r="A167">
        <v>9</v>
      </c>
      <c r="B167">
        <v>1209</v>
      </c>
      <c r="C167">
        <f t="shared" si="37"/>
        <v>0.27397260273972601</v>
      </c>
      <c r="D167">
        <f t="shared" si="34"/>
        <v>3.0824263008607717</v>
      </c>
      <c r="E167" t="s">
        <v>10</v>
      </c>
    </row>
    <row r="168" spans="1:5" x14ac:dyDescent="0.25">
      <c r="A168">
        <v>10</v>
      </c>
      <c r="B168">
        <v>1412</v>
      </c>
      <c r="C168">
        <f t="shared" si="37"/>
        <v>0.16790736145574855</v>
      </c>
      <c r="D168">
        <f t="shared" si="34"/>
        <v>3.1498346967157844</v>
      </c>
      <c r="E168" t="s">
        <v>10</v>
      </c>
    </row>
    <row r="169" spans="1:5" x14ac:dyDescent="0.25">
      <c r="A169">
        <v>11</v>
      </c>
      <c r="B169">
        <v>1784</v>
      </c>
      <c r="C169">
        <f t="shared" si="37"/>
        <v>0.26345609065155806</v>
      </c>
      <c r="D169">
        <f t="shared" si="34"/>
        <v>3.251394850040104</v>
      </c>
      <c r="E169" t="s">
        <v>10</v>
      </c>
    </row>
    <row r="170" spans="1:5" x14ac:dyDescent="0.25">
      <c r="A170">
        <v>12</v>
      </c>
      <c r="B170">
        <v>2281</v>
      </c>
      <c r="C170">
        <f t="shared" si="37"/>
        <v>0.27858744394618834</v>
      </c>
      <c r="D170">
        <f t="shared" si="34"/>
        <v>3.3581252852766479</v>
      </c>
      <c r="E170" t="s">
        <v>10</v>
      </c>
    </row>
    <row r="171" spans="1:5" x14ac:dyDescent="0.25">
      <c r="A171">
        <v>13</v>
      </c>
      <c r="B171">
        <v>2876</v>
      </c>
      <c r="C171">
        <f t="shared" si="37"/>
        <v>0.26085050416483996</v>
      </c>
      <c r="D171">
        <f t="shared" si="34"/>
        <v>3.4587888817108445</v>
      </c>
      <c r="E171" t="s">
        <v>10</v>
      </c>
    </row>
    <row r="172" spans="1:5" x14ac:dyDescent="0.25">
      <c r="A172">
        <v>14</v>
      </c>
      <c r="B172">
        <v>3661</v>
      </c>
      <c r="C172">
        <f t="shared" si="37"/>
        <v>0.27294853963838667</v>
      </c>
      <c r="D172">
        <f t="shared" si="34"/>
        <v>3.5635997288815306</v>
      </c>
      <c r="E172" t="s">
        <v>10</v>
      </c>
    </row>
    <row r="173" spans="1:5" x14ac:dyDescent="0.25">
      <c r="A173">
        <v>15</v>
      </c>
      <c r="B173">
        <v>4499</v>
      </c>
      <c r="C173">
        <f t="shared" si="37"/>
        <v>0.22889920786670309</v>
      </c>
      <c r="D173">
        <f t="shared" si="34"/>
        <v>3.6531159931655663</v>
      </c>
      <c r="E173" t="s">
        <v>10</v>
      </c>
    </row>
    <row r="174" spans="1:5" x14ac:dyDescent="0.25">
      <c r="A174">
        <v>16</v>
      </c>
      <c r="B174">
        <v>5423</v>
      </c>
      <c r="C174">
        <f t="shared" si="37"/>
        <v>0.20537897310513448</v>
      </c>
      <c r="D174">
        <f t="shared" si="34"/>
        <v>3.7342396044354547</v>
      </c>
      <c r="E174" t="s">
        <v>10</v>
      </c>
    </row>
    <row r="175" spans="1:5" x14ac:dyDescent="0.25">
      <c r="A175">
        <v>17</v>
      </c>
      <c r="B175">
        <v>6633</v>
      </c>
      <c r="C175">
        <f t="shared" si="37"/>
        <v>0.2231237322515213</v>
      </c>
      <c r="D175">
        <f t="shared" si="34"/>
        <v>3.8217099972983757</v>
      </c>
      <c r="E175" t="s">
        <v>10</v>
      </c>
    </row>
    <row r="176" spans="1:5" x14ac:dyDescent="0.25">
      <c r="A176">
        <v>18</v>
      </c>
      <c r="B176">
        <v>7730</v>
      </c>
      <c r="C176">
        <f t="shared" si="37"/>
        <v>0.1653851952359415</v>
      </c>
      <c r="D176">
        <f t="shared" si="34"/>
        <v>3.888179493918325</v>
      </c>
      <c r="E176" t="s">
        <v>10</v>
      </c>
    </row>
    <row r="177" spans="1:5" x14ac:dyDescent="0.25">
      <c r="A177">
        <v>19</v>
      </c>
      <c r="B177">
        <v>9134</v>
      </c>
      <c r="C177">
        <f t="shared" si="37"/>
        <v>0.1816300129366106</v>
      </c>
      <c r="D177">
        <f t="shared" si="34"/>
        <v>3.9606610072709816</v>
      </c>
      <c r="E177" t="s">
        <v>10</v>
      </c>
    </row>
    <row r="178" spans="1:5" x14ac:dyDescent="0.25">
      <c r="A178">
        <v>20</v>
      </c>
      <c r="B178">
        <v>10995</v>
      </c>
      <c r="C178">
        <f t="shared" si="37"/>
        <v>0.20374425224436171</v>
      </c>
      <c r="D178">
        <f t="shared" si="34"/>
        <v>4.0411952336968087</v>
      </c>
      <c r="E178" t="s">
        <v>10</v>
      </c>
    </row>
    <row r="179" spans="1:5" x14ac:dyDescent="0.25">
      <c r="A179">
        <v>21</v>
      </c>
      <c r="B179">
        <v>12612</v>
      </c>
      <c r="C179">
        <f t="shared" si="37"/>
        <v>0.14706684856753069</v>
      </c>
      <c r="D179">
        <f t="shared" si="34"/>
        <v>4.1007839620758668</v>
      </c>
      <c r="E179" t="s">
        <v>10</v>
      </c>
    </row>
    <row r="180" spans="1:5" x14ac:dyDescent="0.25">
      <c r="A180">
        <v>22</v>
      </c>
      <c r="B180">
        <v>14459</v>
      </c>
      <c r="C180">
        <f t="shared" si="37"/>
        <v>0.14644782746590548</v>
      </c>
      <c r="D180">
        <f t="shared" si="34"/>
        <v>4.1601382577234016</v>
      </c>
      <c r="E180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I31"/>
  <sheetViews>
    <sheetView workbookViewId="0">
      <selection activeCell="D2" sqref="D2:D31"/>
    </sheetView>
  </sheetViews>
  <sheetFormatPr defaultRowHeight="15" x14ac:dyDescent="0.25"/>
  <sheetData>
    <row r="1" spans="1:9" x14ac:dyDescent="0.25">
      <c r="B1" t="s">
        <v>18</v>
      </c>
      <c r="C1" t="s">
        <v>19</v>
      </c>
      <c r="D1" t="s">
        <v>15</v>
      </c>
      <c r="E1" t="s">
        <v>17</v>
      </c>
      <c r="F1" t="s">
        <v>16</v>
      </c>
      <c r="G1" t="s">
        <v>14</v>
      </c>
      <c r="H1" t="s">
        <v>20</v>
      </c>
      <c r="I1" t="s">
        <v>21</v>
      </c>
    </row>
    <row r="2" spans="1:9" x14ac:dyDescent="0.25">
      <c r="A2">
        <v>1</v>
      </c>
      <c r="B2">
        <v>100</v>
      </c>
      <c r="C2">
        <v>151</v>
      </c>
      <c r="D2">
        <v>6</v>
      </c>
      <c r="E2">
        <v>0</v>
      </c>
      <c r="F2">
        <v>0</v>
      </c>
      <c r="G2" s="2">
        <v>0</v>
      </c>
      <c r="H2" s="3">
        <f>E2/C2</f>
        <v>0</v>
      </c>
      <c r="I2" s="3">
        <f>D2/B2</f>
        <v>0.06</v>
      </c>
    </row>
    <row r="3" spans="1:9" x14ac:dyDescent="0.25">
      <c r="A3">
        <v>2</v>
      </c>
      <c r="B3">
        <v>124</v>
      </c>
      <c r="C3">
        <v>200</v>
      </c>
      <c r="D3">
        <v>9</v>
      </c>
      <c r="E3">
        <v>0</v>
      </c>
      <c r="F3" s="2">
        <v>0</v>
      </c>
      <c r="G3" s="2">
        <f>(D3-D2)/D2</f>
        <v>0.5</v>
      </c>
      <c r="H3" s="3">
        <f t="shared" ref="H3:H19" si="0">E3/C3</f>
        <v>0</v>
      </c>
      <c r="I3" s="3">
        <f t="shared" ref="I3:I31" si="1">D3/B3</f>
        <v>7.2580645161290328E-2</v>
      </c>
    </row>
    <row r="4" spans="1:9" x14ac:dyDescent="0.25">
      <c r="A4">
        <v>3</v>
      </c>
      <c r="B4">
        <v>158</v>
      </c>
      <c r="C4">
        <v>234</v>
      </c>
      <c r="D4">
        <v>11</v>
      </c>
      <c r="E4">
        <v>0</v>
      </c>
      <c r="F4" s="2">
        <v>0</v>
      </c>
      <c r="G4" s="2">
        <f t="shared" ref="G4:G31" si="2">(D4-D3)/D3</f>
        <v>0.22222222222222221</v>
      </c>
      <c r="H4" s="3">
        <f t="shared" si="0"/>
        <v>0</v>
      </c>
      <c r="I4" s="3">
        <f t="shared" si="1"/>
        <v>6.9620253164556958E-2</v>
      </c>
    </row>
    <row r="5" spans="1:9" x14ac:dyDescent="0.25">
      <c r="A5">
        <v>4</v>
      </c>
      <c r="B5">
        <v>221</v>
      </c>
      <c r="C5">
        <v>346</v>
      </c>
      <c r="D5">
        <v>12</v>
      </c>
      <c r="E5">
        <v>1</v>
      </c>
      <c r="F5" s="2">
        <v>0</v>
      </c>
      <c r="G5" s="2">
        <f t="shared" si="2"/>
        <v>9.0909090909090912E-2</v>
      </c>
      <c r="H5" s="3">
        <f t="shared" si="0"/>
        <v>2.8901734104046241E-3</v>
      </c>
      <c r="I5" s="3">
        <f t="shared" si="1"/>
        <v>5.4298642533936653E-2</v>
      </c>
    </row>
    <row r="6" spans="1:9" x14ac:dyDescent="0.25">
      <c r="A6">
        <v>5</v>
      </c>
      <c r="B6">
        <v>319</v>
      </c>
      <c r="C6">
        <v>529</v>
      </c>
      <c r="D6">
        <v>15</v>
      </c>
      <c r="E6">
        <v>4</v>
      </c>
      <c r="F6" s="2">
        <v>1</v>
      </c>
      <c r="G6" s="2">
        <f t="shared" si="2"/>
        <v>0.25</v>
      </c>
      <c r="H6" s="3">
        <f t="shared" si="0"/>
        <v>7.5614366729678641E-3</v>
      </c>
      <c r="I6" s="3">
        <f t="shared" si="1"/>
        <v>4.7021943573667714E-2</v>
      </c>
    </row>
    <row r="7" spans="1:9" x14ac:dyDescent="0.25">
      <c r="A7">
        <v>6</v>
      </c>
      <c r="B7">
        <v>435</v>
      </c>
      <c r="C7">
        <v>640</v>
      </c>
      <c r="D7">
        <v>19</v>
      </c>
      <c r="E7">
        <v>7</v>
      </c>
      <c r="F7" s="2">
        <f t="shared" ref="F7:F19" si="3">(E7-E6)/E6</f>
        <v>0.75</v>
      </c>
      <c r="G7" s="2">
        <f t="shared" si="2"/>
        <v>0.26666666666666666</v>
      </c>
      <c r="H7" s="3">
        <f t="shared" si="0"/>
        <v>1.0937499999999999E-2</v>
      </c>
      <c r="I7" s="3">
        <f t="shared" si="1"/>
        <v>4.3678160919540229E-2</v>
      </c>
    </row>
    <row r="8" spans="1:9" x14ac:dyDescent="0.25">
      <c r="A8">
        <v>7</v>
      </c>
      <c r="B8">
        <v>541</v>
      </c>
      <c r="C8">
        <v>970</v>
      </c>
      <c r="D8">
        <v>22</v>
      </c>
      <c r="E8">
        <v>11</v>
      </c>
      <c r="F8" s="2">
        <f t="shared" si="3"/>
        <v>0.5714285714285714</v>
      </c>
      <c r="G8" s="2">
        <f t="shared" si="2"/>
        <v>0.15789473684210525</v>
      </c>
      <c r="H8" s="3">
        <f t="shared" si="0"/>
        <v>1.134020618556701E-2</v>
      </c>
      <c r="I8" s="3">
        <f t="shared" si="1"/>
        <v>4.0665434380776341E-2</v>
      </c>
    </row>
    <row r="9" spans="1:9" x14ac:dyDescent="0.25">
      <c r="A9">
        <v>8</v>
      </c>
      <c r="B9">
        <v>704</v>
      </c>
      <c r="C9">
        <v>1178</v>
      </c>
      <c r="D9">
        <v>26</v>
      </c>
      <c r="E9">
        <v>18</v>
      </c>
      <c r="F9" s="2">
        <f t="shared" si="3"/>
        <v>0.63636363636363635</v>
      </c>
      <c r="G9" s="2">
        <f t="shared" si="2"/>
        <v>0.18181818181818182</v>
      </c>
      <c r="H9" s="3">
        <f t="shared" si="0"/>
        <v>1.5280135823429542E-2</v>
      </c>
      <c r="I9" s="3">
        <f t="shared" si="1"/>
        <v>3.6931818181818184E-2</v>
      </c>
    </row>
    <row r="10" spans="1:9" x14ac:dyDescent="0.25">
      <c r="A10">
        <v>9</v>
      </c>
      <c r="B10">
        <v>994</v>
      </c>
      <c r="C10">
        <v>1546</v>
      </c>
      <c r="D10">
        <v>30</v>
      </c>
      <c r="E10">
        <v>25</v>
      </c>
      <c r="F10" s="2">
        <f t="shared" si="3"/>
        <v>0.3888888888888889</v>
      </c>
      <c r="G10" s="2">
        <f t="shared" si="2"/>
        <v>0.15384615384615385</v>
      </c>
      <c r="H10" s="3">
        <f t="shared" si="0"/>
        <v>1.6170763260025874E-2</v>
      </c>
      <c r="I10" s="3">
        <f t="shared" si="1"/>
        <v>3.0181086519114688E-2</v>
      </c>
    </row>
    <row r="11" spans="1:9" x14ac:dyDescent="0.25">
      <c r="A11">
        <v>10</v>
      </c>
      <c r="B11">
        <v>1301</v>
      </c>
      <c r="C11">
        <v>1891</v>
      </c>
      <c r="D11">
        <v>38</v>
      </c>
      <c r="E11">
        <v>34</v>
      </c>
      <c r="F11" s="2">
        <f t="shared" si="3"/>
        <v>0.36</v>
      </c>
      <c r="G11" s="2">
        <f t="shared" si="2"/>
        <v>0.26666666666666666</v>
      </c>
      <c r="H11" s="3">
        <f t="shared" si="0"/>
        <v>1.7979904812268643E-2</v>
      </c>
      <c r="I11" s="3">
        <f t="shared" si="1"/>
        <v>2.9208301306687164E-2</v>
      </c>
    </row>
    <row r="12" spans="1:9" x14ac:dyDescent="0.25">
      <c r="A12">
        <v>11</v>
      </c>
      <c r="B12">
        <v>1697</v>
      </c>
      <c r="C12">
        <v>2247</v>
      </c>
      <c r="D12">
        <v>41</v>
      </c>
      <c r="E12">
        <v>46</v>
      </c>
      <c r="F12" s="2">
        <f t="shared" si="3"/>
        <v>0.35294117647058826</v>
      </c>
      <c r="G12" s="2">
        <f t="shared" si="2"/>
        <v>7.8947368421052627E-2</v>
      </c>
      <c r="H12" s="3">
        <f t="shared" si="0"/>
        <v>2.0471740097908322E-2</v>
      </c>
      <c r="I12" s="3">
        <f t="shared" si="1"/>
        <v>2.4160282852091926E-2</v>
      </c>
    </row>
    <row r="13" spans="1:9" x14ac:dyDescent="0.25">
      <c r="A13">
        <v>12</v>
      </c>
      <c r="B13">
        <v>2247</v>
      </c>
      <c r="C13">
        <v>2433</v>
      </c>
      <c r="D13">
        <v>49</v>
      </c>
      <c r="E13">
        <v>57</v>
      </c>
      <c r="F13" s="2">
        <f t="shared" si="3"/>
        <v>0.2391304347826087</v>
      </c>
      <c r="G13" s="2">
        <f t="shared" si="2"/>
        <v>0.1951219512195122</v>
      </c>
      <c r="H13" s="3">
        <f t="shared" si="0"/>
        <v>2.3427866831072751E-2</v>
      </c>
      <c r="I13" s="3">
        <f t="shared" si="1"/>
        <v>2.1806853582554516E-2</v>
      </c>
    </row>
    <row r="14" spans="1:9" x14ac:dyDescent="0.25">
      <c r="A14">
        <v>13</v>
      </c>
      <c r="B14">
        <v>2943</v>
      </c>
      <c r="C14">
        <v>2915</v>
      </c>
      <c r="D14">
        <v>57</v>
      </c>
      <c r="E14">
        <v>77</v>
      </c>
      <c r="F14" s="2">
        <f t="shared" si="3"/>
        <v>0.35087719298245612</v>
      </c>
      <c r="G14" s="2">
        <f t="shared" si="2"/>
        <v>0.16326530612244897</v>
      </c>
      <c r="H14" s="3">
        <f t="shared" si="0"/>
        <v>2.6415094339622643E-2</v>
      </c>
      <c r="I14" s="3">
        <f t="shared" si="1"/>
        <v>1.9367991845056064E-2</v>
      </c>
    </row>
    <row r="15" spans="1:9" x14ac:dyDescent="0.25">
      <c r="A15">
        <v>14</v>
      </c>
      <c r="B15">
        <v>3680</v>
      </c>
      <c r="C15">
        <v>3417</v>
      </c>
      <c r="D15">
        <v>68</v>
      </c>
      <c r="E15">
        <v>92</v>
      </c>
      <c r="F15" s="2">
        <f t="shared" si="3"/>
        <v>0.19480519480519481</v>
      </c>
      <c r="G15" s="2">
        <f t="shared" si="2"/>
        <v>0.19298245614035087</v>
      </c>
      <c r="H15" s="3">
        <f t="shared" si="0"/>
        <v>2.6924202516827627E-2</v>
      </c>
      <c r="I15" s="3">
        <f t="shared" si="1"/>
        <v>1.8478260869565218E-2</v>
      </c>
    </row>
    <row r="16" spans="1:9" x14ac:dyDescent="0.25">
      <c r="A16">
        <v>15</v>
      </c>
      <c r="B16">
        <v>4663</v>
      </c>
      <c r="C16">
        <v>3904</v>
      </c>
      <c r="D16">
        <v>86</v>
      </c>
      <c r="E16">
        <v>114</v>
      </c>
      <c r="F16" s="2">
        <f t="shared" si="3"/>
        <v>0.2391304347826087</v>
      </c>
      <c r="G16" s="2">
        <f t="shared" si="2"/>
        <v>0.26470588235294118</v>
      </c>
      <c r="H16" s="3">
        <f t="shared" si="0"/>
        <v>2.9200819672131149E-2</v>
      </c>
      <c r="I16" s="3">
        <f t="shared" si="1"/>
        <v>1.844306240617628E-2</v>
      </c>
    </row>
    <row r="17" spans="1:9" x14ac:dyDescent="0.25">
      <c r="A17">
        <v>16</v>
      </c>
      <c r="B17">
        <v>6411</v>
      </c>
      <c r="C17">
        <v>4256</v>
      </c>
      <c r="D17">
        <v>109</v>
      </c>
      <c r="E17">
        <v>136</v>
      </c>
      <c r="F17" s="2">
        <f t="shared" si="3"/>
        <v>0.19298245614035087</v>
      </c>
      <c r="G17" s="2">
        <f t="shared" si="2"/>
        <v>0.26744186046511625</v>
      </c>
      <c r="H17" s="3">
        <f t="shared" si="0"/>
        <v>3.1954887218045111E-2</v>
      </c>
      <c r="I17" s="3">
        <f t="shared" si="1"/>
        <v>1.7002027764779284E-2</v>
      </c>
    </row>
    <row r="18" spans="1:9" x14ac:dyDescent="0.25">
      <c r="A18">
        <v>17</v>
      </c>
      <c r="B18">
        <v>9259</v>
      </c>
      <c r="C18">
        <v>4579</v>
      </c>
      <c r="D18">
        <v>150</v>
      </c>
      <c r="E18">
        <v>159</v>
      </c>
      <c r="F18" s="2">
        <f t="shared" si="3"/>
        <v>0.16911764705882354</v>
      </c>
      <c r="G18" s="2">
        <f t="shared" si="2"/>
        <v>0.37614678899082571</v>
      </c>
      <c r="H18" s="3">
        <f t="shared" si="0"/>
        <v>3.4723738807599915E-2</v>
      </c>
      <c r="I18" s="3">
        <f t="shared" si="1"/>
        <v>1.6200453612701157E-2</v>
      </c>
    </row>
    <row r="19" spans="1:9" x14ac:dyDescent="0.25">
      <c r="A19">
        <v>18</v>
      </c>
      <c r="B19">
        <v>13789</v>
      </c>
      <c r="C19">
        <v>5717</v>
      </c>
      <c r="D19">
        <v>207</v>
      </c>
      <c r="E19" s="9">
        <v>201</v>
      </c>
      <c r="F19" s="2">
        <f t="shared" si="3"/>
        <v>0.26415094339622641</v>
      </c>
      <c r="G19" s="2">
        <f t="shared" si="2"/>
        <v>0.38</v>
      </c>
      <c r="H19" s="3">
        <f t="shared" si="0"/>
        <v>3.5158299807591394E-2</v>
      </c>
      <c r="I19" s="3">
        <f t="shared" si="1"/>
        <v>1.501196605990282E-2</v>
      </c>
    </row>
    <row r="20" spans="1:9" x14ac:dyDescent="0.25">
      <c r="A20">
        <v>19</v>
      </c>
      <c r="B20">
        <v>19383</v>
      </c>
      <c r="D20">
        <v>256</v>
      </c>
      <c r="G20" s="2">
        <f t="shared" si="2"/>
        <v>0.23671497584541062</v>
      </c>
      <c r="I20" s="3">
        <f t="shared" si="1"/>
        <v>1.3207449827168137E-2</v>
      </c>
    </row>
    <row r="21" spans="1:9" x14ac:dyDescent="0.25">
      <c r="A21">
        <v>20</v>
      </c>
      <c r="B21">
        <v>24207</v>
      </c>
      <c r="D21">
        <v>302</v>
      </c>
      <c r="G21" s="2">
        <f t="shared" si="2"/>
        <v>0.1796875</v>
      </c>
      <c r="I21" s="3">
        <f t="shared" si="1"/>
        <v>1.2475730160697319E-2</v>
      </c>
    </row>
    <row r="22" spans="1:9" x14ac:dyDescent="0.25">
      <c r="A22">
        <v>21</v>
      </c>
      <c r="B22">
        <v>33546</v>
      </c>
      <c r="D22">
        <v>419</v>
      </c>
      <c r="G22" s="2">
        <f t="shared" si="2"/>
        <v>0.38741721854304634</v>
      </c>
      <c r="I22" s="3">
        <f t="shared" si="1"/>
        <v>1.2490311810648065E-2</v>
      </c>
    </row>
    <row r="23" spans="1:9" x14ac:dyDescent="0.25">
      <c r="A23">
        <v>22</v>
      </c>
      <c r="B23">
        <v>42751</v>
      </c>
      <c r="D23">
        <v>520</v>
      </c>
      <c r="G23" s="2">
        <f t="shared" si="2"/>
        <v>0.24105011933174225</v>
      </c>
      <c r="I23" s="3">
        <f t="shared" si="1"/>
        <v>1.2163458164721292E-2</v>
      </c>
    </row>
    <row r="24" spans="1:9" x14ac:dyDescent="0.25">
      <c r="A24">
        <v>23</v>
      </c>
      <c r="B24">
        <v>54881</v>
      </c>
      <c r="D24">
        <v>780</v>
      </c>
      <c r="G24" s="2">
        <f t="shared" si="2"/>
        <v>0.5</v>
      </c>
      <c r="I24" s="3">
        <f t="shared" si="1"/>
        <v>1.4212569012955303E-2</v>
      </c>
    </row>
    <row r="25" spans="1:9" x14ac:dyDescent="0.25">
      <c r="A25">
        <v>24</v>
      </c>
      <c r="B25">
        <v>64775</v>
      </c>
      <c r="D25">
        <v>910</v>
      </c>
      <c r="G25" s="2">
        <f t="shared" si="2"/>
        <v>0.16666666666666666</v>
      </c>
      <c r="I25" s="3">
        <f t="shared" si="1"/>
        <v>1.4048629872636048E-2</v>
      </c>
    </row>
    <row r="26" spans="1:9" x14ac:dyDescent="0.25">
      <c r="A26">
        <v>25</v>
      </c>
      <c r="B26">
        <v>82179</v>
      </c>
      <c r="D26">
        <v>1177</v>
      </c>
      <c r="G26" s="2">
        <f t="shared" si="2"/>
        <v>0.29340659340659342</v>
      </c>
      <c r="I26" s="3">
        <f t="shared" si="1"/>
        <v>1.4322393798902397E-2</v>
      </c>
    </row>
    <row r="27" spans="1:9" x14ac:dyDescent="0.25">
      <c r="A27">
        <v>26</v>
      </c>
      <c r="B27">
        <v>103729</v>
      </c>
      <c r="D27">
        <v>1693</v>
      </c>
      <c r="G27" s="2">
        <f t="shared" si="2"/>
        <v>0.43840271877655057</v>
      </c>
      <c r="I27" s="3">
        <f t="shared" si="1"/>
        <v>1.6321375892951826E-2</v>
      </c>
    </row>
    <row r="28" spans="1:9" x14ac:dyDescent="0.25">
      <c r="A28">
        <v>27</v>
      </c>
      <c r="B28">
        <v>120529</v>
      </c>
      <c r="D28">
        <v>2008</v>
      </c>
      <c r="G28" s="2">
        <f>(D28-D27)/D27</f>
        <v>0.18606024808033078</v>
      </c>
      <c r="I28" s="3">
        <f t="shared" si="1"/>
        <v>1.6659890980593881E-2</v>
      </c>
    </row>
    <row r="29" spans="1:9" x14ac:dyDescent="0.25">
      <c r="A29">
        <v>28</v>
      </c>
      <c r="B29">
        <v>142460</v>
      </c>
      <c r="D29">
        <v>2484</v>
      </c>
      <c r="G29" s="2">
        <f t="shared" si="2"/>
        <v>0.23705179282868527</v>
      </c>
      <c r="I29" s="3">
        <f t="shared" si="1"/>
        <v>1.7436473396040993E-2</v>
      </c>
    </row>
    <row r="30" spans="1:9" x14ac:dyDescent="0.25">
      <c r="A30">
        <v>29</v>
      </c>
      <c r="B30">
        <v>160344</v>
      </c>
      <c r="D30">
        <v>2953</v>
      </c>
      <c r="G30" s="2">
        <f t="shared" si="2"/>
        <v>0.18880837359098229</v>
      </c>
      <c r="I30" s="3">
        <f t="shared" si="1"/>
        <v>1.8416654193484008E-2</v>
      </c>
    </row>
    <row r="31" spans="1:9" x14ac:dyDescent="0.25">
      <c r="A31">
        <v>30</v>
      </c>
      <c r="B31">
        <v>184487</v>
      </c>
      <c r="D31">
        <v>3756</v>
      </c>
      <c r="G31" s="2">
        <f t="shared" si="2"/>
        <v>0.27192685404673211</v>
      </c>
      <c r="I31" s="3">
        <f t="shared" si="1"/>
        <v>2.0359158097860555E-2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V40"/>
  <sheetViews>
    <sheetView topLeftCell="K1" workbookViewId="0">
      <selection activeCell="AF30" sqref="AF30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2" customWidth="1"/>
    <col min="19" max="19" width="12" style="6" customWidth="1"/>
    <col min="20" max="20" width="12" style="12" customWidth="1"/>
  </cols>
  <sheetData>
    <row r="1" spans="1:22" x14ac:dyDescent="0.25">
      <c r="B1" s="8" t="s">
        <v>18</v>
      </c>
      <c r="C1" t="s">
        <v>15</v>
      </c>
      <c r="D1" s="5" t="s">
        <v>23</v>
      </c>
      <c r="E1" s="12" t="s">
        <v>23</v>
      </c>
      <c r="F1" s="8" t="s">
        <v>19</v>
      </c>
      <c r="G1" t="s">
        <v>17</v>
      </c>
      <c r="H1" s="5" t="s">
        <v>22</v>
      </c>
      <c r="I1" s="5" t="s">
        <v>22</v>
      </c>
      <c r="J1" s="11" t="s">
        <v>29</v>
      </c>
      <c r="K1" t="s">
        <v>50</v>
      </c>
      <c r="L1" t="s">
        <v>51</v>
      </c>
      <c r="M1" t="s">
        <v>51</v>
      </c>
      <c r="N1" s="7" t="s">
        <v>28</v>
      </c>
      <c r="O1" t="s">
        <v>52</v>
      </c>
      <c r="P1" t="s">
        <v>53</v>
      </c>
      <c r="Q1" s="12" t="s">
        <v>53</v>
      </c>
      <c r="R1" s="12" t="s">
        <v>46</v>
      </c>
      <c r="S1" s="6" t="s">
        <v>55</v>
      </c>
      <c r="T1" s="12" t="s">
        <v>54</v>
      </c>
      <c r="V1" s="12"/>
    </row>
    <row r="2" spans="1:22" x14ac:dyDescent="0.25">
      <c r="A2">
        <v>1</v>
      </c>
      <c r="B2">
        <v>100</v>
      </c>
      <c r="C2">
        <v>6</v>
      </c>
      <c r="D2" s="6">
        <v>0</v>
      </c>
      <c r="E2" s="12">
        <f>D2/320000000</f>
        <v>0</v>
      </c>
      <c r="F2" s="8">
        <v>151</v>
      </c>
      <c r="G2">
        <v>0</v>
      </c>
      <c r="H2" s="5">
        <v>0</v>
      </c>
      <c r="I2" s="12">
        <f>H2/210000000</f>
        <v>0</v>
      </c>
      <c r="J2" s="11">
        <v>157</v>
      </c>
      <c r="K2">
        <v>3</v>
      </c>
      <c r="L2">
        <v>0</v>
      </c>
      <c r="M2" s="12">
        <f>L2/60000000</f>
        <v>0</v>
      </c>
      <c r="N2" s="7">
        <v>120</v>
      </c>
      <c r="O2">
        <v>0</v>
      </c>
      <c r="P2">
        <v>0</v>
      </c>
      <c r="Q2" s="12">
        <f>0</f>
        <v>0</v>
      </c>
      <c r="S2" s="6">
        <v>2</v>
      </c>
      <c r="T2">
        <v>0</v>
      </c>
    </row>
    <row r="3" spans="1:22" x14ac:dyDescent="0.25">
      <c r="A3">
        <v>2</v>
      </c>
      <c r="B3">
        <v>124</v>
      </c>
      <c r="C3">
        <v>9</v>
      </c>
      <c r="D3" s="6">
        <v>3</v>
      </c>
      <c r="E3" s="12">
        <f t="shared" ref="E3:E31" si="0">D3/320000000</f>
        <v>9.3749999999999996E-9</v>
      </c>
      <c r="F3" s="8">
        <v>200</v>
      </c>
      <c r="G3">
        <v>0</v>
      </c>
      <c r="H3" s="6">
        <v>0</v>
      </c>
      <c r="I3" s="12">
        <f t="shared" ref="I3:I19" si="1">H3/210000000</f>
        <v>0</v>
      </c>
      <c r="J3" s="11">
        <v>239</v>
      </c>
      <c r="K3">
        <v>7</v>
      </c>
      <c r="L3">
        <f>K3-K2</f>
        <v>4</v>
      </c>
      <c r="M3" s="12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2">
        <f>P3/46000000</f>
        <v>2.1739130434782609E-8</v>
      </c>
      <c r="S3" s="6">
        <v>2</v>
      </c>
      <c r="T3">
        <f>S3-S2</f>
        <v>0</v>
      </c>
    </row>
    <row r="4" spans="1:22" x14ac:dyDescent="0.25">
      <c r="A4">
        <v>3</v>
      </c>
      <c r="B4">
        <v>158</v>
      </c>
      <c r="C4">
        <v>11</v>
      </c>
      <c r="D4" s="6">
        <v>2</v>
      </c>
      <c r="E4" s="12">
        <f t="shared" si="0"/>
        <v>6.2499999999999997E-9</v>
      </c>
      <c r="F4" s="8">
        <v>234</v>
      </c>
      <c r="G4">
        <v>0</v>
      </c>
      <c r="H4" s="6">
        <v>0</v>
      </c>
      <c r="I4" s="12">
        <f t="shared" si="1"/>
        <v>0</v>
      </c>
      <c r="J4" s="11">
        <v>323</v>
      </c>
      <c r="K4">
        <v>11</v>
      </c>
      <c r="L4">
        <f t="shared" ref="L4:L39" si="3">K4-K3</f>
        <v>4</v>
      </c>
      <c r="M4" s="12">
        <f t="shared" si="2"/>
        <v>6.6666666666666668E-8</v>
      </c>
      <c r="N4" s="7">
        <v>228</v>
      </c>
      <c r="O4">
        <v>2</v>
      </c>
      <c r="P4">
        <f t="shared" ref="P4:P31" si="4">O4-O3</f>
        <v>1</v>
      </c>
      <c r="Q4" s="12">
        <f t="shared" ref="Q4:Q31" si="5">P4/46000000</f>
        <v>2.1739130434782609E-8</v>
      </c>
      <c r="S4" s="6">
        <v>6</v>
      </c>
      <c r="T4">
        <f t="shared" ref="T4:T40" si="6">S4-S3</f>
        <v>4</v>
      </c>
    </row>
    <row r="5" spans="1:22" x14ac:dyDescent="0.25">
      <c r="A5">
        <v>4</v>
      </c>
      <c r="B5">
        <v>221</v>
      </c>
      <c r="C5">
        <v>12</v>
      </c>
      <c r="D5" s="6">
        <v>1</v>
      </c>
      <c r="E5" s="12">
        <f t="shared" si="0"/>
        <v>3.1249999999999999E-9</v>
      </c>
      <c r="F5" s="8">
        <v>346</v>
      </c>
      <c r="G5">
        <v>1</v>
      </c>
      <c r="H5" s="6">
        <v>0</v>
      </c>
      <c r="I5" s="12">
        <f t="shared" si="1"/>
        <v>0</v>
      </c>
      <c r="J5" s="11">
        <v>470</v>
      </c>
      <c r="K5">
        <v>12</v>
      </c>
      <c r="L5">
        <f t="shared" si="3"/>
        <v>1</v>
      </c>
      <c r="M5" s="12">
        <f t="shared" si="2"/>
        <v>1.6666666666666667E-8</v>
      </c>
      <c r="N5" s="7">
        <v>282</v>
      </c>
      <c r="O5">
        <v>3</v>
      </c>
      <c r="P5">
        <f t="shared" si="4"/>
        <v>1</v>
      </c>
      <c r="Q5" s="12">
        <f t="shared" si="5"/>
        <v>2.1739130434782609E-8</v>
      </c>
      <c r="S5" s="6">
        <v>8</v>
      </c>
      <c r="T5">
        <f t="shared" si="6"/>
        <v>2</v>
      </c>
    </row>
    <row r="6" spans="1:22" x14ac:dyDescent="0.25">
      <c r="A6">
        <v>5</v>
      </c>
      <c r="B6">
        <v>319</v>
      </c>
      <c r="C6">
        <v>15</v>
      </c>
      <c r="D6" s="6">
        <v>3</v>
      </c>
      <c r="E6" s="12">
        <f t="shared" si="0"/>
        <v>9.3749999999999996E-9</v>
      </c>
      <c r="F6" s="8">
        <v>529</v>
      </c>
      <c r="G6">
        <v>4</v>
      </c>
      <c r="H6" s="6">
        <v>1</v>
      </c>
      <c r="I6" s="12">
        <f t="shared" si="1"/>
        <v>4.761904761904762E-9</v>
      </c>
      <c r="J6" s="11">
        <v>655</v>
      </c>
      <c r="K6">
        <v>17</v>
      </c>
      <c r="L6">
        <f t="shared" si="3"/>
        <v>5</v>
      </c>
      <c r="M6" s="12">
        <f t="shared" si="2"/>
        <v>8.3333333333333338E-8</v>
      </c>
      <c r="N6" s="7">
        <v>401</v>
      </c>
      <c r="O6">
        <v>8</v>
      </c>
      <c r="P6">
        <f t="shared" si="4"/>
        <v>5</v>
      </c>
      <c r="Q6" s="12">
        <f t="shared" si="5"/>
        <v>1.0869565217391305E-7</v>
      </c>
      <c r="S6" s="6">
        <v>11</v>
      </c>
      <c r="T6">
        <f t="shared" si="6"/>
        <v>3</v>
      </c>
    </row>
    <row r="7" spans="1:22" x14ac:dyDescent="0.25">
      <c r="A7">
        <v>6</v>
      </c>
      <c r="B7">
        <v>435</v>
      </c>
      <c r="C7">
        <v>19</v>
      </c>
      <c r="D7" s="6">
        <v>4</v>
      </c>
      <c r="E7" s="12">
        <f t="shared" si="0"/>
        <v>1.2499999999999999E-8</v>
      </c>
      <c r="F7" s="8">
        <v>640</v>
      </c>
      <c r="G7">
        <v>7</v>
      </c>
      <c r="H7" s="6">
        <f>(G7-G6)</f>
        <v>3</v>
      </c>
      <c r="I7" s="12">
        <f t="shared" si="1"/>
        <v>1.4285714285714286E-8</v>
      </c>
      <c r="J7" s="11">
        <v>889</v>
      </c>
      <c r="K7">
        <v>21</v>
      </c>
      <c r="L7">
        <f t="shared" si="3"/>
        <v>4</v>
      </c>
      <c r="M7" s="12">
        <f t="shared" si="2"/>
        <v>6.6666666666666668E-8</v>
      </c>
      <c r="N7" s="7">
        <v>525</v>
      </c>
      <c r="O7">
        <v>10</v>
      </c>
      <c r="P7">
        <f t="shared" si="4"/>
        <v>2</v>
      </c>
      <c r="Q7" s="12">
        <f t="shared" si="5"/>
        <v>4.3478260869565219E-8</v>
      </c>
      <c r="S7" s="6">
        <v>12</v>
      </c>
      <c r="T7">
        <f t="shared" si="6"/>
        <v>1</v>
      </c>
    </row>
    <row r="8" spans="1:22" x14ac:dyDescent="0.25">
      <c r="A8">
        <v>7</v>
      </c>
      <c r="B8">
        <v>541</v>
      </c>
      <c r="C8">
        <v>22</v>
      </c>
      <c r="D8" s="6">
        <v>3</v>
      </c>
      <c r="E8" s="12">
        <f t="shared" si="0"/>
        <v>9.3749999999999996E-9</v>
      </c>
      <c r="F8" s="8">
        <v>970</v>
      </c>
      <c r="G8">
        <v>11</v>
      </c>
      <c r="H8" s="6">
        <f t="shared" ref="H8:H19" si="7">(G8-G7)</f>
        <v>4</v>
      </c>
      <c r="I8" s="12">
        <f t="shared" si="1"/>
        <v>1.9047619047619048E-8</v>
      </c>
      <c r="J8" s="11">
        <v>1128</v>
      </c>
      <c r="K8">
        <v>29</v>
      </c>
      <c r="L8">
        <f t="shared" si="3"/>
        <v>8</v>
      </c>
      <c r="M8" s="12">
        <f t="shared" si="2"/>
        <v>1.3333333333333334E-7</v>
      </c>
      <c r="N8" s="7">
        <v>674</v>
      </c>
      <c r="O8">
        <v>17</v>
      </c>
      <c r="P8">
        <f t="shared" si="4"/>
        <v>7</v>
      </c>
      <c r="Q8" s="12">
        <f t="shared" si="5"/>
        <v>1.5217391304347825E-7</v>
      </c>
      <c r="S8" s="6">
        <v>13</v>
      </c>
      <c r="T8">
        <f t="shared" si="6"/>
        <v>1</v>
      </c>
    </row>
    <row r="9" spans="1:22" x14ac:dyDescent="0.25">
      <c r="A9">
        <v>8</v>
      </c>
      <c r="B9">
        <v>704</v>
      </c>
      <c r="C9">
        <v>26</v>
      </c>
      <c r="D9" s="6">
        <v>4</v>
      </c>
      <c r="E9" s="12">
        <f t="shared" si="0"/>
        <v>1.2499999999999999E-8</v>
      </c>
      <c r="F9" s="8">
        <v>1178</v>
      </c>
      <c r="G9">
        <v>18</v>
      </c>
      <c r="H9" s="6">
        <f t="shared" si="7"/>
        <v>7</v>
      </c>
      <c r="I9" s="12">
        <f t="shared" si="1"/>
        <v>3.3333333333333334E-8</v>
      </c>
      <c r="J9" s="11">
        <v>1701</v>
      </c>
      <c r="K9">
        <v>41</v>
      </c>
      <c r="L9">
        <f t="shared" si="3"/>
        <v>12</v>
      </c>
      <c r="M9" s="12">
        <f t="shared" si="2"/>
        <v>1.9999999999999999E-7</v>
      </c>
      <c r="N9" s="7">
        <v>1231</v>
      </c>
      <c r="O9">
        <v>30</v>
      </c>
      <c r="P9">
        <f t="shared" si="4"/>
        <v>13</v>
      </c>
      <c r="Q9" s="12">
        <f t="shared" si="5"/>
        <v>2.8260869565217391E-7</v>
      </c>
      <c r="S9" s="6">
        <v>16</v>
      </c>
      <c r="T9">
        <f t="shared" si="6"/>
        <v>3</v>
      </c>
    </row>
    <row r="10" spans="1:22" x14ac:dyDescent="0.25">
      <c r="A10">
        <v>9</v>
      </c>
      <c r="B10">
        <v>994</v>
      </c>
      <c r="C10">
        <v>30</v>
      </c>
      <c r="D10" s="6">
        <v>4</v>
      </c>
      <c r="E10" s="12">
        <f t="shared" si="0"/>
        <v>1.2499999999999999E-8</v>
      </c>
      <c r="F10" s="8">
        <v>1546</v>
      </c>
      <c r="G10">
        <v>25</v>
      </c>
      <c r="H10" s="6">
        <f t="shared" si="7"/>
        <v>7</v>
      </c>
      <c r="I10" s="12">
        <f t="shared" si="1"/>
        <v>3.3333333333333334E-8</v>
      </c>
      <c r="J10" s="11">
        <v>2036</v>
      </c>
      <c r="K10">
        <v>52</v>
      </c>
      <c r="L10">
        <f t="shared" si="3"/>
        <v>11</v>
      </c>
      <c r="M10" s="12">
        <f t="shared" si="2"/>
        <v>1.8333333333333333E-7</v>
      </c>
      <c r="N10" s="7">
        <v>1695</v>
      </c>
      <c r="O10">
        <v>36</v>
      </c>
      <c r="P10">
        <f t="shared" si="4"/>
        <v>6</v>
      </c>
      <c r="Q10" s="12">
        <f t="shared" si="5"/>
        <v>1.3043478260869566E-7</v>
      </c>
      <c r="S10" s="6">
        <v>17</v>
      </c>
      <c r="T10">
        <f t="shared" si="6"/>
        <v>1</v>
      </c>
    </row>
    <row r="11" spans="1:22" x14ac:dyDescent="0.25">
      <c r="A11">
        <v>10</v>
      </c>
      <c r="B11">
        <v>1301</v>
      </c>
      <c r="C11">
        <v>38</v>
      </c>
      <c r="D11" s="6">
        <v>8</v>
      </c>
      <c r="E11" s="12">
        <f t="shared" si="0"/>
        <v>2.4999999999999999E-8</v>
      </c>
      <c r="F11" s="8">
        <v>1891</v>
      </c>
      <c r="G11">
        <v>34</v>
      </c>
      <c r="H11" s="6">
        <f t="shared" si="7"/>
        <v>9</v>
      </c>
      <c r="I11" s="12">
        <f t="shared" si="1"/>
        <v>4.2857142857142858E-8</v>
      </c>
      <c r="J11" s="11">
        <v>2502</v>
      </c>
      <c r="K11">
        <v>79</v>
      </c>
      <c r="L11">
        <f t="shared" si="3"/>
        <v>27</v>
      </c>
      <c r="M11" s="12">
        <f t="shared" si="2"/>
        <v>4.4999999999999998E-7</v>
      </c>
      <c r="N11" s="7">
        <v>2277</v>
      </c>
      <c r="O11">
        <v>55</v>
      </c>
      <c r="P11">
        <f t="shared" si="4"/>
        <v>19</v>
      </c>
      <c r="Q11" s="12">
        <f t="shared" si="5"/>
        <v>4.1304347826086954E-7</v>
      </c>
      <c r="S11" s="6">
        <v>21</v>
      </c>
      <c r="T11">
        <f t="shared" si="6"/>
        <v>4</v>
      </c>
    </row>
    <row r="12" spans="1:22" x14ac:dyDescent="0.25">
      <c r="A12">
        <v>11</v>
      </c>
      <c r="B12">
        <v>1697</v>
      </c>
      <c r="C12">
        <v>41</v>
      </c>
      <c r="D12" s="6">
        <v>3</v>
      </c>
      <c r="E12" s="12">
        <f t="shared" si="0"/>
        <v>9.3749999999999996E-9</v>
      </c>
      <c r="F12" s="8">
        <v>2247</v>
      </c>
      <c r="G12">
        <v>46</v>
      </c>
      <c r="H12" s="6">
        <f t="shared" si="7"/>
        <v>12</v>
      </c>
      <c r="I12" s="12">
        <f t="shared" si="1"/>
        <v>5.7142857142857144E-8</v>
      </c>
      <c r="J12" s="11">
        <v>3089</v>
      </c>
      <c r="K12">
        <v>107</v>
      </c>
      <c r="L12">
        <f t="shared" si="3"/>
        <v>28</v>
      </c>
      <c r="M12" s="12">
        <f t="shared" si="2"/>
        <v>4.6666666666666666E-7</v>
      </c>
      <c r="N12" s="7">
        <v>3146</v>
      </c>
      <c r="O12">
        <v>86</v>
      </c>
      <c r="P12">
        <f t="shared" si="4"/>
        <v>31</v>
      </c>
      <c r="Q12" s="12">
        <f t="shared" si="5"/>
        <v>6.7391304347826085E-7</v>
      </c>
      <c r="S12" s="6">
        <v>28</v>
      </c>
      <c r="T12">
        <f t="shared" si="6"/>
        <v>7</v>
      </c>
    </row>
    <row r="13" spans="1:22" x14ac:dyDescent="0.25">
      <c r="A13">
        <v>12</v>
      </c>
      <c r="B13">
        <v>2247</v>
      </c>
      <c r="C13">
        <v>49</v>
      </c>
      <c r="D13" s="6">
        <v>8</v>
      </c>
      <c r="E13" s="12">
        <f t="shared" si="0"/>
        <v>2.4999999999999999E-8</v>
      </c>
      <c r="F13" s="8">
        <v>2433</v>
      </c>
      <c r="G13">
        <v>57</v>
      </c>
      <c r="H13" s="6">
        <f t="shared" si="7"/>
        <v>11</v>
      </c>
      <c r="I13" s="12">
        <f t="shared" si="1"/>
        <v>5.2380952380952382E-8</v>
      </c>
      <c r="J13" s="11">
        <v>3858</v>
      </c>
      <c r="K13">
        <v>148</v>
      </c>
      <c r="L13">
        <f t="shared" si="3"/>
        <v>41</v>
      </c>
      <c r="M13" s="12">
        <f t="shared" si="2"/>
        <v>6.8333333333333328E-7</v>
      </c>
      <c r="N13" s="7">
        <v>5232</v>
      </c>
      <c r="O13">
        <v>133</v>
      </c>
      <c r="P13">
        <f t="shared" si="4"/>
        <v>47</v>
      </c>
      <c r="Q13" s="12">
        <f t="shared" si="5"/>
        <v>1.0217391304347826E-6</v>
      </c>
      <c r="S13" s="6">
        <v>32</v>
      </c>
      <c r="T13">
        <f t="shared" si="6"/>
        <v>4</v>
      </c>
    </row>
    <row r="14" spans="1:22" x14ac:dyDescent="0.25">
      <c r="A14">
        <v>13</v>
      </c>
      <c r="B14">
        <v>2943</v>
      </c>
      <c r="C14">
        <v>57</v>
      </c>
      <c r="D14" s="6">
        <v>8</v>
      </c>
      <c r="E14" s="12">
        <f t="shared" si="0"/>
        <v>2.4999999999999999E-8</v>
      </c>
      <c r="F14" s="8">
        <v>2915</v>
      </c>
      <c r="G14">
        <v>77</v>
      </c>
      <c r="H14" s="6">
        <f t="shared" si="7"/>
        <v>20</v>
      </c>
      <c r="I14" s="12">
        <f t="shared" si="1"/>
        <v>9.523809523809524E-8</v>
      </c>
      <c r="J14" s="11">
        <v>4636</v>
      </c>
      <c r="K14">
        <v>197</v>
      </c>
      <c r="L14">
        <f t="shared" si="3"/>
        <v>49</v>
      </c>
      <c r="M14" s="12">
        <f t="shared" si="2"/>
        <v>8.1666666666666665E-7</v>
      </c>
      <c r="N14" s="7">
        <v>6391</v>
      </c>
      <c r="O14">
        <v>196</v>
      </c>
      <c r="P14">
        <f t="shared" si="4"/>
        <v>63</v>
      </c>
      <c r="Q14" s="12">
        <f t="shared" si="5"/>
        <v>1.3695652173913044E-6</v>
      </c>
      <c r="S14" s="6">
        <v>35</v>
      </c>
      <c r="T14">
        <f t="shared" si="6"/>
        <v>3</v>
      </c>
    </row>
    <row r="15" spans="1:22" x14ac:dyDescent="0.25">
      <c r="A15">
        <v>14</v>
      </c>
      <c r="B15">
        <v>3680</v>
      </c>
      <c r="C15">
        <v>68</v>
      </c>
      <c r="D15" s="6">
        <v>11</v>
      </c>
      <c r="E15" s="12">
        <f t="shared" si="0"/>
        <v>3.4375000000000002E-8</v>
      </c>
      <c r="F15" s="8">
        <v>3417</v>
      </c>
      <c r="G15">
        <v>92</v>
      </c>
      <c r="H15" s="6">
        <f t="shared" si="7"/>
        <v>15</v>
      </c>
      <c r="I15" s="12">
        <f t="shared" si="1"/>
        <v>7.1428571428571423E-8</v>
      </c>
      <c r="J15" s="11">
        <v>5883</v>
      </c>
      <c r="K15">
        <v>233</v>
      </c>
      <c r="L15">
        <f t="shared" si="3"/>
        <v>36</v>
      </c>
      <c r="M15" s="12">
        <f t="shared" si="2"/>
        <v>5.9999999999999997E-7</v>
      </c>
      <c r="N15" s="7">
        <v>7988</v>
      </c>
      <c r="O15">
        <v>294</v>
      </c>
      <c r="P15">
        <f t="shared" si="4"/>
        <v>98</v>
      </c>
      <c r="Q15" s="12">
        <f t="shared" si="5"/>
        <v>2.1304347826086958E-6</v>
      </c>
      <c r="S15" s="6">
        <v>42</v>
      </c>
      <c r="T15">
        <f t="shared" si="6"/>
        <v>7</v>
      </c>
    </row>
    <row r="16" spans="1:22" x14ac:dyDescent="0.25">
      <c r="A16">
        <v>15</v>
      </c>
      <c r="B16">
        <v>4663</v>
      </c>
      <c r="C16">
        <v>86</v>
      </c>
      <c r="D16" s="6">
        <v>18</v>
      </c>
      <c r="E16" s="12">
        <f t="shared" si="0"/>
        <v>5.6249999999999997E-8</v>
      </c>
      <c r="F16" s="8">
        <v>3904</v>
      </c>
      <c r="G16">
        <v>114</v>
      </c>
      <c r="H16" s="6">
        <f t="shared" si="7"/>
        <v>22</v>
      </c>
      <c r="I16" s="12">
        <f t="shared" si="1"/>
        <v>1.0476190476190476E-7</v>
      </c>
      <c r="J16" s="11">
        <v>7375</v>
      </c>
      <c r="K16">
        <v>366</v>
      </c>
      <c r="L16">
        <f t="shared" si="3"/>
        <v>133</v>
      </c>
      <c r="M16" s="12">
        <f t="shared" si="2"/>
        <v>2.2166666666666665E-6</v>
      </c>
      <c r="N16" s="7">
        <v>9942</v>
      </c>
      <c r="O16">
        <v>342</v>
      </c>
      <c r="P16">
        <f t="shared" si="4"/>
        <v>48</v>
      </c>
      <c r="Q16" s="12">
        <f t="shared" si="5"/>
        <v>1.0434782608695653E-6</v>
      </c>
      <c r="S16" s="6">
        <v>43</v>
      </c>
      <c r="T16">
        <f t="shared" si="6"/>
        <v>1</v>
      </c>
    </row>
    <row r="17" spans="1:20" x14ac:dyDescent="0.25">
      <c r="A17">
        <v>16</v>
      </c>
      <c r="B17">
        <v>6411</v>
      </c>
      <c r="C17">
        <v>109</v>
      </c>
      <c r="D17" s="6">
        <v>23</v>
      </c>
      <c r="E17" s="12">
        <f t="shared" si="0"/>
        <v>7.1875E-8</v>
      </c>
      <c r="F17" s="8">
        <v>4256</v>
      </c>
      <c r="G17">
        <v>136</v>
      </c>
      <c r="H17" s="6">
        <f t="shared" si="7"/>
        <v>22</v>
      </c>
      <c r="I17" s="12">
        <f t="shared" si="1"/>
        <v>1.0476190476190476E-7</v>
      </c>
      <c r="J17" s="11">
        <v>9172</v>
      </c>
      <c r="K17">
        <v>463</v>
      </c>
      <c r="L17">
        <f t="shared" si="3"/>
        <v>97</v>
      </c>
      <c r="M17" s="12">
        <f t="shared" si="2"/>
        <v>1.6166666666666667E-6</v>
      </c>
      <c r="N17" s="7">
        <v>11826</v>
      </c>
      <c r="O17">
        <v>533</v>
      </c>
      <c r="P17">
        <f t="shared" si="4"/>
        <v>191</v>
      </c>
      <c r="Q17" s="12">
        <f t="shared" si="5"/>
        <v>4.1521739130434786E-6</v>
      </c>
      <c r="S17" s="6">
        <v>48</v>
      </c>
      <c r="T17">
        <f t="shared" si="6"/>
        <v>5</v>
      </c>
    </row>
    <row r="18" spans="1:20" x14ac:dyDescent="0.25">
      <c r="A18">
        <v>17</v>
      </c>
      <c r="B18">
        <v>9259</v>
      </c>
      <c r="C18">
        <v>150</v>
      </c>
      <c r="D18" s="6">
        <v>41</v>
      </c>
      <c r="E18" s="12">
        <f t="shared" si="0"/>
        <v>1.2812499999999999E-7</v>
      </c>
      <c r="F18" s="8">
        <v>4579</v>
      </c>
      <c r="G18">
        <v>159</v>
      </c>
      <c r="H18" s="6">
        <f t="shared" si="7"/>
        <v>23</v>
      </c>
      <c r="I18" s="12">
        <f t="shared" si="1"/>
        <v>1.0952380952380952E-7</v>
      </c>
      <c r="J18" s="11">
        <v>10149</v>
      </c>
      <c r="K18">
        <v>631</v>
      </c>
      <c r="L18">
        <f t="shared" si="3"/>
        <v>168</v>
      </c>
      <c r="M18" s="12">
        <f t="shared" si="2"/>
        <v>2.7999999999999999E-6</v>
      </c>
      <c r="N18" s="7">
        <v>14769</v>
      </c>
      <c r="O18">
        <v>638</v>
      </c>
      <c r="P18">
        <f t="shared" si="4"/>
        <v>105</v>
      </c>
      <c r="Q18" s="12">
        <f t="shared" si="5"/>
        <v>2.2826086956521737E-6</v>
      </c>
      <c r="S18" s="6">
        <v>50</v>
      </c>
      <c r="T18">
        <f t="shared" si="6"/>
        <v>2</v>
      </c>
    </row>
    <row r="19" spans="1:20" x14ac:dyDescent="0.25">
      <c r="A19">
        <v>18</v>
      </c>
      <c r="B19">
        <v>13789</v>
      </c>
      <c r="C19">
        <v>207</v>
      </c>
      <c r="D19" s="6">
        <v>57</v>
      </c>
      <c r="E19" s="12">
        <f t="shared" si="0"/>
        <v>1.7812499999999999E-7</v>
      </c>
      <c r="F19" s="8">
        <v>5717</v>
      </c>
      <c r="G19">
        <v>201</v>
      </c>
      <c r="H19" s="6">
        <f t="shared" si="7"/>
        <v>42</v>
      </c>
      <c r="I19" s="12">
        <f t="shared" si="1"/>
        <v>1.9999999999999999E-7</v>
      </c>
      <c r="J19" s="11">
        <v>12462</v>
      </c>
      <c r="K19">
        <v>827</v>
      </c>
      <c r="L19">
        <f t="shared" si="3"/>
        <v>196</v>
      </c>
      <c r="M19" s="12">
        <f t="shared" si="2"/>
        <v>3.2666666666666666E-6</v>
      </c>
      <c r="N19" s="7">
        <v>18077</v>
      </c>
      <c r="O19">
        <v>831</v>
      </c>
      <c r="P19">
        <f t="shared" si="4"/>
        <v>193</v>
      </c>
      <c r="Q19" s="12">
        <f t="shared" si="5"/>
        <v>4.1956521739130434E-6</v>
      </c>
      <c r="S19" s="6">
        <v>53</v>
      </c>
      <c r="T19">
        <f t="shared" si="6"/>
        <v>3</v>
      </c>
    </row>
    <row r="20" spans="1:20" x14ac:dyDescent="0.25">
      <c r="A20">
        <v>19</v>
      </c>
      <c r="B20">
        <v>19383</v>
      </c>
      <c r="C20">
        <v>256</v>
      </c>
      <c r="D20" s="6">
        <v>49</v>
      </c>
      <c r="E20" s="12">
        <f t="shared" si="0"/>
        <v>1.5312499999999999E-7</v>
      </c>
      <c r="J20" s="11">
        <v>15113</v>
      </c>
      <c r="K20">
        <v>1016</v>
      </c>
      <c r="L20">
        <f t="shared" si="3"/>
        <v>189</v>
      </c>
      <c r="M20" s="12">
        <f t="shared" si="2"/>
        <v>3.1499999999999999E-6</v>
      </c>
      <c r="N20" s="7">
        <v>21571</v>
      </c>
      <c r="O20">
        <v>1093</v>
      </c>
      <c r="P20">
        <f t="shared" si="4"/>
        <v>262</v>
      </c>
      <c r="Q20" s="12">
        <f t="shared" si="5"/>
        <v>5.6956521739130435E-6</v>
      </c>
      <c r="S20" s="6">
        <v>60</v>
      </c>
      <c r="T20">
        <f t="shared" si="6"/>
        <v>7</v>
      </c>
    </row>
    <row r="21" spans="1:20" x14ac:dyDescent="0.25">
      <c r="A21">
        <v>20</v>
      </c>
      <c r="B21">
        <v>24207</v>
      </c>
      <c r="C21">
        <v>302</v>
      </c>
      <c r="D21" s="6">
        <v>46</v>
      </c>
      <c r="E21" s="12">
        <f t="shared" si="0"/>
        <v>1.4375E-7</v>
      </c>
      <c r="J21" s="11">
        <v>17660</v>
      </c>
      <c r="K21">
        <v>1266</v>
      </c>
      <c r="L21">
        <f t="shared" si="3"/>
        <v>250</v>
      </c>
      <c r="M21" s="12">
        <f t="shared" si="2"/>
        <v>4.1666666666666669E-6</v>
      </c>
      <c r="N21" s="7">
        <v>25496</v>
      </c>
      <c r="O21">
        <v>1381</v>
      </c>
      <c r="P21">
        <f t="shared" si="4"/>
        <v>288</v>
      </c>
      <c r="Q21" s="12">
        <f t="shared" si="5"/>
        <v>6.2608695652173911E-6</v>
      </c>
      <c r="S21" s="6">
        <v>60</v>
      </c>
      <c r="T21">
        <f t="shared" si="6"/>
        <v>0</v>
      </c>
    </row>
    <row r="22" spans="1:20" x14ac:dyDescent="0.25">
      <c r="A22">
        <v>21</v>
      </c>
      <c r="B22">
        <v>33546</v>
      </c>
      <c r="C22">
        <v>419</v>
      </c>
      <c r="D22" s="6">
        <v>117</v>
      </c>
      <c r="E22" s="12">
        <f t="shared" si="0"/>
        <v>3.6562499999999999E-7</v>
      </c>
      <c r="J22" s="11">
        <v>21157</v>
      </c>
      <c r="K22">
        <v>1441</v>
      </c>
      <c r="L22">
        <f t="shared" si="3"/>
        <v>175</v>
      </c>
      <c r="M22" s="12">
        <f t="shared" si="2"/>
        <v>2.9166666666666666E-6</v>
      </c>
      <c r="N22" s="7">
        <v>28603</v>
      </c>
      <c r="O22">
        <v>1756</v>
      </c>
      <c r="P22">
        <f t="shared" si="4"/>
        <v>375</v>
      </c>
      <c r="Q22" s="12">
        <f t="shared" si="5"/>
        <v>8.1521739130434775E-6</v>
      </c>
      <c r="S22" s="6">
        <v>66</v>
      </c>
      <c r="T22">
        <f t="shared" si="6"/>
        <v>6</v>
      </c>
    </row>
    <row r="23" spans="1:20" x14ac:dyDescent="0.25">
      <c r="A23">
        <v>22</v>
      </c>
      <c r="B23">
        <v>42751</v>
      </c>
      <c r="C23">
        <v>520</v>
      </c>
      <c r="D23" s="6">
        <v>101</v>
      </c>
      <c r="E23" s="12">
        <f t="shared" si="0"/>
        <v>3.15625E-7</v>
      </c>
      <c r="J23" s="11">
        <v>24747</v>
      </c>
      <c r="K23">
        <v>1809</v>
      </c>
      <c r="L23">
        <f t="shared" si="3"/>
        <v>368</v>
      </c>
      <c r="M23" s="12">
        <f t="shared" si="2"/>
        <v>6.1333333333333336E-6</v>
      </c>
      <c r="N23" s="7">
        <v>33089</v>
      </c>
      <c r="O23">
        <v>2207</v>
      </c>
      <c r="P23">
        <f t="shared" si="4"/>
        <v>451</v>
      </c>
      <c r="Q23" s="12">
        <f t="shared" si="5"/>
        <v>9.8043478260869563E-6</v>
      </c>
      <c r="S23" s="6">
        <v>67</v>
      </c>
      <c r="T23">
        <f t="shared" si="6"/>
        <v>1</v>
      </c>
    </row>
    <row r="24" spans="1:20" x14ac:dyDescent="0.25">
      <c r="A24">
        <v>23</v>
      </c>
      <c r="B24">
        <v>54881</v>
      </c>
      <c r="C24">
        <v>780</v>
      </c>
      <c r="D24" s="6">
        <v>260</v>
      </c>
      <c r="E24" s="12">
        <f t="shared" si="0"/>
        <v>8.1249999999999995E-7</v>
      </c>
      <c r="J24" s="11">
        <v>27980</v>
      </c>
      <c r="K24">
        <v>2158</v>
      </c>
      <c r="L24">
        <f t="shared" si="3"/>
        <v>349</v>
      </c>
      <c r="M24" s="12">
        <f t="shared" si="2"/>
        <v>5.8166666666666663E-6</v>
      </c>
      <c r="N24" s="7">
        <v>42058</v>
      </c>
      <c r="O24">
        <v>2991</v>
      </c>
      <c r="P24">
        <f t="shared" si="4"/>
        <v>784</v>
      </c>
      <c r="Q24" s="12">
        <f t="shared" si="5"/>
        <v>1.7043478260869566E-5</v>
      </c>
      <c r="S24" s="6">
        <v>72</v>
      </c>
      <c r="T24">
        <f t="shared" si="6"/>
        <v>5</v>
      </c>
    </row>
    <row r="25" spans="1:20" x14ac:dyDescent="0.25">
      <c r="A25">
        <v>24</v>
      </c>
      <c r="B25">
        <v>64775</v>
      </c>
      <c r="C25">
        <v>910</v>
      </c>
      <c r="D25" s="6">
        <v>130</v>
      </c>
      <c r="E25" s="12">
        <f t="shared" si="0"/>
        <v>4.0624999999999997E-7</v>
      </c>
      <c r="J25" s="11">
        <v>31506</v>
      </c>
      <c r="K25">
        <v>2503</v>
      </c>
      <c r="L25">
        <f t="shared" si="3"/>
        <v>345</v>
      </c>
      <c r="M25" s="12">
        <f t="shared" si="2"/>
        <v>5.75E-6</v>
      </c>
      <c r="N25" s="7">
        <v>47611</v>
      </c>
      <c r="O25">
        <v>3445</v>
      </c>
      <c r="P25">
        <f t="shared" si="4"/>
        <v>454</v>
      </c>
      <c r="Q25" s="12">
        <f t="shared" si="5"/>
        <v>9.8695652173913045E-6</v>
      </c>
      <c r="S25" s="6">
        <v>75</v>
      </c>
      <c r="T25">
        <f t="shared" si="6"/>
        <v>3</v>
      </c>
    </row>
    <row r="26" spans="1:20" x14ac:dyDescent="0.25">
      <c r="A26">
        <v>25</v>
      </c>
      <c r="B26">
        <v>82179</v>
      </c>
      <c r="C26">
        <v>1177</v>
      </c>
      <c r="D26" s="6">
        <f>C26-C25</f>
        <v>267</v>
      </c>
      <c r="E26" s="12">
        <f t="shared" si="0"/>
        <v>8.3437499999999995E-7</v>
      </c>
      <c r="J26" s="11">
        <v>35713</v>
      </c>
      <c r="K26">
        <v>2978</v>
      </c>
      <c r="L26">
        <f t="shared" si="3"/>
        <v>475</v>
      </c>
      <c r="M26" s="12">
        <f t="shared" si="2"/>
        <v>7.9166666666666665E-6</v>
      </c>
      <c r="N26" s="7">
        <v>56347</v>
      </c>
      <c r="O26">
        <v>4154</v>
      </c>
      <c r="P26">
        <f t="shared" si="4"/>
        <v>709</v>
      </c>
      <c r="Q26" s="12">
        <f t="shared" si="5"/>
        <v>1.5413043478260871E-5</v>
      </c>
      <c r="S26" s="6">
        <v>75</v>
      </c>
      <c r="T26">
        <f t="shared" si="6"/>
        <v>0</v>
      </c>
    </row>
    <row r="27" spans="1:20" x14ac:dyDescent="0.25">
      <c r="A27">
        <v>26</v>
      </c>
      <c r="B27">
        <v>103729</v>
      </c>
      <c r="C27">
        <v>1693</v>
      </c>
      <c r="D27" s="6">
        <f t="shared" ref="D27:D31" si="8">C27-C26</f>
        <v>516</v>
      </c>
      <c r="E27" s="12">
        <f t="shared" si="0"/>
        <v>1.6125E-6</v>
      </c>
      <c r="J27" s="11">
        <v>41035</v>
      </c>
      <c r="K27">
        <v>3405</v>
      </c>
      <c r="L27">
        <f t="shared" si="3"/>
        <v>427</v>
      </c>
      <c r="M27" s="12">
        <f t="shared" si="2"/>
        <v>7.1166666666666666E-6</v>
      </c>
      <c r="N27" s="7">
        <v>65719</v>
      </c>
      <c r="O27">
        <v>5138</v>
      </c>
      <c r="P27">
        <f t="shared" si="4"/>
        <v>984</v>
      </c>
      <c r="Q27" s="12">
        <f t="shared" si="5"/>
        <v>2.1391304347826088E-5</v>
      </c>
      <c r="S27" s="6">
        <v>81</v>
      </c>
      <c r="T27">
        <f t="shared" si="6"/>
        <v>6</v>
      </c>
    </row>
    <row r="28" spans="1:20" x14ac:dyDescent="0.25">
      <c r="A28">
        <v>27</v>
      </c>
      <c r="B28">
        <v>120529</v>
      </c>
      <c r="C28">
        <v>2008</v>
      </c>
      <c r="D28" s="6">
        <f t="shared" si="8"/>
        <v>315</v>
      </c>
      <c r="E28" s="12">
        <f t="shared" si="0"/>
        <v>9.84375E-7</v>
      </c>
      <c r="J28" s="11">
        <v>47021</v>
      </c>
      <c r="K28">
        <v>4032</v>
      </c>
      <c r="L28">
        <f t="shared" si="3"/>
        <v>627</v>
      </c>
      <c r="M28" s="12">
        <f t="shared" si="2"/>
        <v>1.045E-5</v>
      </c>
      <c r="N28">
        <v>73232</v>
      </c>
      <c r="O28">
        <v>5982</v>
      </c>
      <c r="P28">
        <f t="shared" si="4"/>
        <v>844</v>
      </c>
      <c r="Q28" s="12">
        <f t="shared" si="5"/>
        <v>1.8347826086956523E-5</v>
      </c>
      <c r="S28" s="6">
        <v>84</v>
      </c>
      <c r="T28">
        <f t="shared" si="6"/>
        <v>3</v>
      </c>
    </row>
    <row r="29" spans="1:20" x14ac:dyDescent="0.25">
      <c r="A29">
        <v>28</v>
      </c>
      <c r="B29">
        <v>142460</v>
      </c>
      <c r="C29">
        <v>2484</v>
      </c>
      <c r="D29" s="6">
        <f t="shared" si="8"/>
        <v>476</v>
      </c>
      <c r="E29" s="12">
        <f t="shared" si="0"/>
        <v>1.4874999999999999E-6</v>
      </c>
      <c r="J29" s="11">
        <v>53578</v>
      </c>
      <c r="K29">
        <v>4825</v>
      </c>
      <c r="L29">
        <f t="shared" si="3"/>
        <v>793</v>
      </c>
      <c r="M29" s="12">
        <f t="shared" si="2"/>
        <v>1.3216666666666667E-5</v>
      </c>
      <c r="N29">
        <v>80110</v>
      </c>
      <c r="O29">
        <v>6803</v>
      </c>
      <c r="P29">
        <f t="shared" si="4"/>
        <v>821</v>
      </c>
      <c r="Q29" s="12">
        <f t="shared" si="5"/>
        <v>1.7847826086956521E-5</v>
      </c>
      <c r="S29" s="6">
        <v>91</v>
      </c>
      <c r="T29">
        <f t="shared" si="6"/>
        <v>7</v>
      </c>
    </row>
    <row r="30" spans="1:20" x14ac:dyDescent="0.25">
      <c r="A30">
        <v>29</v>
      </c>
      <c r="B30">
        <v>160344</v>
      </c>
      <c r="C30">
        <v>2953</v>
      </c>
      <c r="D30" s="6">
        <f t="shared" si="8"/>
        <v>469</v>
      </c>
      <c r="E30" s="12">
        <f t="shared" si="0"/>
        <v>1.465625E-6</v>
      </c>
      <c r="J30" s="11">
        <v>59138</v>
      </c>
      <c r="K30">
        <v>5476</v>
      </c>
      <c r="L30">
        <f t="shared" si="3"/>
        <v>651</v>
      </c>
      <c r="M30" s="12">
        <f t="shared" si="2"/>
        <v>1.0849999999999999E-5</v>
      </c>
      <c r="N30">
        <v>87956</v>
      </c>
      <c r="O30">
        <v>7716</v>
      </c>
      <c r="P30">
        <f t="shared" si="4"/>
        <v>913</v>
      </c>
      <c r="Q30" s="12">
        <f t="shared" si="5"/>
        <v>1.9847826086956522E-5</v>
      </c>
      <c r="S30" s="6">
        <v>94</v>
      </c>
      <c r="T30">
        <f t="shared" si="6"/>
        <v>3</v>
      </c>
    </row>
    <row r="31" spans="1:20" x14ac:dyDescent="0.25">
      <c r="A31">
        <v>30</v>
      </c>
      <c r="B31">
        <v>184487</v>
      </c>
      <c r="C31">
        <v>3756</v>
      </c>
      <c r="D31" s="6">
        <f t="shared" si="8"/>
        <v>803</v>
      </c>
      <c r="E31" s="12">
        <f t="shared" si="0"/>
        <v>2.509375E-6</v>
      </c>
      <c r="J31" s="11">
        <v>63927</v>
      </c>
      <c r="K31">
        <v>6077</v>
      </c>
      <c r="L31">
        <f t="shared" si="3"/>
        <v>601</v>
      </c>
      <c r="M31" s="12">
        <f t="shared" si="2"/>
        <v>1.0016666666666667E-5</v>
      </c>
      <c r="N31">
        <v>95923</v>
      </c>
      <c r="O31">
        <v>8464</v>
      </c>
      <c r="P31">
        <f t="shared" si="4"/>
        <v>748</v>
      </c>
      <c r="Q31" s="12">
        <f t="shared" si="5"/>
        <v>1.6260869565217392E-5</v>
      </c>
      <c r="S31" s="6">
        <v>102</v>
      </c>
      <c r="T31">
        <f t="shared" si="6"/>
        <v>8</v>
      </c>
    </row>
    <row r="32" spans="1:20" x14ac:dyDescent="0.25">
      <c r="J32" s="11">
        <v>69176</v>
      </c>
      <c r="K32">
        <v>6820</v>
      </c>
      <c r="L32">
        <f t="shared" si="3"/>
        <v>743</v>
      </c>
      <c r="M32" s="12">
        <f t="shared" si="2"/>
        <v>1.2383333333333334E-5</v>
      </c>
      <c r="S32" s="6">
        <v>104</v>
      </c>
      <c r="T32">
        <f t="shared" si="6"/>
        <v>2</v>
      </c>
    </row>
    <row r="33" spans="10:20" x14ac:dyDescent="0.25">
      <c r="J33" s="11">
        <v>74386</v>
      </c>
      <c r="K33">
        <v>7503</v>
      </c>
      <c r="L33">
        <f t="shared" si="3"/>
        <v>683</v>
      </c>
      <c r="M33" s="12">
        <f t="shared" si="2"/>
        <v>1.1383333333333333E-5</v>
      </c>
      <c r="S33" s="6">
        <v>111</v>
      </c>
      <c r="T33">
        <f t="shared" si="6"/>
        <v>7</v>
      </c>
    </row>
    <row r="34" spans="10:20" x14ac:dyDescent="0.25">
      <c r="J34" s="11">
        <v>80589</v>
      </c>
      <c r="K34">
        <v>8215</v>
      </c>
      <c r="L34">
        <f t="shared" si="3"/>
        <v>712</v>
      </c>
      <c r="M34" s="12">
        <f t="shared" si="2"/>
        <v>1.1866666666666666E-5</v>
      </c>
      <c r="S34" s="6">
        <v>120</v>
      </c>
      <c r="T34">
        <f t="shared" si="6"/>
        <v>9</v>
      </c>
    </row>
    <row r="35" spans="10:20" x14ac:dyDescent="0.25">
      <c r="J35" s="11">
        <v>86498</v>
      </c>
      <c r="K35">
        <v>9134</v>
      </c>
      <c r="L35">
        <f t="shared" si="3"/>
        <v>919</v>
      </c>
      <c r="M35" s="12">
        <f t="shared" si="2"/>
        <v>1.5316666666666665E-5</v>
      </c>
      <c r="S35" s="6">
        <v>126</v>
      </c>
      <c r="T35">
        <f t="shared" si="6"/>
        <v>6</v>
      </c>
    </row>
    <row r="36" spans="10:20" x14ac:dyDescent="0.25">
      <c r="J36" s="11">
        <v>92472</v>
      </c>
      <c r="K36">
        <v>10023</v>
      </c>
      <c r="L36">
        <f t="shared" si="3"/>
        <v>889</v>
      </c>
      <c r="M36" s="12">
        <f t="shared" si="2"/>
        <v>1.4816666666666667E-5</v>
      </c>
      <c r="S36" s="6">
        <v>131</v>
      </c>
      <c r="T36">
        <f t="shared" si="6"/>
        <v>5</v>
      </c>
    </row>
    <row r="37" spans="10:20" x14ac:dyDescent="0.25">
      <c r="J37" s="11">
        <v>97689</v>
      </c>
      <c r="K37">
        <v>10779</v>
      </c>
      <c r="L37">
        <f t="shared" si="3"/>
        <v>756</v>
      </c>
      <c r="M37" s="12">
        <f t="shared" si="2"/>
        <v>1.26E-5</v>
      </c>
      <c r="S37" s="6">
        <v>139</v>
      </c>
      <c r="T37">
        <f t="shared" si="6"/>
        <v>8</v>
      </c>
    </row>
    <row r="38" spans="10:20" x14ac:dyDescent="0.25">
      <c r="J38" s="11">
        <v>101739</v>
      </c>
      <c r="K38">
        <v>11591</v>
      </c>
      <c r="L38">
        <f t="shared" si="3"/>
        <v>812</v>
      </c>
      <c r="M38" s="12">
        <f t="shared" si="2"/>
        <v>1.3533333333333333E-5</v>
      </c>
      <c r="S38" s="6">
        <v>144</v>
      </c>
      <c r="T38">
        <f t="shared" si="6"/>
        <v>5</v>
      </c>
    </row>
    <row r="39" spans="10:20" x14ac:dyDescent="0.25">
      <c r="J39">
        <v>105792</v>
      </c>
      <c r="K39">
        <v>12428</v>
      </c>
      <c r="L39">
        <f t="shared" si="3"/>
        <v>837</v>
      </c>
      <c r="M39" s="12">
        <f t="shared" si="2"/>
        <v>1.395E-5</v>
      </c>
      <c r="S39" s="6">
        <v>152</v>
      </c>
      <c r="T39">
        <f t="shared" si="6"/>
        <v>8</v>
      </c>
    </row>
    <row r="40" spans="10:20" x14ac:dyDescent="0.25">
      <c r="S40" s="6">
        <v>158</v>
      </c>
      <c r="T40">
        <f t="shared" si="6"/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0"/>
  <sheetViews>
    <sheetView topLeftCell="I16" zoomScale="80" zoomScaleNormal="80" workbookViewId="0">
      <selection activeCell="T41" sqref="T41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18</v>
      </c>
      <c r="C1" t="s">
        <v>24</v>
      </c>
      <c r="D1" t="s">
        <v>26</v>
      </c>
      <c r="E1" t="s">
        <v>33</v>
      </c>
      <c r="F1" s="7" t="s">
        <v>19</v>
      </c>
      <c r="G1" t="s">
        <v>25</v>
      </c>
      <c r="H1" t="s">
        <v>27</v>
      </c>
      <c r="I1" t="s">
        <v>34</v>
      </c>
      <c r="J1" s="7" t="s">
        <v>28</v>
      </c>
      <c r="K1" s="9" t="s">
        <v>31</v>
      </c>
      <c r="L1" s="9" t="s">
        <v>32</v>
      </c>
      <c r="M1" t="s">
        <v>35</v>
      </c>
      <c r="N1" s="7" t="s">
        <v>29</v>
      </c>
      <c r="O1" s="9" t="s">
        <v>36</v>
      </c>
      <c r="P1" s="9" t="s">
        <v>37</v>
      </c>
      <c r="Q1" s="9" t="s">
        <v>38</v>
      </c>
      <c r="R1" s="7" t="s">
        <v>30</v>
      </c>
      <c r="S1" s="9" t="s">
        <v>40</v>
      </c>
      <c r="T1" s="9" t="s">
        <v>41</v>
      </c>
      <c r="U1" s="9" t="s">
        <v>42</v>
      </c>
      <c r="V1" s="11" t="s">
        <v>39</v>
      </c>
      <c r="W1" s="9" t="s">
        <v>43</v>
      </c>
      <c r="X1" s="9" t="s">
        <v>44</v>
      </c>
      <c r="Y1" s="9" t="s">
        <v>45</v>
      </c>
      <c r="Z1" s="11" t="s">
        <v>46</v>
      </c>
      <c r="AA1" s="9" t="s">
        <v>47</v>
      </c>
      <c r="AB1" s="9" t="s">
        <v>48</v>
      </c>
      <c r="AC1" s="9" t="s">
        <v>49</v>
      </c>
    </row>
    <row r="2" spans="1:29" x14ac:dyDescent="0.25">
      <c r="A2">
        <v>1</v>
      </c>
      <c r="B2">
        <v>100</v>
      </c>
      <c r="C2" s="4">
        <f t="shared" ref="C2:C32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0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9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8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 s="11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21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2" si="22">LOG(B30-B29,10)</f>
        <v>4.2524646611959938</v>
      </c>
      <c r="E30" s="6">
        <f t="shared" ref="E30:E31" si="23">B30-B29</f>
        <v>17884</v>
      </c>
      <c r="J30" s="7">
        <f>Plan1!B98</f>
        <v>87956</v>
      </c>
      <c r="K30" s="4">
        <f t="shared" si="1"/>
        <v>4.9442654706043037</v>
      </c>
      <c r="L30" s="4">
        <f t="shared" ref="L30" si="24">LOG(J30-J29,10)</f>
        <v>3.8946483037935162</v>
      </c>
      <c r="M30" s="6">
        <f>J30-J29</f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22"/>
        <v>4.3827912343816475</v>
      </c>
      <c r="E31" s="6">
        <f t="shared" si="23"/>
        <v>24143</v>
      </c>
      <c r="J31">
        <v>95923</v>
      </c>
      <c r="K31" s="4">
        <f t="shared" si="1"/>
        <v>4.9819227529001289</v>
      </c>
      <c r="L31" s="4">
        <f t="shared" ref="L31" si="25">LOG(J31-J30,10)</f>
        <v>3.9012948171655668</v>
      </c>
      <c r="M31" s="6">
        <f>J31-J30</f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C32" s="4"/>
      <c r="D32" s="4"/>
      <c r="E32" s="6"/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4:29" x14ac:dyDescent="0.25"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4:29" x14ac:dyDescent="0.25"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4:29" x14ac:dyDescent="0.25"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4:29" x14ac:dyDescent="0.25"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4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4:29" x14ac:dyDescent="0.25">
      <c r="N38" s="7">
        <f>Plan1!B38</f>
        <v>101739</v>
      </c>
      <c r="O38" s="4">
        <f t="shared" si="3"/>
        <v>5.0074874646043952</v>
      </c>
      <c r="P38" s="4">
        <f t="shared" ref="P38" si="26">LOG(N38-N37,10)</f>
        <v>3.6074550232146683</v>
      </c>
      <c r="Q38" s="6">
        <f t="shared" ref="Q38" si="27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4:29" x14ac:dyDescent="0.25">
      <c r="N39">
        <v>105792</v>
      </c>
      <c r="O39" s="4">
        <f t="shared" si="3"/>
        <v>5.0244528275553346</v>
      </c>
      <c r="P39" s="4">
        <f t="shared" ref="P39" si="28">LOG(N39-N38,10)</f>
        <v>3.6077766037416925</v>
      </c>
      <c r="Q39" s="6">
        <f t="shared" ref="Q39" si="29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4:29" x14ac:dyDescent="0.25"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2020-03-31T21:13:32Z</dcterms:modified>
</cp:coreProperties>
</file>