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pping-wetlands\"/>
    </mc:Choice>
  </mc:AlternateContent>
  <xr:revisionPtr revIDLastSave="0" documentId="13_ncr:1_{9AADBF47-0AC1-40A3-B07F-F232732C0510}" xr6:coauthVersionLast="45" xr6:coauthVersionMax="45" xr10:uidLastSave="{00000000-0000-0000-0000-000000000000}"/>
  <bookViews>
    <workbookView xWindow="17040" yWindow="720" windowWidth="17955" windowHeight="14010" xr2:uid="{D9E36E7C-4544-4B24-A1FF-BF5969DAB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J4" i="1" s="1"/>
  <c r="F17" i="1"/>
  <c r="F18" i="1"/>
  <c r="F19" i="1"/>
  <c r="F20" i="1"/>
  <c r="E24" i="1"/>
  <c r="E19" i="1" s="1"/>
  <c r="D18" i="1"/>
  <c r="D19" i="1"/>
  <c r="D20" i="1"/>
  <c r="D17" i="1"/>
  <c r="C21" i="1"/>
  <c r="F4" i="1"/>
  <c r="F5" i="1"/>
  <c r="F6" i="1"/>
  <c r="F3" i="1"/>
  <c r="C7" i="1"/>
  <c r="D3" i="1" s="1"/>
  <c r="I5" i="1" l="1"/>
  <c r="I4" i="1"/>
  <c r="J3" i="1"/>
  <c r="I3" i="1"/>
  <c r="I6" i="1"/>
  <c r="J6" i="1"/>
  <c r="J5" i="1"/>
  <c r="E20" i="1"/>
  <c r="D4" i="1"/>
  <c r="G3" i="1"/>
  <c r="G4" i="1"/>
  <c r="D6" i="1"/>
  <c r="G6" i="1" s="1"/>
  <c r="D5" i="1"/>
  <c r="G5" i="1" s="1"/>
  <c r="E10" i="1"/>
  <c r="H3" i="1" s="1"/>
  <c r="H6" i="1"/>
</calcChain>
</file>

<file path=xl/sharedStrings.xml><?xml version="1.0" encoding="utf-8"?>
<sst xmlns="http://schemas.openxmlformats.org/spreadsheetml/2006/main" count="31" uniqueCount="25">
  <si>
    <t>deforestation</t>
  </si>
  <si>
    <t>forest gain</t>
  </si>
  <si>
    <t>stable non-forest</t>
  </si>
  <si>
    <t>stable forest</t>
  </si>
  <si>
    <t>wi</t>
  </si>
  <si>
    <t>si</t>
  </si>
  <si>
    <t>wi*si</t>
  </si>
  <si>
    <t>total</t>
  </si>
  <si>
    <t>pixels</t>
  </si>
  <si>
    <t>classes</t>
  </si>
  <si>
    <t>overal standard error</t>
  </si>
  <si>
    <t>n</t>
  </si>
  <si>
    <t>ni</t>
  </si>
  <si>
    <t>non-water</t>
  </si>
  <si>
    <t>wetland</t>
  </si>
  <si>
    <t>seasonal water</t>
  </si>
  <si>
    <t>permanent water</t>
  </si>
  <si>
    <t>remainder</t>
  </si>
  <si>
    <t>Example forest change</t>
  </si>
  <si>
    <t>My study</t>
  </si>
  <si>
    <t>prop</t>
  </si>
  <si>
    <t>overall standard error</t>
  </si>
  <si>
    <t>alloc1</t>
  </si>
  <si>
    <t>equal</t>
  </si>
  <si>
    <t>assumed 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</si>
</sst>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2E2E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5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340180</xdr:colOff>
      <xdr:row>1</xdr:row>
      <xdr:rowOff>76201</xdr:rowOff>
    </xdr:from>
    <xdr:to>
      <xdr:col>18</xdr:col>
      <xdr:colOff>194583</xdr:colOff>
      <xdr:row>15</xdr:row>
      <xdr:rowOff>98307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60047A-9950-4117-9303-243BFDB2F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3005" y="266701"/>
          <a:ext cx="4921703" cy="268910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10</xdr:col>
      <xdr:colOff>187780</xdr:colOff>
      <xdr:row>16</xdr:row>
      <xdr:rowOff>125186</xdr:rowOff>
    </xdr:from>
    <xdr:to>
      <xdr:col>19</xdr:col>
      <xdr:colOff>29244</xdr:colOff>
      <xdr:row>27</xdr:row>
      <xdr:rowOff>153496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376F45-BFA2-46BB-9D1D-7D9EB4A03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0605" y="3173186"/>
          <a:ext cx="5518364" cy="2123810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57150</xdr:colOff>
      <xdr:row>25</xdr:row>
      <xdr:rowOff>28575</xdr:rowOff>
    </xdr:from>
    <xdr:to>
      <xdr:col>6</xdr:col>
      <xdr:colOff>542238</xdr:colOff>
      <xdr:row>35</xdr:row>
      <xdr:rowOff>56908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0DFADA-FB8B-47FB-84F5-533411D62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4791075"/>
          <a:ext cx="5495238" cy="1933333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5</xdr:col>
      <xdr:colOff>381000</xdr:colOff>
      <xdr:row>13</xdr:row>
      <xdr:rowOff>95250</xdr:rowOff>
    </xdr:from>
    <xdr:to>
      <xdr:col>10</xdr:col>
      <xdr:colOff>247232</xdr:colOff>
      <xdr:row>18</xdr:row>
      <xdr:rowOff>28464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7FD219-20AA-4341-B218-5E9BFB25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2571750"/>
          <a:ext cx="3342857" cy="885714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EF54-FD70-45BE-AE33-4764CC608715}">
  <dimension ref="A1:J24"/>
  <sheetViews>
    <sheetView tabSelected="1" zoomScaleNormal="100" workbookViewId="0">
      <selection activeCell="E10" sqref="E10"/>
    </sheetView>
  </sheetViews>
  <sheetFormatPr defaultRowHeight="15" x14ac:dyDescent="0.25"/>
  <cols>
    <col min="1" max="1" width="9.140625" style="1"/>
    <col min="2" max="2" width="21.7109375" style="1" customWidth="1"/>
    <col min="3" max="3" width="14" style="1" customWidth="1"/>
    <col min="4" max="4" width="9" style="1" bestFit="1" customWidth="1"/>
    <col min="5" max="5" width="14.7109375" style="1" bestFit="1" customWidth="1"/>
    <col min="6" max="6" width="15.7109375" style="1" customWidth="1"/>
    <col min="7" max="7" width="10.5703125" style="1" bestFit="1" customWidth="1"/>
    <col min="8" max="8" width="7.5703125" style="1" bestFit="1" customWidth="1"/>
    <col min="9" max="10" width="9.140625" style="1"/>
    <col min="11" max="11" width="12" style="1" bestFit="1" customWidth="1"/>
    <col min="12" max="16384" width="9.140625" style="1"/>
  </cols>
  <sheetData>
    <row r="1" spans="1:10" x14ac:dyDescent="0.25">
      <c r="B1" s="1" t="s">
        <v>19</v>
      </c>
    </row>
    <row r="2" spans="1:10" x14ac:dyDescent="0.25">
      <c r="B2" s="1" t="s">
        <v>9</v>
      </c>
      <c r="C2" s="1" t="s">
        <v>8</v>
      </c>
      <c r="D2" s="1" t="s">
        <v>4</v>
      </c>
      <c r="E2" s="1" t="s">
        <v>24</v>
      </c>
      <c r="F2" s="1" t="s">
        <v>5</v>
      </c>
      <c r="G2" s="1" t="s">
        <v>6</v>
      </c>
      <c r="H2" s="1" t="s">
        <v>12</v>
      </c>
      <c r="I2" s="1" t="s">
        <v>20</v>
      </c>
      <c r="J2" s="1" t="s">
        <v>23</v>
      </c>
    </row>
    <row r="3" spans="1:10" x14ac:dyDescent="0.25">
      <c r="A3" s="1">
        <v>1</v>
      </c>
      <c r="B3" s="1" t="s">
        <v>13</v>
      </c>
      <c r="C3" s="1">
        <v>11902815</v>
      </c>
      <c r="D3" s="2">
        <f>C3/$C$7</f>
        <v>0.78850510873530577</v>
      </c>
      <c r="E3" s="3">
        <v>0.95</v>
      </c>
      <c r="F3" s="4">
        <f>SQRT(E3*(1-E3))</f>
        <v>0.21794494717703378</v>
      </c>
      <c r="G3" s="4">
        <f>D3*F3</f>
        <v>0.1718507042721375</v>
      </c>
      <c r="H3" s="1">
        <f>ROUND(D3/SUM($D$3,$D$6)*$E$10,0)</f>
        <v>135</v>
      </c>
      <c r="I3" s="5">
        <f>ROUND($C$10*D3,0)</f>
        <v>207</v>
      </c>
      <c r="J3" s="1">
        <f>ROUND($C$10/4,0)</f>
        <v>66</v>
      </c>
    </row>
    <row r="4" spans="1:10" x14ac:dyDescent="0.25">
      <c r="A4" s="1">
        <v>2</v>
      </c>
      <c r="B4" s="1" t="s">
        <v>14</v>
      </c>
      <c r="C4" s="1">
        <v>296083</v>
      </c>
      <c r="D4" s="2">
        <f>C4/$C$7</f>
        <v>1.9614096170500469E-2</v>
      </c>
      <c r="E4" s="3">
        <v>0.6</v>
      </c>
      <c r="F4" s="4">
        <f t="shared" ref="F4:F6" si="0">SQRT(E4*(1-E4))</f>
        <v>0.4898979485566356</v>
      </c>
      <c r="G4" s="4">
        <f t="shared" ref="G4:G6" si="1">D4*F4</f>
        <v>9.6089054767207419E-3</v>
      </c>
      <c r="H4" s="1">
        <v>50</v>
      </c>
      <c r="I4" s="5">
        <f t="shared" ref="I4:I6" si="2">ROUND($C$10*D4,0)</f>
        <v>5</v>
      </c>
      <c r="J4" s="1">
        <f t="shared" ref="J4:J6" si="3">ROUND($C$10/4,0)</f>
        <v>66</v>
      </c>
    </row>
    <row r="5" spans="1:10" x14ac:dyDescent="0.25">
      <c r="A5" s="1">
        <v>3</v>
      </c>
      <c r="B5" s="1" t="s">
        <v>15</v>
      </c>
      <c r="C5" s="1">
        <v>420313</v>
      </c>
      <c r="D5" s="2">
        <f>C5/$C$7</f>
        <v>2.7843745178586961E-2</v>
      </c>
      <c r="E5" s="3">
        <v>0.7</v>
      </c>
      <c r="F5" s="4">
        <f t="shared" si="0"/>
        <v>0.45825756949558405</v>
      </c>
      <c r="G5" s="4">
        <f t="shared" si="1"/>
        <v>1.2759606991193648E-2</v>
      </c>
      <c r="H5" s="1">
        <v>50</v>
      </c>
      <c r="I5" s="5">
        <f t="shared" si="2"/>
        <v>7</v>
      </c>
      <c r="J5" s="1">
        <f t="shared" si="3"/>
        <v>66</v>
      </c>
    </row>
    <row r="6" spans="1:10" x14ac:dyDescent="0.25">
      <c r="A6" s="1">
        <v>4</v>
      </c>
      <c r="B6" s="1" t="s">
        <v>16</v>
      </c>
      <c r="C6" s="1">
        <v>2476208</v>
      </c>
      <c r="D6" s="2">
        <f>C6/$C$7</f>
        <v>0.16403704991560686</v>
      </c>
      <c r="E6" s="3">
        <v>0.9</v>
      </c>
      <c r="F6" s="4">
        <f t="shared" si="0"/>
        <v>0.3</v>
      </c>
      <c r="G6" s="4">
        <f t="shared" si="1"/>
        <v>4.9211114974682058E-2</v>
      </c>
      <c r="H6" s="1">
        <f>ROUND(D6/SUM($D$3,$D$6)*$E$10,0)</f>
        <v>28</v>
      </c>
      <c r="I6" s="5">
        <f t="shared" si="2"/>
        <v>43</v>
      </c>
      <c r="J6" s="1">
        <f t="shared" si="3"/>
        <v>66</v>
      </c>
    </row>
    <row r="7" spans="1:10" x14ac:dyDescent="0.25">
      <c r="B7" s="1" t="s">
        <v>7</v>
      </c>
      <c r="C7" s="1">
        <f>SUM(C3:C6)</f>
        <v>15095419</v>
      </c>
      <c r="E7" s="2"/>
      <c r="H7" s="4"/>
    </row>
    <row r="9" spans="1:10" x14ac:dyDescent="0.25">
      <c r="B9" s="1" t="s">
        <v>10</v>
      </c>
      <c r="C9" s="1">
        <v>1.4999999999999999E-2</v>
      </c>
      <c r="E9" s="1" t="s">
        <v>17</v>
      </c>
    </row>
    <row r="10" spans="1:10" x14ac:dyDescent="0.25">
      <c r="B10" s="1" t="s">
        <v>11</v>
      </c>
      <c r="C10" s="5">
        <f>ROUND((SUM(G3:G6)/C9)^2,0)</f>
        <v>263</v>
      </c>
      <c r="D10" s="5"/>
      <c r="E10" s="5">
        <f>C10-SUM(H4:H5)</f>
        <v>163</v>
      </c>
    </row>
    <row r="11" spans="1:10" x14ac:dyDescent="0.25">
      <c r="F11" s="5"/>
    </row>
    <row r="12" spans="1:10" x14ac:dyDescent="0.25">
      <c r="F12" s="5"/>
    </row>
    <row r="13" spans="1:10" x14ac:dyDescent="0.25">
      <c r="F13" s="5"/>
    </row>
    <row r="14" spans="1:10" x14ac:dyDescent="0.25">
      <c r="F14" s="5"/>
    </row>
    <row r="16" spans="1:10" x14ac:dyDescent="0.25">
      <c r="B16" s="1" t="s">
        <v>18</v>
      </c>
      <c r="C16" s="1" t="s">
        <v>8</v>
      </c>
      <c r="D16" s="1" t="s">
        <v>4</v>
      </c>
      <c r="E16" s="1" t="s">
        <v>22</v>
      </c>
      <c r="F16" s="1" t="s">
        <v>20</v>
      </c>
    </row>
    <row r="17" spans="1:6" x14ac:dyDescent="0.25">
      <c r="A17" s="1">
        <v>1</v>
      </c>
      <c r="B17" s="1" t="s">
        <v>0</v>
      </c>
      <c r="C17" s="1">
        <v>200000</v>
      </c>
      <c r="D17" s="1">
        <f>C17/$C$21</f>
        <v>0.02</v>
      </c>
      <c r="E17" s="1">
        <v>100</v>
      </c>
      <c r="F17" s="1">
        <f>ROUND($C$24*D17,0)</f>
        <v>13</v>
      </c>
    </row>
    <row r="18" spans="1:6" x14ac:dyDescent="0.25">
      <c r="A18" s="1">
        <v>2</v>
      </c>
      <c r="B18" s="1" t="s">
        <v>1</v>
      </c>
      <c r="C18" s="1">
        <v>150000</v>
      </c>
      <c r="D18" s="1">
        <f t="shared" ref="D18:D20" si="4">C18/$C$21</f>
        <v>1.4999999999999999E-2</v>
      </c>
      <c r="E18" s="1">
        <v>100</v>
      </c>
      <c r="F18" s="1">
        <f>ROUND($C$24*D18,0)</f>
        <v>10</v>
      </c>
    </row>
    <row r="19" spans="1:6" x14ac:dyDescent="0.25">
      <c r="A19" s="1">
        <v>3</v>
      </c>
      <c r="B19" s="1" t="s">
        <v>3</v>
      </c>
      <c r="C19" s="1">
        <v>3200000</v>
      </c>
      <c r="D19" s="1">
        <f t="shared" si="4"/>
        <v>0.32</v>
      </c>
      <c r="E19" s="1">
        <f>ROUND((D19/($D$19+$D$20))*$E$24,0)</f>
        <v>146</v>
      </c>
      <c r="F19" s="1">
        <f>ROUND($C$24*D19,0)</f>
        <v>205</v>
      </c>
    </row>
    <row r="20" spans="1:6" x14ac:dyDescent="0.25">
      <c r="A20" s="1">
        <v>4</v>
      </c>
      <c r="B20" s="6" t="s">
        <v>2</v>
      </c>
      <c r="C20" s="1">
        <v>6450000</v>
      </c>
      <c r="D20" s="1">
        <f t="shared" si="4"/>
        <v>0.64500000000000002</v>
      </c>
      <c r="E20" s="1">
        <f>ROUND((D20/($D$19+$D$20))*$E$24,0)</f>
        <v>295</v>
      </c>
      <c r="F20" s="1">
        <f>ROUND($C$24*D20,0)</f>
        <v>413</v>
      </c>
    </row>
    <row r="21" spans="1:6" x14ac:dyDescent="0.25">
      <c r="B21" s="7" t="s">
        <v>7</v>
      </c>
      <c r="C21" s="1">
        <f>SUM(C17:C20)</f>
        <v>10000000</v>
      </c>
    </row>
    <row r="22" spans="1:6" x14ac:dyDescent="0.25">
      <c r="C22" s="7"/>
    </row>
    <row r="23" spans="1:6" x14ac:dyDescent="0.25">
      <c r="B23" s="1" t="s">
        <v>21</v>
      </c>
      <c r="C23" s="7">
        <v>0.01</v>
      </c>
      <c r="E23" s="7" t="s">
        <v>17</v>
      </c>
    </row>
    <row r="24" spans="1:6" x14ac:dyDescent="0.25">
      <c r="B24" s="1" t="s">
        <v>11</v>
      </c>
      <c r="C24" s="1">
        <v>641</v>
      </c>
      <c r="E24" s="1">
        <f>C24-(E17+E18)</f>
        <v>441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Tjiong</dc:creator>
  <cp:lastModifiedBy>William Tjiong</cp:lastModifiedBy>
  <dcterms:created xsi:type="dcterms:W3CDTF">2020-07-29T17:11:17Z</dcterms:created>
  <dcterms:modified xsi:type="dcterms:W3CDTF">2020-07-30T15:33:13Z</dcterms:modified>
</cp:coreProperties>
</file>