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2755" windowHeight="14085" activeTab="1"/>
  </bookViews>
  <sheets>
    <sheet name="HWA" sheetId="1" r:id="rId1"/>
    <sheet name="DSP " sheetId="2" r:id="rId2"/>
  </sheets>
  <calcPr calcId="145621"/>
</workbook>
</file>

<file path=xl/calcChain.xml><?xml version="1.0" encoding="utf-8"?>
<calcChain xmlns="http://schemas.openxmlformats.org/spreadsheetml/2006/main">
  <c r="I8" i="1" l="1"/>
  <c r="G8" i="1"/>
  <c r="AH10" i="2" l="1"/>
  <c r="AF8" i="1" l="1"/>
  <c r="AF10" i="1" s="1"/>
  <c r="AH8" i="2" l="1"/>
  <c r="G8" i="2"/>
  <c r="G10" i="2" s="1"/>
  <c r="R18" i="2"/>
  <c r="Q18" i="1" l="1"/>
  <c r="AD23" i="1" l="1"/>
  <c r="AB23" i="1"/>
  <c r="Z23" i="1"/>
  <c r="V23" i="1"/>
  <c r="X23" i="1"/>
  <c r="AH10" i="1"/>
  <c r="AB10" i="1"/>
  <c r="AJ8" i="1" s="1"/>
  <c r="Q21" i="1"/>
  <c r="Q23" i="1" s="1"/>
  <c r="S23" i="1"/>
  <c r="M23" i="1"/>
  <c r="U10" i="1"/>
  <c r="M10" i="1"/>
  <c r="Q8" i="1"/>
  <c r="Q10" i="1" s="1"/>
  <c r="I10" i="1"/>
  <c r="C10" i="1"/>
  <c r="G10" i="1"/>
</calcChain>
</file>

<file path=xl/sharedStrings.xml><?xml version="1.0" encoding="utf-8"?>
<sst xmlns="http://schemas.openxmlformats.org/spreadsheetml/2006/main" count="137" uniqueCount="58">
  <si>
    <t>srcScale</t>
  </si>
  <si>
    <t>dstScale</t>
  </si>
  <si>
    <t>butterfly scaling satges</t>
  </si>
  <si>
    <t>Doppler FFT size</t>
  </si>
  <si>
    <t>scale</t>
  </si>
  <si>
    <t>AoA FFT</t>
  </si>
  <si>
    <t>AoA FFT size</t>
  </si>
  <si>
    <t>log2 Qformat</t>
  </si>
  <si>
    <t>log2 Q format</t>
  </si>
  <si>
    <t>Detection Matrix</t>
  </si>
  <si>
    <t>Range FFT size</t>
  </si>
  <si>
    <t>Range FFT</t>
  </si>
  <si>
    <t>AoA Magnitude</t>
  </si>
  <si>
    <t>AoA Doppler FFT</t>
  </si>
  <si>
    <t>In HWA memory</t>
  </si>
  <si>
    <t>SUM Antenna Outputs - FFT</t>
  </si>
  <si>
    <t>RectWin</t>
  </si>
  <si>
    <t>HannWin</t>
  </si>
  <si>
    <t>BlackmanWin</t>
  </si>
  <si>
    <t>ADC data</t>
  </si>
  <si>
    <t>Assume 24 bit internal register is interpreted as 24.0 value (Q0).</t>
  </si>
  <si>
    <t>Range FFT (DSP_fft16x16_imre)</t>
  </si>
  <si>
    <t>AoA Doppler FFT (DSP_fft32x32)</t>
  </si>
  <si>
    <t>Rdx4 scaling satges  ((½)^ceiling[log4(N)-1])</t>
  </si>
  <si>
    <t>AoA FFT  (DSP_fft32x32)</t>
  </si>
  <si>
    <t>In memory</t>
  </si>
  <si>
    <t>AoA Magnitude squared (floating point output)</t>
  </si>
  <si>
    <t>SUM Antenna Outputs</t>
  </si>
  <si>
    <t>Averaging number</t>
  </si>
  <si>
    <t>Input</t>
  </si>
  <si>
    <t>Output</t>
  </si>
  <si>
    <t>Scale:</t>
  </si>
  <si>
    <t>Magnitude square</t>
  </si>
  <si>
    <t>Doppler FFT + log2 of output magnitude</t>
  </si>
  <si>
    <t>Doppler FFT (DSP_fft32x32) and log2 of output magnitude</t>
  </si>
  <si>
    <t>FFT Size:</t>
  </si>
  <si>
    <t>Radar Cube</t>
  </si>
  <si>
    <t>(Complex 16)</t>
  </si>
  <si>
    <t>(Complex32)</t>
  </si>
  <si>
    <t>(Complex 32)</t>
  </si>
  <si>
    <t>(float)</t>
  </si>
  <si>
    <t xml:space="preserve">Averaging scale </t>
  </si>
  <si>
    <t>Averaging scale</t>
  </si>
  <si>
    <t>Number of virtual antennas:</t>
  </si>
  <si>
    <t>Number of virtual antennas</t>
  </si>
  <si>
    <t>Note</t>
  </si>
  <si>
    <t xml:space="preserve">In range FFT, scaling is enabled in last 2 stages irrespective of FFT size </t>
  </si>
  <si>
    <t>For any of the FFT blocks above, the output of the target FFT will match the output of the reference (theoretical) FFT after applying the same input scaled by combined input, outtput and butterfly scale factors</t>
  </si>
  <si>
    <t>In Doppler FFT scaling is in all stages except in the first stage because multiplication with Hanning window creates a net scaling of 1/2</t>
  </si>
  <si>
    <t>Legend</t>
  </si>
  <si>
    <t>User input</t>
  </si>
  <si>
    <t>Derived/Fixed input</t>
  </si>
  <si>
    <t>Platform</t>
  </si>
  <si>
    <t>xwr68xx</t>
  </si>
  <si>
    <t>xwr68xx or xwr18xx</t>
  </si>
  <si>
    <t xml:space="preserve">                 </t>
  </si>
  <si>
    <t>Current 64xx/68xx SOC has higher receive level as compared to 18xx and hence using higher value for dstScale to avoid overflow when converting from 24-bit to 16-bit</t>
  </si>
  <si>
    <t xml:space="preserve">The 'scale' used here for BlackmanWin in Range FFT stage shouldn’t be confused with the actual reduction in FFT output peak amplitude by 1/(2.4) due to the shape/design of Blackman window in comparison to rectangle window.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</si>
</sst>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249977111117893"/>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
    <xf numFmtId="0" fontId="0" fillId="0" borderId="0" xfId="0"/>
    <xf numFmtId="0" fontId="0" fillId="0" borderId="1" xfId="0" applyBorder="1"/>
    <xf numFmtId="0" fontId="1" fillId="0" borderId="0" xfId="0" applyFont="1"/>
    <xf numFmtId="0" fontId="0" fillId="2" borderId="0" xfId="0" applyFill="1"/>
    <xf numFmtId="0" fontId="0" fillId="0" borderId="0" xfId="0" applyBorder="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428625</xdr:colOff>
      <xdr:row>5</xdr:row>
      <xdr:rowOff>1</xdr:rowOff>
    </xdr:from>
    <xdr:to>
      <xdr:col>9</xdr:col>
      <xdr:colOff>304800</xdr:colOff>
      <xdr:row>11</xdr:row>
      <xdr:rowOff>0</xdr:rowOff>
    </xdr:to>
    <xdr:sp macro="" textlink="">
      <xdr:nvSpPr>
        <xdr:cNvPr id="2" name="Rectangle 1"/>
        <xdr:cNvSpPr/>
      </xdr:nvSpPr>
      <xdr:spPr>
        <a:xfrm>
          <a:off x="1040946" y="952501"/>
          <a:ext cx="5387068" cy="117021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390525</xdr:colOff>
      <xdr:row>4</xdr:row>
      <xdr:rowOff>180974</xdr:rowOff>
    </xdr:from>
    <xdr:to>
      <xdr:col>21</xdr:col>
      <xdr:colOff>371475</xdr:colOff>
      <xdr:row>11</xdr:row>
      <xdr:rowOff>0</xdr:rowOff>
    </xdr:to>
    <xdr:sp macro="" textlink="">
      <xdr:nvSpPr>
        <xdr:cNvPr id="3" name="Rectangle 2"/>
        <xdr:cNvSpPr/>
      </xdr:nvSpPr>
      <xdr:spPr>
        <a:xfrm>
          <a:off x="7394201" y="942974"/>
          <a:ext cx="5808009" cy="11749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409575</xdr:colOff>
      <xdr:row>4</xdr:row>
      <xdr:rowOff>190499</xdr:rowOff>
    </xdr:from>
    <xdr:to>
      <xdr:col>34</xdr:col>
      <xdr:colOff>247650</xdr:colOff>
      <xdr:row>10</xdr:row>
      <xdr:rowOff>180974</xdr:rowOff>
    </xdr:to>
    <xdr:sp macro="" textlink="">
      <xdr:nvSpPr>
        <xdr:cNvPr id="4" name="Rectangle 3"/>
        <xdr:cNvSpPr/>
      </xdr:nvSpPr>
      <xdr:spPr>
        <a:xfrm>
          <a:off x="16640175" y="952499"/>
          <a:ext cx="4876800" cy="1152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314325</xdr:colOff>
      <xdr:row>17</xdr:row>
      <xdr:rowOff>180974</xdr:rowOff>
    </xdr:from>
    <xdr:to>
      <xdr:col>19</xdr:col>
      <xdr:colOff>238125</xdr:colOff>
      <xdr:row>24</xdr:row>
      <xdr:rowOff>0</xdr:rowOff>
    </xdr:to>
    <xdr:sp macro="" textlink="">
      <xdr:nvSpPr>
        <xdr:cNvPr id="5" name="Rectangle 4"/>
        <xdr:cNvSpPr/>
      </xdr:nvSpPr>
      <xdr:spPr>
        <a:xfrm>
          <a:off x="7318001" y="3441886"/>
          <a:ext cx="4473389" cy="11749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447675</xdr:colOff>
      <xdr:row>17</xdr:row>
      <xdr:rowOff>180974</xdr:rowOff>
    </xdr:from>
    <xdr:to>
      <xdr:col>26</xdr:col>
      <xdr:colOff>171450</xdr:colOff>
      <xdr:row>23</xdr:row>
      <xdr:rowOff>179294</xdr:rowOff>
    </xdr:to>
    <xdr:sp macro="" textlink="">
      <xdr:nvSpPr>
        <xdr:cNvPr id="6" name="Rectangle 5"/>
        <xdr:cNvSpPr/>
      </xdr:nvSpPr>
      <xdr:spPr>
        <a:xfrm>
          <a:off x="12673293" y="3441886"/>
          <a:ext cx="3735481" cy="11637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476251</xdr:colOff>
      <xdr:row>17</xdr:row>
      <xdr:rowOff>190499</xdr:rowOff>
    </xdr:from>
    <xdr:to>
      <xdr:col>31</xdr:col>
      <xdr:colOff>190501</xdr:colOff>
      <xdr:row>23</xdr:row>
      <xdr:rowOff>180974</xdr:rowOff>
    </xdr:to>
    <xdr:sp macro="" textlink="">
      <xdr:nvSpPr>
        <xdr:cNvPr id="7" name="Rectangle 6"/>
        <xdr:cNvSpPr/>
      </xdr:nvSpPr>
      <xdr:spPr>
        <a:xfrm>
          <a:off x="16706851" y="3448049"/>
          <a:ext cx="1733550" cy="1152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304800</xdr:colOff>
      <xdr:row>8</xdr:row>
      <xdr:rowOff>11907</xdr:rowOff>
    </xdr:from>
    <xdr:to>
      <xdr:col>11</xdr:col>
      <xdr:colOff>314325</xdr:colOff>
      <xdr:row>21</xdr:row>
      <xdr:rowOff>7143</xdr:rowOff>
    </xdr:to>
    <xdr:cxnSp macro="">
      <xdr:nvCxnSpPr>
        <xdr:cNvPr id="9" name="Elbow Connector 8"/>
        <xdr:cNvCxnSpPr>
          <a:stCxn id="2" idx="3"/>
          <a:endCxn id="5" idx="1"/>
        </xdr:cNvCxnSpPr>
      </xdr:nvCxnSpPr>
      <xdr:spPr>
        <a:xfrm>
          <a:off x="6103144" y="1535907"/>
          <a:ext cx="1223962" cy="249554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8</xdr:row>
      <xdr:rowOff>7144</xdr:rowOff>
    </xdr:from>
    <xdr:to>
      <xdr:col>11</xdr:col>
      <xdr:colOff>390525</xdr:colOff>
      <xdr:row>8</xdr:row>
      <xdr:rowOff>11907</xdr:rowOff>
    </xdr:to>
    <xdr:cxnSp macro="">
      <xdr:nvCxnSpPr>
        <xdr:cNvPr id="12" name="Straight Arrow Connector 11"/>
        <xdr:cNvCxnSpPr>
          <a:stCxn id="2" idx="3"/>
          <a:endCxn id="3" idx="1"/>
        </xdr:cNvCxnSpPr>
      </xdr:nvCxnSpPr>
      <xdr:spPr>
        <a:xfrm flipV="1">
          <a:off x="6103144" y="1531144"/>
          <a:ext cx="1300162"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238125</xdr:colOff>
      <xdr:row>21</xdr:row>
      <xdr:rowOff>840</xdr:rowOff>
    </xdr:from>
    <xdr:to>
      <xdr:col>20</xdr:col>
      <xdr:colOff>447675</xdr:colOff>
      <xdr:row>21</xdr:row>
      <xdr:rowOff>6443</xdr:rowOff>
    </xdr:to>
    <xdr:cxnSp macro="">
      <xdr:nvCxnSpPr>
        <xdr:cNvPr id="14" name="Straight Arrow Connector 13"/>
        <xdr:cNvCxnSpPr>
          <a:stCxn id="5" idx="3"/>
          <a:endCxn id="6" idx="1"/>
        </xdr:cNvCxnSpPr>
      </xdr:nvCxnSpPr>
      <xdr:spPr>
        <a:xfrm flipV="1">
          <a:off x="11791390" y="4023752"/>
          <a:ext cx="881903" cy="56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171450</xdr:colOff>
      <xdr:row>21</xdr:row>
      <xdr:rowOff>840</xdr:rowOff>
    </xdr:from>
    <xdr:to>
      <xdr:col>26</xdr:col>
      <xdr:colOff>476251</xdr:colOff>
      <xdr:row>21</xdr:row>
      <xdr:rowOff>6443</xdr:rowOff>
    </xdr:to>
    <xdr:cxnSp macro="">
      <xdr:nvCxnSpPr>
        <xdr:cNvPr id="16" name="Straight Arrow Connector 15"/>
        <xdr:cNvCxnSpPr>
          <a:stCxn id="6" idx="3"/>
          <a:endCxn id="7" idx="1"/>
        </xdr:cNvCxnSpPr>
      </xdr:nvCxnSpPr>
      <xdr:spPr>
        <a:xfrm>
          <a:off x="16408774" y="4023752"/>
          <a:ext cx="304801" cy="56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371475</xdr:colOff>
      <xdr:row>8</xdr:row>
      <xdr:rowOff>6443</xdr:rowOff>
    </xdr:from>
    <xdr:to>
      <xdr:col>26</xdr:col>
      <xdr:colOff>409575</xdr:colOff>
      <xdr:row>8</xdr:row>
      <xdr:rowOff>6443</xdr:rowOff>
    </xdr:to>
    <xdr:cxnSp macro="">
      <xdr:nvCxnSpPr>
        <xdr:cNvPr id="24" name="Straight Arrow Connector 23"/>
        <xdr:cNvCxnSpPr>
          <a:stCxn id="3" idx="3"/>
          <a:endCxn id="4" idx="1"/>
        </xdr:cNvCxnSpPr>
      </xdr:nvCxnSpPr>
      <xdr:spPr>
        <a:xfrm>
          <a:off x="13202210" y="1530443"/>
          <a:ext cx="3444689"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50320</xdr:colOff>
      <xdr:row>8</xdr:row>
      <xdr:rowOff>10784</xdr:rowOff>
    </xdr:from>
    <xdr:to>
      <xdr:col>1</xdr:col>
      <xdr:colOff>428625</xdr:colOff>
      <xdr:row>8</xdr:row>
      <xdr:rowOff>14377</xdr:rowOff>
    </xdr:to>
    <xdr:cxnSp macro="">
      <xdr:nvCxnSpPr>
        <xdr:cNvPr id="28" name="Straight Arrow Connector 27"/>
        <xdr:cNvCxnSpPr>
          <a:endCxn id="2" idx="1"/>
        </xdr:cNvCxnSpPr>
      </xdr:nvCxnSpPr>
      <xdr:spPr>
        <a:xfrm flipV="1">
          <a:off x="662641" y="1534784"/>
          <a:ext cx="378305" cy="3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314325</xdr:colOff>
      <xdr:row>8</xdr:row>
      <xdr:rowOff>8844</xdr:rowOff>
    </xdr:from>
    <xdr:to>
      <xdr:col>34</xdr:col>
      <xdr:colOff>247650</xdr:colOff>
      <xdr:row>21</xdr:row>
      <xdr:rowOff>8845</xdr:rowOff>
    </xdr:to>
    <xdr:cxnSp macro="">
      <xdr:nvCxnSpPr>
        <xdr:cNvPr id="10" name="Elbow Connector 9"/>
        <xdr:cNvCxnSpPr>
          <a:stCxn id="4" idx="3"/>
          <a:endCxn id="5" idx="1"/>
        </xdr:cNvCxnSpPr>
      </xdr:nvCxnSpPr>
      <xdr:spPr>
        <a:xfrm flipH="1">
          <a:off x="7920718" y="1532844"/>
          <a:ext cx="14778718" cy="2503715"/>
        </a:xfrm>
        <a:prstGeom prst="bentConnector5">
          <a:avLst>
            <a:gd name="adj1" fmla="val -12596"/>
            <a:gd name="adj2" fmla="val 37853"/>
            <a:gd name="adj3" fmla="val 1029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5</xdr:row>
      <xdr:rowOff>1</xdr:rowOff>
    </xdr:from>
    <xdr:to>
      <xdr:col>10</xdr:col>
      <xdr:colOff>304800</xdr:colOff>
      <xdr:row>11</xdr:row>
      <xdr:rowOff>0</xdr:rowOff>
    </xdr:to>
    <xdr:sp macro="" textlink="">
      <xdr:nvSpPr>
        <xdr:cNvPr id="39" name="Rectangle 38"/>
        <xdr:cNvSpPr/>
      </xdr:nvSpPr>
      <xdr:spPr>
        <a:xfrm>
          <a:off x="1038225" y="952501"/>
          <a:ext cx="5076825" cy="116204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390525</xdr:colOff>
      <xdr:row>4</xdr:row>
      <xdr:rowOff>180974</xdr:rowOff>
    </xdr:from>
    <xdr:to>
      <xdr:col>21</xdr:col>
      <xdr:colOff>228600</xdr:colOff>
      <xdr:row>11</xdr:row>
      <xdr:rowOff>0</xdr:rowOff>
    </xdr:to>
    <xdr:sp macro="" textlink="">
      <xdr:nvSpPr>
        <xdr:cNvPr id="40" name="Rectangle 39"/>
        <xdr:cNvSpPr/>
      </xdr:nvSpPr>
      <xdr:spPr>
        <a:xfrm>
          <a:off x="8286750" y="942974"/>
          <a:ext cx="4733925" cy="117157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190500</xdr:colOff>
      <xdr:row>4</xdr:row>
      <xdr:rowOff>190499</xdr:rowOff>
    </xdr:from>
    <xdr:to>
      <xdr:col>34</xdr:col>
      <xdr:colOff>247649</xdr:colOff>
      <xdr:row>10</xdr:row>
      <xdr:rowOff>180974</xdr:rowOff>
    </xdr:to>
    <xdr:sp macro="" textlink="">
      <xdr:nvSpPr>
        <xdr:cNvPr id="41" name="Rectangle 40"/>
        <xdr:cNvSpPr/>
      </xdr:nvSpPr>
      <xdr:spPr>
        <a:xfrm>
          <a:off x="19172464" y="952499"/>
          <a:ext cx="2315935" cy="116068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314325</xdr:colOff>
      <xdr:row>17</xdr:row>
      <xdr:rowOff>180974</xdr:rowOff>
    </xdr:from>
    <xdr:to>
      <xdr:col>20</xdr:col>
      <xdr:colOff>238125</xdr:colOff>
      <xdr:row>24</xdr:row>
      <xdr:rowOff>0</xdr:rowOff>
    </xdr:to>
    <xdr:sp macro="" textlink="">
      <xdr:nvSpPr>
        <xdr:cNvPr id="42" name="Rectangle 41"/>
        <xdr:cNvSpPr/>
      </xdr:nvSpPr>
      <xdr:spPr>
        <a:xfrm>
          <a:off x="7343775" y="3438524"/>
          <a:ext cx="4495800" cy="117157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187780</xdr:colOff>
      <xdr:row>17</xdr:row>
      <xdr:rowOff>180974</xdr:rowOff>
    </xdr:from>
    <xdr:to>
      <xdr:col>30</xdr:col>
      <xdr:colOff>122465</xdr:colOff>
      <xdr:row>23</xdr:row>
      <xdr:rowOff>179294</xdr:rowOff>
    </xdr:to>
    <xdr:sp macro="" textlink="">
      <xdr:nvSpPr>
        <xdr:cNvPr id="43" name="Rectangle 42"/>
        <xdr:cNvSpPr/>
      </xdr:nvSpPr>
      <xdr:spPr>
        <a:xfrm>
          <a:off x="14230351" y="3446688"/>
          <a:ext cx="3799114" cy="11685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304800</xdr:colOff>
      <xdr:row>8</xdr:row>
      <xdr:rowOff>11207</xdr:rowOff>
    </xdr:from>
    <xdr:to>
      <xdr:col>12</xdr:col>
      <xdr:colOff>314325</xdr:colOff>
      <xdr:row>21</xdr:row>
      <xdr:rowOff>6443</xdr:rowOff>
    </xdr:to>
    <xdr:cxnSp macro="">
      <xdr:nvCxnSpPr>
        <xdr:cNvPr id="45" name="Elbow Connector 44"/>
        <xdr:cNvCxnSpPr>
          <a:stCxn id="39" idx="3"/>
          <a:endCxn id="42" idx="1"/>
        </xdr:cNvCxnSpPr>
      </xdr:nvCxnSpPr>
      <xdr:spPr>
        <a:xfrm>
          <a:off x="6636124" y="1535207"/>
          <a:ext cx="1219760" cy="249414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238125</xdr:colOff>
      <xdr:row>21</xdr:row>
      <xdr:rowOff>3242</xdr:rowOff>
    </xdr:from>
    <xdr:to>
      <xdr:col>22</xdr:col>
      <xdr:colOff>187780</xdr:colOff>
      <xdr:row>21</xdr:row>
      <xdr:rowOff>8845</xdr:rowOff>
    </xdr:to>
    <xdr:cxnSp macro="">
      <xdr:nvCxnSpPr>
        <xdr:cNvPr id="47" name="Straight Arrow Connector 46"/>
        <xdr:cNvCxnSpPr>
          <a:stCxn id="42" idx="3"/>
          <a:endCxn id="43" idx="1"/>
        </xdr:cNvCxnSpPr>
      </xdr:nvCxnSpPr>
      <xdr:spPr>
        <a:xfrm flipV="1">
          <a:off x="12865554" y="4030956"/>
          <a:ext cx="1364797" cy="56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122465</xdr:colOff>
      <xdr:row>21</xdr:row>
      <xdr:rowOff>3242</xdr:rowOff>
    </xdr:from>
    <xdr:to>
      <xdr:col>32</xdr:col>
      <xdr:colOff>190500</xdr:colOff>
      <xdr:row>21</xdr:row>
      <xdr:rowOff>16849</xdr:rowOff>
    </xdr:to>
    <xdr:cxnSp macro="">
      <xdr:nvCxnSpPr>
        <xdr:cNvPr id="48" name="Straight Arrow Connector 47"/>
        <xdr:cNvCxnSpPr>
          <a:stCxn id="43" idx="3"/>
          <a:endCxn id="57" idx="1"/>
        </xdr:cNvCxnSpPr>
      </xdr:nvCxnSpPr>
      <xdr:spPr>
        <a:xfrm>
          <a:off x="18029465" y="4030956"/>
          <a:ext cx="1142999" cy="136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228600</xdr:colOff>
      <xdr:row>8</xdr:row>
      <xdr:rowOff>8844</xdr:rowOff>
    </xdr:from>
    <xdr:to>
      <xdr:col>32</xdr:col>
      <xdr:colOff>190500</xdr:colOff>
      <xdr:row>8</xdr:row>
      <xdr:rowOff>8844</xdr:rowOff>
    </xdr:to>
    <xdr:cxnSp macro="">
      <xdr:nvCxnSpPr>
        <xdr:cNvPr id="49" name="Straight Arrow Connector 48"/>
        <xdr:cNvCxnSpPr>
          <a:stCxn id="40" idx="3"/>
          <a:endCxn id="41" idx="1"/>
        </xdr:cNvCxnSpPr>
      </xdr:nvCxnSpPr>
      <xdr:spPr>
        <a:xfrm>
          <a:off x="13223421" y="1532844"/>
          <a:ext cx="5949043"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50320</xdr:colOff>
      <xdr:row>8</xdr:row>
      <xdr:rowOff>10784</xdr:rowOff>
    </xdr:from>
    <xdr:to>
      <xdr:col>1</xdr:col>
      <xdr:colOff>428625</xdr:colOff>
      <xdr:row>8</xdr:row>
      <xdr:rowOff>14377</xdr:rowOff>
    </xdr:to>
    <xdr:cxnSp macro="">
      <xdr:nvCxnSpPr>
        <xdr:cNvPr id="50" name="Straight Arrow Connector 49"/>
        <xdr:cNvCxnSpPr>
          <a:endCxn id="39" idx="1"/>
        </xdr:cNvCxnSpPr>
      </xdr:nvCxnSpPr>
      <xdr:spPr>
        <a:xfrm flipV="1">
          <a:off x="659920" y="1534784"/>
          <a:ext cx="378305" cy="3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8</xdr:row>
      <xdr:rowOff>4762</xdr:rowOff>
    </xdr:from>
    <xdr:to>
      <xdr:col>12</xdr:col>
      <xdr:colOff>390525</xdr:colOff>
      <xdr:row>8</xdr:row>
      <xdr:rowOff>9526</xdr:rowOff>
    </xdr:to>
    <xdr:cxnSp macro="">
      <xdr:nvCxnSpPr>
        <xdr:cNvPr id="51" name="Straight Arrow Connector 50"/>
        <xdr:cNvCxnSpPr>
          <a:stCxn id="39" idx="3"/>
          <a:endCxn id="40" idx="1"/>
        </xdr:cNvCxnSpPr>
      </xdr:nvCxnSpPr>
      <xdr:spPr>
        <a:xfrm flipV="1">
          <a:off x="6981825" y="1528762"/>
          <a:ext cx="1304925" cy="476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190500</xdr:colOff>
      <xdr:row>18</xdr:row>
      <xdr:rowOff>4081</xdr:rowOff>
    </xdr:from>
    <xdr:to>
      <xdr:col>34</xdr:col>
      <xdr:colOff>272144</xdr:colOff>
      <xdr:row>24</xdr:row>
      <xdr:rowOff>2401</xdr:rowOff>
    </xdr:to>
    <xdr:sp macro="" textlink="">
      <xdr:nvSpPr>
        <xdr:cNvPr id="57" name="Rectangle 56"/>
        <xdr:cNvSpPr/>
      </xdr:nvSpPr>
      <xdr:spPr>
        <a:xfrm>
          <a:off x="19172464" y="3460295"/>
          <a:ext cx="2340430" cy="11685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253094</xdr:colOff>
      <xdr:row>21</xdr:row>
      <xdr:rowOff>3242</xdr:rowOff>
    </xdr:from>
    <xdr:to>
      <xdr:col>35</xdr:col>
      <xdr:colOff>149680</xdr:colOff>
      <xdr:row>21</xdr:row>
      <xdr:rowOff>16849</xdr:rowOff>
    </xdr:to>
    <xdr:cxnSp macro="">
      <xdr:nvCxnSpPr>
        <xdr:cNvPr id="60" name="Straight Arrow Connector 59"/>
        <xdr:cNvCxnSpPr/>
      </xdr:nvCxnSpPr>
      <xdr:spPr>
        <a:xfrm>
          <a:off x="20105915" y="4030956"/>
          <a:ext cx="508908" cy="136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8</xdr:row>
      <xdr:rowOff>8844</xdr:rowOff>
    </xdr:from>
    <xdr:to>
      <xdr:col>34</xdr:col>
      <xdr:colOff>247649</xdr:colOff>
      <xdr:row>21</xdr:row>
      <xdr:rowOff>8845</xdr:rowOff>
    </xdr:to>
    <xdr:cxnSp macro="">
      <xdr:nvCxnSpPr>
        <xdr:cNvPr id="3" name="Elbow Connector 2"/>
        <xdr:cNvCxnSpPr>
          <a:stCxn id="41" idx="3"/>
          <a:endCxn id="42" idx="1"/>
        </xdr:cNvCxnSpPr>
      </xdr:nvCxnSpPr>
      <xdr:spPr>
        <a:xfrm flipH="1">
          <a:off x="8410575" y="1532844"/>
          <a:ext cx="13186681" cy="2503715"/>
        </a:xfrm>
        <a:prstGeom prst="bentConnector5">
          <a:avLst>
            <a:gd name="adj1" fmla="val -13188"/>
            <a:gd name="adj2" fmla="val 39484"/>
            <a:gd name="adj3" fmla="val 10173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
  <sheetViews>
    <sheetView zoomScale="70" zoomScaleNormal="70" workbookViewId="0">
      <selection activeCell="C35" sqref="C35"/>
    </sheetView>
  </sheetViews>
  <sheetFormatPr defaultRowHeight="15" x14ac:dyDescent="0.25"/>
  <cols>
    <col min="3" max="3" width="15.7109375" customWidth="1"/>
    <col min="4" max="4" width="2.42578125" customWidth="1"/>
    <col min="5" max="5" width="13.140625" bestFit="1" customWidth="1"/>
    <col min="6" max="6" width="2.140625" customWidth="1"/>
    <col min="7" max="7" width="21.7109375" bestFit="1" customWidth="1"/>
    <col min="11" max="11" width="13" customWidth="1"/>
    <col min="14" max="14" width="2" customWidth="1"/>
    <col min="15" max="15" width="10.28515625" customWidth="1"/>
    <col min="16" max="16" width="2.28515625" customWidth="1"/>
    <col min="17" max="17" width="21.7109375" bestFit="1" customWidth="1"/>
    <col min="20" max="20" width="10" bestFit="1" customWidth="1"/>
    <col min="22" max="22" width="12" bestFit="1" customWidth="1"/>
    <col min="24" max="24" width="12" bestFit="1" customWidth="1"/>
    <col min="29" max="29" width="1.5703125" customWidth="1"/>
    <col min="30" max="30" width="12" customWidth="1"/>
    <col min="31" max="31" width="1.5703125" customWidth="1"/>
    <col min="32" max="32" width="27" customWidth="1"/>
    <col min="36" max="36" width="16" bestFit="1" customWidth="1"/>
  </cols>
  <sheetData>
    <row r="1" spans="1:36" x14ac:dyDescent="0.25">
      <c r="C1" t="s">
        <v>52</v>
      </c>
      <c r="E1" s="3" t="s">
        <v>53</v>
      </c>
    </row>
    <row r="3" spans="1:36" x14ac:dyDescent="0.25">
      <c r="G3" s="2" t="s">
        <v>11</v>
      </c>
      <c r="Q3" s="2" t="s">
        <v>33</v>
      </c>
      <c r="AF3" s="2" t="s">
        <v>15</v>
      </c>
    </row>
    <row r="4" spans="1:36" x14ac:dyDescent="0.25">
      <c r="G4" t="s">
        <v>10</v>
      </c>
      <c r="K4" t="s">
        <v>36</v>
      </c>
      <c r="Q4" t="s">
        <v>3</v>
      </c>
      <c r="AF4" t="s">
        <v>44</v>
      </c>
    </row>
    <row r="5" spans="1:36" x14ac:dyDescent="0.25">
      <c r="G5" s="3">
        <v>256</v>
      </c>
      <c r="K5" t="s">
        <v>37</v>
      </c>
      <c r="Q5" s="3">
        <v>64</v>
      </c>
      <c r="AF5" s="3">
        <v>12</v>
      </c>
    </row>
    <row r="6" spans="1:36" x14ac:dyDescent="0.25">
      <c r="X6" t="s">
        <v>14</v>
      </c>
      <c r="AJ6" t="s">
        <v>9</v>
      </c>
    </row>
    <row r="7" spans="1:36" x14ac:dyDescent="0.25">
      <c r="C7" t="s">
        <v>0</v>
      </c>
      <c r="E7" t="s">
        <v>18</v>
      </c>
      <c r="G7" t="s">
        <v>2</v>
      </c>
      <c r="I7" t="s">
        <v>1</v>
      </c>
      <c r="M7" t="s">
        <v>0</v>
      </c>
      <c r="O7" t="s">
        <v>17</v>
      </c>
      <c r="Q7" t="s">
        <v>2</v>
      </c>
      <c r="S7" t="s">
        <v>7</v>
      </c>
      <c r="U7" t="s">
        <v>1</v>
      </c>
      <c r="X7" t="s">
        <v>7</v>
      </c>
      <c r="AB7" t="s">
        <v>0</v>
      </c>
      <c r="AD7" t="s">
        <v>16</v>
      </c>
      <c r="AF7" t="s">
        <v>35</v>
      </c>
      <c r="AH7" t="s">
        <v>1</v>
      </c>
      <c r="AJ7" t="s">
        <v>8</v>
      </c>
    </row>
    <row r="8" spans="1:36" x14ac:dyDescent="0.25">
      <c r="A8" t="s">
        <v>19</v>
      </c>
      <c r="C8">
        <v>8</v>
      </c>
      <c r="G8">
        <f>IF(E1="xwr68xx",IF(G5&lt;=256,0,IF(G5&lt;=512,1,2)),IF(G5&lt;=256,0,IF(G5&lt;=512,1,2)))</f>
        <v>0</v>
      </c>
      <c r="I8">
        <f>IF(E1="xwr68xx",IF(G5&lt;=256,3,IF(G5&lt;=512,2,1)),IF(G5&lt;=256,2,IF(G5&lt;=512,1,0)))</f>
        <v>3</v>
      </c>
      <c r="M8">
        <v>0</v>
      </c>
      <c r="Q8">
        <f>LOG(Q5)/LOG(2) -1</f>
        <v>5</v>
      </c>
      <c r="S8">
        <v>11</v>
      </c>
      <c r="U8">
        <v>0</v>
      </c>
      <c r="X8">
        <v>11</v>
      </c>
      <c r="AB8">
        <v>3</v>
      </c>
      <c r="AF8">
        <f>POWER(2,CEILING(LOG(AF5)/LOG(2),1))</f>
        <v>16</v>
      </c>
      <c r="AH8">
        <v>8</v>
      </c>
      <c r="AJ8">
        <f>X8+LOG(AB10)/LOG(2)+LOG(AH10)/LOG(2)</f>
        <v>8</v>
      </c>
    </row>
    <row r="9" spans="1:36" ht="15.75" thickBot="1" x14ac:dyDescent="0.3">
      <c r="C9" t="s">
        <v>4</v>
      </c>
      <c r="E9" t="s">
        <v>4</v>
      </c>
      <c r="G9" t="s">
        <v>4</v>
      </c>
      <c r="I9" t="s">
        <v>4</v>
      </c>
      <c r="M9" t="s">
        <v>4</v>
      </c>
      <c r="Q9" t="s">
        <v>4</v>
      </c>
      <c r="U9" t="s">
        <v>4</v>
      </c>
      <c r="AB9" t="s">
        <v>4</v>
      </c>
      <c r="AD9" t="s">
        <v>4</v>
      </c>
      <c r="AF9" t="s">
        <v>41</v>
      </c>
      <c r="AH9" t="s">
        <v>4</v>
      </c>
    </row>
    <row r="10" spans="1:36" ht="15.75" thickBot="1" x14ac:dyDescent="0.3">
      <c r="C10" s="1">
        <f>1/(POWER(2,C8-8))</f>
        <v>1</v>
      </c>
      <c r="D10" s="4"/>
      <c r="E10" s="1">
        <v>1</v>
      </c>
      <c r="G10" s="1">
        <f>1/POWER(2,G8)</f>
        <v>1</v>
      </c>
      <c r="I10" s="1">
        <f>1/(POWER(2,(I8)))</f>
        <v>0.125</v>
      </c>
      <c r="M10" s="1">
        <f>1/(POWER(2,M8-8))</f>
        <v>256</v>
      </c>
      <c r="N10" s="4"/>
      <c r="O10" s="1">
        <v>1</v>
      </c>
      <c r="Q10" s="1">
        <f>1/POWER(2,Q8)</f>
        <v>3.125E-2</v>
      </c>
      <c r="U10" s="1">
        <f>1/(POWER(2,(U8)))</f>
        <v>1</v>
      </c>
      <c r="AB10" s="1">
        <f>1/(POWER(2,AB8-8))</f>
        <v>32</v>
      </c>
      <c r="AD10" s="1">
        <v>1</v>
      </c>
      <c r="AF10" s="1">
        <f>AF5/AF8</f>
        <v>0.75</v>
      </c>
      <c r="AH10" s="1">
        <f>1/(POWER(2,(AH8)))</f>
        <v>3.90625E-3</v>
      </c>
    </row>
    <row r="15" spans="1:36" x14ac:dyDescent="0.25">
      <c r="C15" t="s">
        <v>20</v>
      </c>
    </row>
    <row r="16" spans="1:36" x14ac:dyDescent="0.25">
      <c r="Q16" s="2" t="s">
        <v>13</v>
      </c>
      <c r="X16" s="2" t="s">
        <v>5</v>
      </c>
      <c r="AB16" s="2" t="s">
        <v>12</v>
      </c>
      <c r="AC16" s="2"/>
    </row>
    <row r="17" spans="2:31" x14ac:dyDescent="0.25">
      <c r="Q17" t="s">
        <v>3</v>
      </c>
      <c r="X17" t="s">
        <v>6</v>
      </c>
    </row>
    <row r="18" spans="2:31" x14ac:dyDescent="0.25">
      <c r="Q18" s="5">
        <f>Q5</f>
        <v>64</v>
      </c>
      <c r="X18" s="5">
        <v>64</v>
      </c>
    </row>
    <row r="20" spans="2:31" x14ac:dyDescent="0.25">
      <c r="M20" t="s">
        <v>0</v>
      </c>
      <c r="O20" t="s">
        <v>17</v>
      </c>
      <c r="Q20" t="s">
        <v>2</v>
      </c>
      <c r="S20" t="s">
        <v>1</v>
      </c>
      <c r="V20" t="s">
        <v>0</v>
      </c>
      <c r="W20" t="s">
        <v>16</v>
      </c>
      <c r="X20" t="s">
        <v>2</v>
      </c>
      <c r="Z20" t="s">
        <v>1</v>
      </c>
      <c r="AB20" t="s">
        <v>0</v>
      </c>
      <c r="AD20" t="s">
        <v>1</v>
      </c>
    </row>
    <row r="21" spans="2:31" x14ac:dyDescent="0.25">
      <c r="M21">
        <v>0</v>
      </c>
      <c r="Q21">
        <f>LOG(Q18)/LOG(2)</f>
        <v>6</v>
      </c>
      <c r="S21">
        <v>8</v>
      </c>
      <c r="V21">
        <v>8</v>
      </c>
      <c r="X21">
        <v>0</v>
      </c>
      <c r="Z21">
        <v>3</v>
      </c>
      <c r="AB21">
        <v>8</v>
      </c>
      <c r="AD21">
        <v>0</v>
      </c>
    </row>
    <row r="22" spans="2:31" ht="15.75" thickBot="1" x14ac:dyDescent="0.3">
      <c r="M22" t="s">
        <v>4</v>
      </c>
      <c r="Q22" t="s">
        <v>4</v>
      </c>
      <c r="S22" t="s">
        <v>4</v>
      </c>
      <c r="V22" t="s">
        <v>4</v>
      </c>
      <c r="X22" t="s">
        <v>4</v>
      </c>
      <c r="Z22" t="s">
        <v>4</v>
      </c>
      <c r="AB22" t="s">
        <v>4</v>
      </c>
      <c r="AD22" t="s">
        <v>4</v>
      </c>
    </row>
    <row r="23" spans="2:31" ht="15.75" thickBot="1" x14ac:dyDescent="0.3">
      <c r="M23" s="1">
        <f>1/(POWER(2,M21-8))</f>
        <v>256</v>
      </c>
      <c r="N23" s="4"/>
      <c r="O23" s="1">
        <v>1</v>
      </c>
      <c r="Q23" s="1">
        <f>1/POWER(2,Q21)</f>
        <v>1.5625E-2</v>
      </c>
      <c r="S23" s="1">
        <f>1/(POWER(2,(S21)))</f>
        <v>3.90625E-3</v>
      </c>
      <c r="V23" s="1">
        <f>1/(POWER(2,V21-8))</f>
        <v>1</v>
      </c>
      <c r="X23" s="1">
        <f>1/POWER(2,X21)</f>
        <v>1</v>
      </c>
      <c r="Z23" s="1">
        <f>1/(POWER(2,(Z21)))</f>
        <v>0.125</v>
      </c>
      <c r="AB23" s="1">
        <f>1/(POWER(2,AB21-8))</f>
        <v>1</v>
      </c>
      <c r="AC23" s="4"/>
      <c r="AD23" s="1">
        <f>1/(POWER(2,(AD21)))</f>
        <v>1</v>
      </c>
      <c r="AE23" s="4"/>
    </row>
    <row r="26" spans="2:31" x14ac:dyDescent="0.25">
      <c r="B26" t="s">
        <v>45</v>
      </c>
    </row>
    <row r="27" spans="2:31" x14ac:dyDescent="0.25">
      <c r="B27">
        <v>1</v>
      </c>
      <c r="C27" t="s">
        <v>46</v>
      </c>
    </row>
    <row r="29" spans="2:31" x14ac:dyDescent="0.25">
      <c r="B29">
        <v>2</v>
      </c>
      <c r="C29" t="s">
        <v>48</v>
      </c>
    </row>
    <row r="31" spans="2:31" x14ac:dyDescent="0.25">
      <c r="B31">
        <v>3</v>
      </c>
      <c r="C31" t="s">
        <v>47</v>
      </c>
    </row>
    <row r="33" spans="2:5" x14ac:dyDescent="0.25">
      <c r="B33">
        <v>4</v>
      </c>
      <c r="C33" t="s">
        <v>56</v>
      </c>
    </row>
    <row r="34" spans="2:5" x14ac:dyDescent="0.25">
      <c r="C34" t="s">
        <v>55</v>
      </c>
    </row>
    <row r="35" spans="2:5" x14ac:dyDescent="0.25">
      <c r="B35">
        <v>5</v>
      </c>
      <c r="C35" t="s">
        <v>57</v>
      </c>
    </row>
    <row r="37" spans="2:5" x14ac:dyDescent="0.25">
      <c r="B37" t="s">
        <v>49</v>
      </c>
    </row>
    <row r="38" spans="2:5" x14ac:dyDescent="0.25">
      <c r="C38" s="3"/>
      <c r="E38" t="s">
        <v>50</v>
      </c>
    </row>
    <row r="39" spans="2:5" x14ac:dyDescent="0.25">
      <c r="C39" s="5"/>
      <c r="E39" t="s">
        <v>51</v>
      </c>
    </row>
    <row r="40" spans="2:5" x14ac:dyDescent="0.25">
      <c r="C40" t="s">
        <v>52</v>
      </c>
      <c r="E40" t="s">
        <v>54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J33"/>
  <sheetViews>
    <sheetView tabSelected="1" zoomScale="70" zoomScaleNormal="70" workbookViewId="0">
      <selection activeCell="B30" sqref="B30"/>
    </sheetView>
  </sheetViews>
  <sheetFormatPr defaultRowHeight="15" x14ac:dyDescent="0.25"/>
  <cols>
    <col min="3" max="3" width="15.7109375" customWidth="1"/>
    <col min="4" max="4" width="2.28515625" customWidth="1"/>
    <col min="5" max="5" width="13.140625" bestFit="1" customWidth="1"/>
    <col min="6" max="6" width="2.5703125" customWidth="1"/>
    <col min="7" max="7" width="21.7109375" bestFit="1" customWidth="1"/>
    <col min="8" max="8" width="8.140625" customWidth="1"/>
    <col min="12" max="12" width="12" customWidth="1"/>
    <col min="15" max="15" width="2" customWidth="1"/>
    <col min="16" max="16" width="10.28515625" customWidth="1"/>
    <col min="17" max="17" width="1.85546875" customWidth="1"/>
    <col min="18" max="18" width="21.7109375" bestFit="1" customWidth="1"/>
    <col min="19" max="19" width="4.7109375" customWidth="1"/>
    <col min="21" max="21" width="5.42578125" customWidth="1"/>
    <col min="22" max="22" width="15.7109375" customWidth="1"/>
    <col min="23" max="23" width="2.85546875" customWidth="1"/>
    <col min="24" max="24" width="12" bestFit="1" customWidth="1"/>
    <col min="25" max="25" width="1.85546875" customWidth="1"/>
    <col min="27" max="27" width="1.5703125" customWidth="1"/>
    <col min="28" max="28" width="12" bestFit="1" customWidth="1"/>
    <col min="31" max="31" width="5" customWidth="1"/>
    <col min="32" max="32" width="13.5703125" bestFit="1" customWidth="1"/>
    <col min="33" max="33" width="5.85546875" customWidth="1"/>
    <col min="34" max="34" width="27" customWidth="1"/>
    <col min="36" max="36" width="16" bestFit="1" customWidth="1"/>
  </cols>
  <sheetData>
    <row r="3" spans="1:36" x14ac:dyDescent="0.25">
      <c r="G3" s="2" t="s">
        <v>21</v>
      </c>
      <c r="H3" s="2"/>
      <c r="R3" s="2" t="s">
        <v>34</v>
      </c>
      <c r="AH3" s="2" t="s">
        <v>27</v>
      </c>
    </row>
    <row r="4" spans="1:36" x14ac:dyDescent="0.25">
      <c r="G4" t="s">
        <v>10</v>
      </c>
      <c r="L4" t="s">
        <v>36</v>
      </c>
      <c r="R4" t="s">
        <v>3</v>
      </c>
      <c r="AH4" t="s">
        <v>43</v>
      </c>
    </row>
    <row r="5" spans="1:36" x14ac:dyDescent="0.25">
      <c r="G5" s="3">
        <v>256</v>
      </c>
      <c r="H5" s="3"/>
      <c r="L5" t="s">
        <v>37</v>
      </c>
      <c r="R5" s="3">
        <v>64</v>
      </c>
      <c r="AH5" s="3">
        <v>12</v>
      </c>
    </row>
    <row r="6" spans="1:36" x14ac:dyDescent="0.25">
      <c r="AB6" t="s">
        <v>25</v>
      </c>
      <c r="AJ6" t="s">
        <v>9</v>
      </c>
    </row>
    <row r="7" spans="1:36" x14ac:dyDescent="0.25">
      <c r="E7" t="s">
        <v>18</v>
      </c>
      <c r="G7" t="s">
        <v>23</v>
      </c>
      <c r="P7" t="s">
        <v>17</v>
      </c>
      <c r="R7" t="s">
        <v>2</v>
      </c>
      <c r="T7" t="s">
        <v>7</v>
      </c>
      <c r="AB7" t="s">
        <v>7</v>
      </c>
      <c r="AH7" t="s">
        <v>28</v>
      </c>
      <c r="AJ7" t="s">
        <v>8</v>
      </c>
    </row>
    <row r="8" spans="1:36" x14ac:dyDescent="0.25">
      <c r="A8" t="s">
        <v>19</v>
      </c>
      <c r="C8" t="s">
        <v>29</v>
      </c>
      <c r="G8">
        <f>CEILING(LOG(G5)/LOG(4)-1,1)</f>
        <v>3</v>
      </c>
      <c r="J8" t="s">
        <v>30</v>
      </c>
      <c r="N8" t="s">
        <v>29</v>
      </c>
      <c r="R8">
        <v>0</v>
      </c>
      <c r="T8">
        <v>8</v>
      </c>
      <c r="AB8">
        <v>8</v>
      </c>
      <c r="AH8">
        <f>POWER(2,CEILING(LOG(AH5)/LOG(2),1))</f>
        <v>16</v>
      </c>
      <c r="AJ8">
        <v>8</v>
      </c>
    </row>
    <row r="9" spans="1:36" ht="15.75" thickBot="1" x14ac:dyDescent="0.3">
      <c r="C9" t="s">
        <v>4</v>
      </c>
      <c r="E9" t="s">
        <v>4</v>
      </c>
      <c r="G9" t="s">
        <v>4</v>
      </c>
      <c r="J9" t="s">
        <v>4</v>
      </c>
      <c r="N9" t="s">
        <v>4</v>
      </c>
      <c r="P9" t="s">
        <v>4</v>
      </c>
      <c r="R9" t="s">
        <v>4</v>
      </c>
      <c r="AH9" t="s">
        <v>42</v>
      </c>
    </row>
    <row r="10" spans="1:36" ht="15.75" thickBot="1" x14ac:dyDescent="0.3">
      <c r="C10" s="1">
        <v>1</v>
      </c>
      <c r="D10" s="4"/>
      <c r="E10" s="1">
        <v>1</v>
      </c>
      <c r="G10" s="1">
        <f>1/POWER(2,G8)</f>
        <v>0.125</v>
      </c>
      <c r="H10" s="4"/>
      <c r="J10" s="1">
        <v>1</v>
      </c>
      <c r="N10" s="1">
        <v>1</v>
      </c>
      <c r="O10" s="4"/>
      <c r="P10" s="1">
        <v>16</v>
      </c>
      <c r="R10" s="1">
        <v>1</v>
      </c>
      <c r="AG10" s="4"/>
      <c r="AH10">
        <f>AH5/POWER(2,CEILING(LOG(AH5)/LOG(2),1))</f>
        <v>0.75</v>
      </c>
    </row>
    <row r="16" spans="1:36" x14ac:dyDescent="0.25">
      <c r="R16" s="2" t="s">
        <v>22</v>
      </c>
      <c r="AB16" s="2" t="s">
        <v>24</v>
      </c>
      <c r="AG16" s="2" t="s">
        <v>26</v>
      </c>
    </row>
    <row r="17" spans="2:36" x14ac:dyDescent="0.25">
      <c r="R17" t="s">
        <v>3</v>
      </c>
      <c r="AB17" t="s">
        <v>6</v>
      </c>
    </row>
    <row r="18" spans="2:36" x14ac:dyDescent="0.25">
      <c r="R18" s="5">
        <f>R5</f>
        <v>64</v>
      </c>
      <c r="AB18" s="5">
        <v>64</v>
      </c>
    </row>
    <row r="19" spans="2:36" x14ac:dyDescent="0.25">
      <c r="V19" t="s">
        <v>38</v>
      </c>
      <c r="AF19" t="s">
        <v>39</v>
      </c>
      <c r="AJ19" t="s">
        <v>40</v>
      </c>
    </row>
    <row r="20" spans="2:36" x14ac:dyDescent="0.25">
      <c r="P20" t="s">
        <v>17</v>
      </c>
      <c r="R20" t="s">
        <v>2</v>
      </c>
      <c r="Z20" t="s">
        <v>16</v>
      </c>
      <c r="AB20" t="s">
        <v>2</v>
      </c>
      <c r="AH20" t="s">
        <v>32</v>
      </c>
    </row>
    <row r="21" spans="2:36" x14ac:dyDescent="0.25">
      <c r="N21" t="s">
        <v>29</v>
      </c>
      <c r="R21">
        <v>0</v>
      </c>
      <c r="T21" t="s">
        <v>30</v>
      </c>
      <c r="X21" t="s">
        <v>29</v>
      </c>
      <c r="AB21">
        <v>0</v>
      </c>
      <c r="AD21" t="s">
        <v>30</v>
      </c>
    </row>
    <row r="22" spans="2:36" ht="15.75" thickBot="1" x14ac:dyDescent="0.3">
      <c r="N22" t="s">
        <v>4</v>
      </c>
      <c r="P22" t="s">
        <v>4</v>
      </c>
      <c r="R22" t="s">
        <v>4</v>
      </c>
      <c r="T22" t="s">
        <v>4</v>
      </c>
      <c r="X22" t="s">
        <v>4</v>
      </c>
      <c r="Z22" t="s">
        <v>4</v>
      </c>
      <c r="AB22" t="s">
        <v>4</v>
      </c>
      <c r="AD22" t="s">
        <v>4</v>
      </c>
      <c r="AH22" t="s">
        <v>31</v>
      </c>
    </row>
    <row r="23" spans="2:36" ht="15.75" thickBot="1" x14ac:dyDescent="0.3">
      <c r="N23" s="1">
        <v>1</v>
      </c>
      <c r="O23" s="4"/>
      <c r="P23" s="1">
        <v>16</v>
      </c>
      <c r="R23" s="1">
        <v>1</v>
      </c>
      <c r="T23" s="1">
        <v>1</v>
      </c>
      <c r="X23" s="1">
        <v>1</v>
      </c>
      <c r="Y23" s="4"/>
      <c r="Z23" s="1">
        <v>1</v>
      </c>
      <c r="AB23" s="1">
        <v>1</v>
      </c>
      <c r="AD23" s="1">
        <v>1</v>
      </c>
      <c r="AE23" s="4"/>
      <c r="AG23" s="4"/>
      <c r="AH23" s="1">
        <v>1</v>
      </c>
    </row>
    <row r="26" spans="2:36" x14ac:dyDescent="0.25">
      <c r="B26" t="s">
        <v>45</v>
      </c>
    </row>
    <row r="27" spans="2:36" x14ac:dyDescent="0.25">
      <c r="B27">
        <v>1</v>
      </c>
      <c r="C27" t="s">
        <v>47</v>
      </c>
    </row>
    <row r="29" spans="2:36" x14ac:dyDescent="0.25">
      <c r="B29">
        <v>2</v>
      </c>
      <c r="C29" t="s">
        <v>57</v>
      </c>
    </row>
    <row r="31" spans="2:36" x14ac:dyDescent="0.25">
      <c r="B31" t="s">
        <v>49</v>
      </c>
    </row>
    <row r="32" spans="2:36" x14ac:dyDescent="0.25">
      <c r="C32" s="3"/>
      <c r="E32" t="s">
        <v>50</v>
      </c>
    </row>
    <row r="33" spans="3:5" x14ac:dyDescent="0.25">
      <c r="C33" s="5"/>
      <c r="E33" t="s">
        <v>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HWA</vt:lpstr>
      <vt:lpstr>DSP </vt:lpstr>
    </vt:vector>
  </TitlesOfParts>
  <Company>Texas Instruments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Jovanovic, Slobodan</dc:creator>
  <cp:lastModifiedBy>Jain, Madhvi</cp:lastModifiedBy>
  <dcterms:created xsi:type="dcterms:W3CDTF">2019-04-30T14:50:32Z</dcterms:created>
  <dcterms:modified xsi:type="dcterms:W3CDTF">2020-01-30T17:02:08Z</dcterms:modified>
</cp:coreProperties>
</file>