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anation" sheetId="1" r:id="rId4"/>
    <sheet state="visible" name="Coded" sheetId="2" r:id="rId5"/>
    <sheet state="hidden" name="Sheet10" sheetId="3" r:id="rId6"/>
    <sheet state="visible" name="Calculated" sheetId="4" r:id="rId7"/>
    <sheet state="visible" name="SMOTE" sheetId="5" r:id="rId8"/>
    <sheet state="hidden" name="Sheet8" sheetId="6" r:id="rId9"/>
    <sheet state="hidden" name="Sheet6" sheetId="7" r:id="rId10"/>
    <sheet state="hidden" name="Sheet5" sheetId="8" r:id="rId11"/>
    <sheet state="visible" name="Paper" sheetId="9" r:id="rId12"/>
  </sheets>
  <definedNames>
    <definedName hidden="1" localSheetId="3" name="_xlnm._FilterDatabase">Calculated!$C$3:$M$13</definedName>
    <definedName hidden="1" localSheetId="4" name="_xlnm._FilterDatabase">SMOTE!$N$3:$Y$13</definedName>
    <definedName hidden="1" localSheetId="7" name="_xlnm._FilterDatabase">Sheet5!$B$2:$F$10</definedName>
    <definedName hidden="1" localSheetId="8" name="_xlnm._FilterDatabase">Paper!$A$17:$E$25</definedName>
  </definedNames>
  <calcPr/>
</workbook>
</file>

<file path=xl/sharedStrings.xml><?xml version="1.0" encoding="utf-8"?>
<sst xmlns="http://schemas.openxmlformats.org/spreadsheetml/2006/main" count="633" uniqueCount="127">
  <si>
    <t>Coded:</t>
  </si>
  <si>
    <t>Models coded one by one with the parameters set on the paper</t>
  </si>
  <si>
    <t>Calculated:</t>
  </si>
  <si>
    <t>Model provided by the paper</t>
  </si>
  <si>
    <t>SMOTE</t>
  </si>
  <si>
    <t>Model provided by the paper tweaked with MinMaxScaler and SMOTE</t>
  </si>
  <si>
    <t>Paper</t>
  </si>
  <si>
    <t>Direct table printed in the table for comparissons</t>
  </si>
  <si>
    <t>The comparissons were made by simple subtraction to compare which one was better (if better, painted in green. Otherwise in red)</t>
  </si>
  <si>
    <t>RAW DATA</t>
  </si>
  <si>
    <t>0.8018018018018018,</t>
  </si>
  <si>
    <t>0.8558558558558559,</t>
  </si>
  <si>
    <t>0.8108108108108109,</t>
  </si>
  <si>
    <t>0.7747747747747747,</t>
  </si>
  <si>
    <t>0.7387387387387387,</t>
  </si>
  <si>
    <t>0.7837837837837838,</t>
  </si>
  <si>
    <t>0.7567567567567568,</t>
  </si>
  <si>
    <t>0.7117117117117117,</t>
  </si>
  <si>
    <t>0.7216459591929785,</t>
  </si>
  <si>
    <t>0.8006286484059273,</t>
  </si>
  <si>
    <t>0.6888315765866786,</t>
  </si>
  <si>
    <t>0.6367227175262387,</t>
  </si>
  <si>
    <t>0.7090750245713662,</t>
  </si>
  <si>
    <t>0.6846232526423457,</t>
  </si>
  <si>
    <t>0.6563861499656042,</t>
  </si>
  <si>
    <t>0.5787476280834916,</t>
  </si>
  <si>
    <t>0.6650750063564709,</t>
  </si>
  <si>
    <t>0.6807407407407406,</t>
  </si>
  <si>
    <t>0.6514612223934259,</t>
  </si>
  <si>
    <t>0.6549341608265634,</t>
  </si>
  <si>
    <t>0.5844038323990353,</t>
  </si>
  <si>
    <t>0.7280101119537739,</t>
  </si>
  <si>
    <t>0.6375921589036343,</t>
  </si>
  <si>
    <t>0.5045461550315918,</t>
  </si>
  <si>
    <t>0.7567567567567567,</t>
  </si>
  <si>
    <t>0.8063207372131858,</t>
  </si>
  <si>
    <t>0.8503503503503503,</t>
  </si>
  <si>
    <t>0.8039173225613903,</t>
  </si>
  <si>
    <t>0.7868988196033975,</t>
  </si>
  <si>
    <t>0.7337699697749682,</t>
  </si>
  <si>
    <t>0.7824446331488585,</t>
  </si>
  <si>
    <t>0.7677326037981775,</t>
  </si>
  <si>
    <t>0.7508057508057508,</t>
  </si>
  <si>
    <t>0.6826677579104763,</t>
  </si>
  <si>
    <t>0.6876936396936397,</t>
  </si>
  <si>
    <t>0.6713351016799292,</t>
  </si>
  <si>
    <t>0.6472726548813506,</t>
  </si>
  <si>
    <t>0.6717171717171718,</t>
  </si>
  <si>
    <t>0.5761645962732919,</t>
  </si>
  <si>
    <t>0.7185131523873917,</t>
  </si>
  <si>
    <t>0.6523809523809524,</t>
  </si>
  <si>
    <t>0.6365769496204279,</t>
  </si>
  <si>
    <t>0.5576237314597969,</t>
  </si>
  <si>
    <t>0.8209590409590409,</t>
  </si>
  <si>
    <t>0.8510096303199752,</t>
  </si>
  <si>
    <t>0.7998099628534412,</t>
  </si>
  <si>
    <t>0.8018928018928019,</t>
  </si>
  <si>
    <t>0.7332410049801354,</t>
  </si>
  <si>
    <t>0.8108090704439588,</t>
  </si>
  <si>
    <t>0.7690690690690691,</t>
  </si>
  <si>
    <t>0.7655046350698524,</t>
  </si>
  <si>
    <t>0.6980011393126148,</t>
  </si>
  <si>
    <t>0.6495775729646698,</t>
  </si>
  <si>
    <t>0.6956221198156682,</t>
  </si>
  <si>
    <t>0.6577188940092167,</t>
  </si>
  <si>
    <t>0.6405529953917051,</t>
  </si>
  <si>
    <t>0.7629800307219662,</t>
  </si>
  <si>
    <t>0.6341013824884791,</t>
  </si>
  <si>
    <t>0.6021505376344086,</t>
  </si>
  <si>
    <t>0.5001536098310291,</t>
  </si>
  <si>
    <t>0.8018018018018018]</t>
  </si>
  <si>
    <t>0.8558558558558559]</t>
  </si>
  <si>
    <t>0.8108108108108109]</t>
  </si>
  <si>
    <t>0.7747747747747747]</t>
  </si>
  <si>
    <t>0.7387387387387387]</t>
  </si>
  <si>
    <t>0.7837837837837838]</t>
  </si>
  <si>
    <t>0.7567567567567568]</t>
  </si>
  <si>
    <t>0.7117117117117117]</t>
  </si>
  <si>
    <t>Coded with the paramenters</t>
  </si>
  <si>
    <t>Evaluation Metric</t>
  </si>
  <si>
    <t>LogisticRegression</t>
  </si>
  <si>
    <t>RandomForestClassifier</t>
  </si>
  <si>
    <t>MLPClassifier</t>
  </si>
  <si>
    <t>LinearDiscriminantAnalysis</t>
  </si>
  <si>
    <t>GaussianNB</t>
  </si>
  <si>
    <t>MultinomialNB</t>
  </si>
  <si>
    <t>BernoulliNB</t>
  </si>
  <si>
    <t>KNeighborsClassifier</t>
  </si>
  <si>
    <t>DecisionTreeClassifier</t>
  </si>
  <si>
    <t>SVC</t>
  </si>
  <si>
    <t>Model</t>
  </si>
  <si>
    <t>accuracy</t>
  </si>
  <si>
    <t>f1_macro</t>
  </si>
  <si>
    <t>f1_micro</t>
  </si>
  <si>
    <t>f1_weighted</t>
  </si>
  <si>
    <t>kappa</t>
  </si>
  <si>
    <t>precision_macro</t>
  </si>
  <si>
    <t>precision_micro</t>
  </si>
  <si>
    <t>precision_weighted</t>
  </si>
  <si>
    <t>recall_macro</t>
  </si>
  <si>
    <t>recall_micro</t>
  </si>
  <si>
    <t>recall_weighted</t>
  </si>
  <si>
    <t>Coded - Paper</t>
  </si>
  <si>
    <t>RF</t>
  </si>
  <si>
    <t>NN</t>
  </si>
  <si>
    <t>LR</t>
  </si>
  <si>
    <t>NB</t>
  </si>
  <si>
    <t>LDA</t>
  </si>
  <si>
    <t>KNN</t>
  </si>
  <si>
    <t>CDT</t>
  </si>
  <si>
    <t>SVM</t>
  </si>
  <si>
    <t>Calculated</t>
  </si>
  <si>
    <t>Calculated - Paper</t>
  </si>
  <si>
    <t>SMOTE - Calculated</t>
  </si>
  <si>
    <t>TIME (mins)</t>
  </si>
  <si>
    <t>SMOTE - Paper</t>
  </si>
  <si>
    <t>:</t>
  </si>
  <si>
    <t>Time (min)</t>
  </si>
  <si>
    <t>Difference with the paper (%)</t>
  </si>
  <si>
    <t>Accuracy</t>
  </si>
  <si>
    <t>Precision</t>
  </si>
  <si>
    <t>F1</t>
  </si>
  <si>
    <t>Kappa</t>
  </si>
  <si>
    <t>Classification model</t>
  </si>
  <si>
    <t>Paper order</t>
  </si>
  <si>
    <t>Coded order</t>
  </si>
  <si>
    <t>F1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</si>
</sst>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sz val="11.0"/>
      <color rgb="FF212121"/>
      <name val="Roboto"/>
    </font>
    <font>
      <b/>
      <sz val="11.0"/>
      <color rgb="FF21212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212121"/>
      <name val="Arial"/>
    </font>
    <font>
      <sz val="11.0"/>
      <color rgb="FF21212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3" numFmtId="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3" numFmtId="4" xfId="0" applyAlignment="1" applyFont="1" applyNumberFormat="1">
      <alignment horizontal="left" vertical="bottom"/>
    </xf>
    <xf borderId="0" fillId="2" fontId="1" numFmtId="0" xfId="0" applyAlignment="1" applyFill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 readingOrder="0" vertical="bottom"/>
    </xf>
    <xf borderId="0" fillId="0" fontId="5" numFmtId="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vertical="bottom"/>
    </xf>
    <xf borderId="2" fillId="0" fontId="4" numFmtId="164" xfId="0" applyAlignment="1" applyBorder="1" applyFont="1" applyNumberFormat="1">
      <alignment horizontal="left" readingOrder="0" vertical="bottom"/>
    </xf>
    <xf borderId="3" fillId="0" fontId="5" numFmtId="164" xfId="0" applyAlignment="1" applyBorder="1" applyFont="1" applyNumberFormat="1">
      <alignment horizontal="left" readingOrder="0" vertical="bottom"/>
    </xf>
    <xf borderId="4" fillId="0" fontId="5" numFmtId="164" xfId="0" applyAlignment="1" applyBorder="1" applyFont="1" applyNumberFormat="1">
      <alignment horizontal="left" readingOrder="0" vertical="bottom"/>
    </xf>
    <xf borderId="2" fillId="3" fontId="6" numFmtId="164" xfId="0" applyAlignment="1" applyBorder="1" applyFill="1" applyFont="1" applyNumberFormat="1">
      <alignment horizontal="left" readingOrder="0" vertical="bottom"/>
    </xf>
    <xf borderId="2" fillId="3" fontId="7" numFmtId="164" xfId="0" applyAlignment="1" applyBorder="1" applyFont="1" applyNumberFormat="1">
      <alignment horizontal="left" readingOrder="0"/>
    </xf>
    <xf borderId="5" fillId="0" fontId="5" numFmtId="0" xfId="0" applyAlignment="1" applyBorder="1" applyFont="1">
      <alignment horizontal="left" readingOrder="0" shrinkToFit="0" wrapText="0"/>
    </xf>
    <xf borderId="0" fillId="0" fontId="3" numFmtId="2" xfId="0" applyAlignment="1" applyFont="1" applyNumberFormat="1">
      <alignment horizontal="left" readingOrder="0" vertical="bottom"/>
    </xf>
    <xf borderId="6" fillId="0" fontId="3" numFmtId="2" xfId="0" applyAlignment="1" applyBorder="1" applyFont="1" applyNumberFormat="1">
      <alignment horizontal="left" readingOrder="0" vertical="bottom"/>
    </xf>
    <xf borderId="5" fillId="0" fontId="5" numFmtId="0" xfId="0" applyAlignment="1" applyBorder="1" applyFont="1">
      <alignment horizontal="left" readingOrder="0" vertical="bottom"/>
    </xf>
    <xf borderId="5" fillId="0" fontId="5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left" readingOrder="0" vertical="bottom"/>
    </xf>
    <xf borderId="8" fillId="0" fontId="3" numFmtId="2" xfId="0" applyAlignment="1" applyBorder="1" applyFont="1" applyNumberFormat="1">
      <alignment horizontal="left" readingOrder="0" vertical="bottom"/>
    </xf>
    <xf borderId="9" fillId="0" fontId="3" numFmtId="2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0" fontId="2" numFmtId="10" xfId="0" applyAlignment="1" applyFont="1" applyNumberFormat="1">
      <alignment horizontal="left"/>
    </xf>
    <xf borderId="0" fillId="0" fontId="2" numFmtId="4" xfId="0" applyFont="1" applyNumberFormat="1"/>
    <xf borderId="0" fillId="0" fontId="2" numFmtId="4" xfId="0" applyAlignment="1" applyFont="1" applyNumberFormat="1">
      <alignment horizontal="left"/>
    </xf>
    <xf borderId="0" fillId="2" fontId="1" numFmtId="4" xfId="0" applyAlignment="1" applyFont="1" applyNumberFormat="1">
      <alignment horizontal="left" readingOrder="0"/>
    </xf>
    <xf borderId="1" fillId="3" fontId="8" numFmtId="4" xfId="0" applyAlignment="1" applyBorder="1" applyFont="1" applyNumberFormat="1">
      <alignment horizontal="left" readingOrder="0" vertical="bottom"/>
    </xf>
    <xf borderId="1" fillId="3" fontId="5" numFmtId="4" xfId="0" applyAlignment="1" applyBorder="1" applyFont="1" applyNumberFormat="1">
      <alignment horizontal="left" readingOrder="0" vertical="bottom"/>
    </xf>
    <xf borderId="1" fillId="3" fontId="5" numFmtId="4" xfId="0" applyAlignment="1" applyBorder="1" applyFont="1" applyNumberFormat="1">
      <alignment horizontal="left" readingOrder="0" shrinkToFit="0" wrapText="0"/>
    </xf>
    <xf borderId="10" fillId="3" fontId="9" numFmtId="4" xfId="0" applyAlignment="1" applyBorder="1" applyFont="1" applyNumberFormat="1">
      <alignment horizontal="left" readingOrder="0" vertical="bottom"/>
    </xf>
    <xf borderId="11" fillId="3" fontId="9" numFmtId="4" xfId="0" applyAlignment="1" applyBorder="1" applyFont="1" applyNumberFormat="1">
      <alignment horizontal="left" readingOrder="0" vertical="bottom"/>
    </xf>
    <xf borderId="5" fillId="3" fontId="5" numFmtId="4" xfId="0" applyAlignment="1" applyBorder="1" applyFont="1" applyNumberFormat="1">
      <alignment horizontal="left" readingOrder="0"/>
    </xf>
    <xf borderId="0" fillId="3" fontId="10" numFmtId="4" xfId="0" applyAlignment="1" applyFont="1" applyNumberFormat="1">
      <alignment horizontal="left" readingOrder="0" shrinkToFit="0" wrapText="0"/>
    </xf>
    <xf borderId="6" fillId="3" fontId="10" numFmtId="4" xfId="0" applyAlignment="1" applyBorder="1" applyFont="1" applyNumberFormat="1">
      <alignment horizontal="left" readingOrder="0" shrinkToFit="0" wrapText="0"/>
    </xf>
    <xf borderId="5" fillId="3" fontId="5" numFmtId="4" xfId="0" applyAlignment="1" applyBorder="1" applyFont="1" applyNumberFormat="1">
      <alignment horizontal="left" readingOrder="0" shrinkToFit="0" wrapText="0"/>
    </xf>
    <xf borderId="0" fillId="3" fontId="9" numFmtId="4" xfId="0" applyAlignment="1" applyFont="1" applyNumberFormat="1">
      <alignment horizontal="left" readingOrder="0" vertical="bottom"/>
    </xf>
    <xf borderId="6" fillId="3" fontId="9" numFmtId="4" xfId="0" applyAlignment="1" applyBorder="1" applyFont="1" applyNumberFormat="1">
      <alignment horizontal="left" readingOrder="0" vertical="bottom"/>
    </xf>
    <xf borderId="5" fillId="3" fontId="5" numFmtId="4" xfId="0" applyAlignment="1" applyBorder="1" applyFont="1" applyNumberFormat="1">
      <alignment horizontal="left" readingOrder="0" vertical="bottom"/>
    </xf>
    <xf borderId="7" fillId="3" fontId="5" numFmtId="4" xfId="0" applyAlignment="1" applyBorder="1" applyFont="1" applyNumberFormat="1">
      <alignment horizontal="left" readingOrder="0" vertical="bottom"/>
    </xf>
    <xf borderId="8" fillId="3" fontId="7" numFmtId="4" xfId="0" applyAlignment="1" applyBorder="1" applyFont="1" applyNumberFormat="1">
      <alignment horizontal="left" readingOrder="0" vertical="bottom"/>
    </xf>
    <xf borderId="8" fillId="3" fontId="9" numFmtId="4" xfId="0" applyAlignment="1" applyBorder="1" applyFont="1" applyNumberFormat="1">
      <alignment horizontal="left" readingOrder="0" vertical="bottom"/>
    </xf>
    <xf borderId="9" fillId="3" fontId="9" numFmtId="4" xfId="0" applyAlignment="1" applyBorder="1" applyFont="1" applyNumberFormat="1">
      <alignment horizontal="left" readingOrder="0" vertical="bottom"/>
    </xf>
    <xf borderId="2" fillId="2" fontId="1" numFmtId="4" xfId="0" applyAlignment="1" applyBorder="1" applyFont="1" applyNumberFormat="1">
      <alignment horizontal="left" readingOrder="0"/>
    </xf>
    <xf borderId="3" fillId="0" fontId="5" numFmtId="4" xfId="0" applyAlignment="1" applyBorder="1" applyFont="1" applyNumberFormat="1">
      <alignment horizontal="left" readingOrder="0" vertical="bottom"/>
    </xf>
    <xf borderId="4" fillId="0" fontId="5" numFmtId="4" xfId="0" applyAlignment="1" applyBorder="1" applyFont="1" applyNumberFormat="1">
      <alignment horizontal="left" readingOrder="0" vertical="bottom"/>
    </xf>
    <xf borderId="5" fillId="0" fontId="1" numFmtId="4" xfId="0" applyAlignment="1" applyBorder="1" applyFont="1" applyNumberFormat="1">
      <alignment readingOrder="0"/>
    </xf>
    <xf borderId="7" fillId="0" fontId="1" numFmtId="4" xfId="0" applyAlignment="1" applyBorder="1" applyFont="1" applyNumberFormat="1">
      <alignment readingOrder="0"/>
    </xf>
    <xf borderId="2" fillId="3" fontId="8" numFmtId="4" xfId="0" applyAlignment="1" applyBorder="1" applyFont="1" applyNumberFormat="1">
      <alignment horizontal="left" readingOrder="0" vertical="bottom"/>
    </xf>
    <xf borderId="2" fillId="3" fontId="5" numFmtId="4" xfId="0" applyAlignment="1" applyBorder="1" applyFont="1" applyNumberFormat="1">
      <alignment horizontal="left" readingOrder="0" vertical="bottom"/>
    </xf>
    <xf borderId="12" fillId="0" fontId="2" numFmtId="4" xfId="0" applyAlignment="1" applyBorder="1" applyFont="1" applyNumberFormat="1">
      <alignment horizontal="left"/>
    </xf>
    <xf borderId="10" fillId="0" fontId="2" numFmtId="4" xfId="0" applyAlignment="1" applyBorder="1" applyFont="1" applyNumberFormat="1">
      <alignment horizontal="left"/>
    </xf>
    <xf borderId="11" fillId="0" fontId="2" numFmtId="4" xfId="0" applyAlignment="1" applyBorder="1" applyFont="1" applyNumberFormat="1">
      <alignment horizontal="left"/>
    </xf>
    <xf borderId="13" fillId="0" fontId="2" numFmtId="4" xfId="0" applyAlignment="1" applyBorder="1" applyFont="1" applyNumberFormat="1">
      <alignment horizontal="left"/>
    </xf>
    <xf borderId="6" fillId="0" fontId="2" numFmtId="4" xfId="0" applyAlignment="1" applyBorder="1" applyFont="1" applyNumberFormat="1">
      <alignment horizontal="left"/>
    </xf>
    <xf borderId="14" fillId="0" fontId="2" numFmtId="4" xfId="0" applyAlignment="1" applyBorder="1" applyFont="1" applyNumberFormat="1">
      <alignment horizontal="left"/>
    </xf>
    <xf borderId="8" fillId="0" fontId="2" numFmtId="4" xfId="0" applyAlignment="1" applyBorder="1" applyFont="1" applyNumberFormat="1">
      <alignment horizontal="left"/>
    </xf>
    <xf borderId="9" fillId="0" fontId="2" numFmtId="4" xfId="0" applyAlignment="1" applyBorder="1" applyFont="1" applyNumberFormat="1">
      <alignment horizontal="left"/>
    </xf>
    <xf borderId="0" fillId="0" fontId="1" numFmtId="4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left" readingOrder="0"/>
    </xf>
    <xf borderId="1" fillId="2" fontId="1" numFmtId="4" xfId="0" applyAlignment="1" applyBorder="1" applyFont="1" applyNumberFormat="1">
      <alignment horizontal="left" readingOrder="0"/>
    </xf>
    <xf borderId="0" fillId="0" fontId="4" numFmtId="4" xfId="0" applyAlignment="1" applyFont="1" applyNumberFormat="1">
      <alignment horizontal="left" readingOrder="0" vertical="bottom"/>
    </xf>
    <xf borderId="0" fillId="0" fontId="5" numFmtId="4" xfId="0" applyAlignment="1" applyFont="1" applyNumberFormat="1">
      <alignment horizontal="left" readingOrder="0" shrinkToFit="0" wrapText="0"/>
    </xf>
    <xf borderId="0" fillId="0" fontId="5" numFmtId="4" xfId="0" applyAlignment="1" applyFont="1" applyNumberFormat="1">
      <alignment horizontal="left" readingOrder="0" vertical="bottom"/>
    </xf>
    <xf borderId="2" fillId="0" fontId="4" numFmtId="4" xfId="0" applyAlignment="1" applyBorder="1" applyFont="1" applyNumberFormat="1">
      <alignment horizontal="left" readingOrder="0" vertical="bottom"/>
    </xf>
    <xf borderId="0" fillId="0" fontId="11" numFmtId="4" xfId="0" applyAlignment="1" applyFont="1" applyNumberFormat="1">
      <alignment horizontal="left" readingOrder="0" shrinkToFit="0" wrapText="0"/>
    </xf>
    <xf borderId="5" fillId="0" fontId="5" numFmtId="4" xfId="0" applyAlignment="1" applyBorder="1" applyFont="1" applyNumberFormat="1">
      <alignment horizontal="left" readingOrder="0" shrinkToFit="0" wrapText="0"/>
    </xf>
    <xf borderId="6" fillId="0" fontId="3" numFmtId="4" xfId="0" applyAlignment="1" applyBorder="1" applyFont="1" applyNumberFormat="1">
      <alignment horizontal="left" readingOrder="0" vertical="bottom"/>
    </xf>
    <xf borderId="5" fillId="0" fontId="5" numFmtId="4" xfId="0" applyAlignment="1" applyBorder="1" applyFont="1" applyNumberFormat="1">
      <alignment horizontal="left" readingOrder="0"/>
    </xf>
    <xf borderId="5" fillId="0" fontId="5" numFmtId="4" xfId="0" applyAlignment="1" applyBorder="1" applyFont="1" applyNumberFormat="1">
      <alignment horizontal="left" readingOrder="0" vertical="bottom"/>
    </xf>
    <xf borderId="7" fillId="0" fontId="5" numFmtId="4" xfId="0" applyAlignment="1" applyBorder="1" applyFont="1" applyNumberFormat="1">
      <alignment horizontal="left" readingOrder="0" vertical="bottom"/>
    </xf>
    <xf borderId="8" fillId="0" fontId="3" numFmtId="4" xfId="0" applyAlignment="1" applyBorder="1" applyFont="1" applyNumberFormat="1">
      <alignment horizontal="left" readingOrder="0" vertical="bottom"/>
    </xf>
    <xf borderId="9" fillId="0" fontId="3" numFmtId="4" xfId="0" applyAlignment="1" applyBorder="1" applyFont="1" applyNumberFormat="1">
      <alignment horizontal="left" readingOrder="0" vertical="bottom"/>
    </xf>
    <xf borderId="0" fillId="0" fontId="2" numFmtId="0" xfId="0" applyFont="1"/>
    <xf borderId="2" fillId="3" fontId="8" numFmtId="164" xfId="0" applyAlignment="1" applyBorder="1" applyFont="1" applyNumberFormat="1">
      <alignment horizontal="left" readingOrder="0" vertical="bottom"/>
    </xf>
    <xf borderId="2" fillId="3" fontId="5" numFmtId="164" xfId="0" applyAlignment="1" applyBorder="1" applyFont="1" applyNumberFormat="1">
      <alignment horizontal="center" readingOrder="0"/>
    </xf>
    <xf borderId="2" fillId="3" fontId="5" numFmtId="164" xfId="0" applyAlignment="1" applyBorder="1" applyFont="1" applyNumberFormat="1">
      <alignment horizontal="center" readingOrder="0" shrinkToFit="0" wrapText="0"/>
    </xf>
    <xf borderId="2" fillId="3" fontId="5" numFmtId="164" xfId="0" applyAlignment="1" applyBorder="1" applyFont="1" applyNumberFormat="1">
      <alignment horizontal="center" readingOrder="0" vertical="bottom"/>
    </xf>
    <xf borderId="2" fillId="3" fontId="5" numFmtId="0" xfId="0" applyAlignment="1" applyBorder="1" applyFont="1">
      <alignment horizontal="center" readingOrder="0" vertical="bottom"/>
    </xf>
    <xf borderId="0" fillId="3" fontId="5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5" numFmtId="164" xfId="0" applyAlignment="1" applyFont="1" applyNumberFormat="1">
      <alignment horizontal="left" readingOrder="0" vertical="bottom"/>
    </xf>
    <xf borderId="0" fillId="0" fontId="5" numFmtId="164" xfId="0" applyAlignment="1" applyFont="1" applyNumberFormat="1">
      <alignment horizontal="left"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2" t="s">
        <v>0</v>
      </c>
      <c r="B2" s="3" t="s">
        <v>1</v>
      </c>
    </row>
    <row r="3">
      <c r="A3" s="2" t="s">
        <v>2</v>
      </c>
      <c r="B3" s="3" t="s">
        <v>3</v>
      </c>
    </row>
    <row r="4">
      <c r="A4" s="2" t="s">
        <v>4</v>
      </c>
      <c r="B4" s="3" t="s">
        <v>5</v>
      </c>
    </row>
    <row r="5">
      <c r="A5" s="2" t="s">
        <v>6</v>
      </c>
      <c r="B5" s="3" t="s">
        <v>7</v>
      </c>
    </row>
    <row r="6">
      <c r="A6" s="1"/>
    </row>
    <row r="7">
      <c r="A7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hidden="1" min="1" max="1" width="10.0"/>
    <col customWidth="1" hidden="1" min="2" max="2" width="23.14"/>
    <col customWidth="1" hidden="1" min="3" max="3" width="22.14"/>
    <col customWidth="1" hidden="1" min="4" max="4" width="26.71"/>
    <col customWidth="1" hidden="1" min="5" max="5" width="17.29"/>
    <col customWidth="1" hidden="1" min="6" max="6" width="29.86"/>
    <col customWidth="1" hidden="1" min="7" max="7" width="15.57"/>
    <col customWidth="1" hidden="1" min="8" max="8" width="18.0"/>
    <col customWidth="1" hidden="1" min="9" max="9" width="15.29"/>
    <col customWidth="1" hidden="1" min="10" max="10" width="24.0"/>
    <col customWidth="1" hidden="1" min="11" max="11" width="25.29"/>
    <col customWidth="1" hidden="1" min="12" max="12" width="8.0"/>
    <col customWidth="1" min="14" max="14" width="27.0"/>
    <col customWidth="1" min="15" max="15" width="12.43"/>
    <col customWidth="1" min="16" max="16" width="22.29"/>
    <col customWidth="1" min="17" max="17" width="15.57"/>
    <col customWidth="1" min="18" max="18" width="12.71"/>
    <col customWidth="1" min="19" max="19" width="6.86"/>
    <col customWidth="1" min="20" max="20" width="16.71"/>
    <col customWidth="1" min="21" max="21" width="16.14"/>
    <col customWidth="1" min="22" max="22" width="19.43"/>
    <col customWidth="1" min="23" max="23" width="13.29"/>
    <col customWidth="1" min="24" max="24" width="12.71"/>
    <col customWidth="1" min="25" max="25" width="15.86"/>
  </cols>
  <sheetData>
    <row r="1" hidden="1">
      <c r="A1" s="4"/>
      <c r="B1" s="3" t="s">
        <v>9</v>
      </c>
      <c r="C1" s="5" t="s">
        <v>10</v>
      </c>
      <c r="D1" s="6" t="s">
        <v>11</v>
      </c>
      <c r="E1" s="6" t="s">
        <v>12</v>
      </c>
      <c r="F1" s="6" t="s">
        <v>13</v>
      </c>
      <c r="G1" s="7">
        <v>0.612612612612612</v>
      </c>
      <c r="H1" s="6" t="s">
        <v>14</v>
      </c>
      <c r="I1" s="6" t="s">
        <v>15</v>
      </c>
      <c r="J1" s="6" t="s">
        <v>13</v>
      </c>
      <c r="K1" s="6" t="s">
        <v>16</v>
      </c>
      <c r="L1" s="6" t="s">
        <v>17</v>
      </c>
      <c r="M1" s="8"/>
      <c r="Z1" s="8"/>
      <c r="AA1" s="8"/>
    </row>
    <row r="2" hidden="1">
      <c r="A2" s="4"/>
      <c r="C2" s="5" t="s">
        <v>18</v>
      </c>
      <c r="D2" s="6" t="s">
        <v>19</v>
      </c>
      <c r="E2" s="6">
        <v>0.734782114006144</v>
      </c>
      <c r="F2" s="6" t="s">
        <v>20</v>
      </c>
      <c r="G2" s="7">
        <v>0.488150134048257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8"/>
      <c r="Z2" s="8"/>
      <c r="AA2" s="8"/>
    </row>
    <row r="3" hidden="1">
      <c r="A3" s="4"/>
      <c r="C3" s="5" t="s">
        <v>26</v>
      </c>
      <c r="D3" s="6" t="s">
        <v>27</v>
      </c>
      <c r="E3" s="6" t="s">
        <v>28</v>
      </c>
      <c r="F3" s="6" t="s">
        <v>29</v>
      </c>
      <c r="G3" s="7">
        <v>0.563166129774505</v>
      </c>
      <c r="H3" s="6" t="s">
        <v>30</v>
      </c>
      <c r="I3" s="6" t="s">
        <v>31</v>
      </c>
      <c r="J3" s="6" t="s">
        <v>32</v>
      </c>
      <c r="K3" s="6">
        <v>0.60993080993081</v>
      </c>
      <c r="L3" s="6" t="s">
        <v>33</v>
      </c>
      <c r="M3" s="8"/>
      <c r="Z3" s="8"/>
      <c r="AA3" s="8"/>
    </row>
    <row r="4" hidden="1">
      <c r="A4" s="4"/>
      <c r="C4" s="5" t="s">
        <v>10</v>
      </c>
      <c r="D4" s="6" t="s">
        <v>11</v>
      </c>
      <c r="E4" s="6" t="s">
        <v>12</v>
      </c>
      <c r="F4" s="6" t="s">
        <v>13</v>
      </c>
      <c r="G4" s="7">
        <v>0.612612612612612</v>
      </c>
      <c r="H4" s="6" t="s">
        <v>14</v>
      </c>
      <c r="I4" s="6" t="s">
        <v>15</v>
      </c>
      <c r="J4" s="6" t="s">
        <v>13</v>
      </c>
      <c r="K4" s="6" t="s">
        <v>34</v>
      </c>
      <c r="L4" s="6" t="s">
        <v>17</v>
      </c>
      <c r="M4" s="8"/>
      <c r="Z4" s="8"/>
      <c r="AA4" s="8"/>
    </row>
    <row r="5" hidden="1">
      <c r="A5" s="4"/>
      <c r="C5" s="5" t="s">
        <v>35</v>
      </c>
      <c r="D5" s="6" t="s">
        <v>36</v>
      </c>
      <c r="E5" s="6" t="s">
        <v>37</v>
      </c>
      <c r="F5" s="6" t="s">
        <v>38</v>
      </c>
      <c r="G5" s="7">
        <v>0.613281482126397</v>
      </c>
      <c r="H5" s="6" t="s">
        <v>39</v>
      </c>
      <c r="I5" s="6" t="s">
        <v>40</v>
      </c>
      <c r="J5" s="6" t="s">
        <v>41</v>
      </c>
      <c r="K5" s="6" t="s">
        <v>42</v>
      </c>
      <c r="L5" s="6" t="s">
        <v>43</v>
      </c>
      <c r="M5" s="8"/>
      <c r="Z5" s="8"/>
      <c r="AA5" s="8"/>
    </row>
    <row r="6" hidden="1">
      <c r="A6" s="4"/>
      <c r="C6" s="5" t="s">
        <v>44</v>
      </c>
      <c r="D6" s="6" t="s">
        <v>45</v>
      </c>
      <c r="E6" s="6" t="s">
        <v>46</v>
      </c>
      <c r="F6" s="6" t="s">
        <v>47</v>
      </c>
      <c r="G6" s="7">
        <v>0.582539682539682</v>
      </c>
      <c r="H6" s="6" t="s">
        <v>48</v>
      </c>
      <c r="I6" s="6" t="s">
        <v>49</v>
      </c>
      <c r="J6" s="6" t="s">
        <v>50</v>
      </c>
      <c r="K6" s="6" t="s">
        <v>51</v>
      </c>
      <c r="L6" s="6" t="s">
        <v>52</v>
      </c>
      <c r="M6" s="8"/>
      <c r="Z6" s="8"/>
      <c r="AA6" s="8"/>
    </row>
    <row r="7" hidden="1">
      <c r="A7" s="4"/>
      <c r="C7" s="5" t="s">
        <v>10</v>
      </c>
      <c r="D7" s="6" t="s">
        <v>11</v>
      </c>
      <c r="E7" s="6" t="s">
        <v>12</v>
      </c>
      <c r="F7" s="6" t="s">
        <v>13</v>
      </c>
      <c r="G7" s="7">
        <v>0.612612612612612</v>
      </c>
      <c r="H7" s="6" t="s">
        <v>14</v>
      </c>
      <c r="I7" s="6" t="s">
        <v>15</v>
      </c>
      <c r="J7" s="6" t="s">
        <v>13</v>
      </c>
      <c r="K7" s="6" t="s">
        <v>16</v>
      </c>
      <c r="L7" s="6" t="s">
        <v>17</v>
      </c>
      <c r="M7" s="8"/>
      <c r="Z7" s="8"/>
      <c r="AA7" s="8"/>
    </row>
    <row r="8" hidden="1">
      <c r="A8" s="4"/>
      <c r="C8" s="5" t="s">
        <v>53</v>
      </c>
      <c r="D8" s="6" t="s">
        <v>54</v>
      </c>
      <c r="E8" s="6" t="s">
        <v>55</v>
      </c>
      <c r="F8" s="6" t="s">
        <v>56</v>
      </c>
      <c r="G8" s="7">
        <v>0.69387121111259</v>
      </c>
      <c r="H8" s="6" t="s">
        <v>57</v>
      </c>
      <c r="I8" s="6" t="s">
        <v>58</v>
      </c>
      <c r="J8" s="6" t="s">
        <v>59</v>
      </c>
      <c r="K8" s="6" t="s">
        <v>60</v>
      </c>
      <c r="L8" s="6" t="s">
        <v>61</v>
      </c>
      <c r="M8" s="8"/>
      <c r="Z8" s="8"/>
      <c r="AA8" s="8"/>
    </row>
    <row r="9" hidden="1">
      <c r="A9" s="4"/>
      <c r="C9" s="5" t="s">
        <v>62</v>
      </c>
      <c r="D9" s="6" t="s">
        <v>63</v>
      </c>
      <c r="E9" s="6" t="s">
        <v>64</v>
      </c>
      <c r="F9" s="6" t="s">
        <v>65</v>
      </c>
      <c r="G9" s="7">
        <v>0.634562211981566</v>
      </c>
      <c r="H9" s="6">
        <v>0.599078341013825</v>
      </c>
      <c r="I9" s="6" t="s">
        <v>66</v>
      </c>
      <c r="J9" s="6" t="s">
        <v>67</v>
      </c>
      <c r="K9" s="6" t="s">
        <v>68</v>
      </c>
      <c r="L9" s="6" t="s">
        <v>69</v>
      </c>
      <c r="M9" s="8"/>
      <c r="Z9" s="8"/>
      <c r="AA9" s="8"/>
    </row>
    <row r="10" hidden="1">
      <c r="A10" s="4"/>
      <c r="C10" s="5" t="s">
        <v>10</v>
      </c>
      <c r="D10" s="6" t="s">
        <v>11</v>
      </c>
      <c r="E10" s="6" t="s">
        <v>12</v>
      </c>
      <c r="F10" s="6" t="s">
        <v>13</v>
      </c>
      <c r="G10" s="7">
        <v>0.612612612612612</v>
      </c>
      <c r="H10" s="6" t="s">
        <v>14</v>
      </c>
      <c r="I10" s="6" t="s">
        <v>15</v>
      </c>
      <c r="J10" s="6" t="s">
        <v>13</v>
      </c>
      <c r="K10" s="6" t="s">
        <v>16</v>
      </c>
      <c r="L10" s="6" t="s">
        <v>17</v>
      </c>
      <c r="M10" s="8"/>
      <c r="Z10" s="8"/>
      <c r="AA10" s="8"/>
    </row>
    <row r="11" hidden="1">
      <c r="A11" s="4"/>
      <c r="C11" s="5" t="s">
        <v>70</v>
      </c>
      <c r="D11" s="6" t="s">
        <v>71</v>
      </c>
      <c r="E11" s="6" t="s">
        <v>72</v>
      </c>
      <c r="F11" s="6" t="s">
        <v>73</v>
      </c>
      <c r="G11" s="7">
        <v>0.612612612612612</v>
      </c>
      <c r="H11" s="6" t="s">
        <v>74</v>
      </c>
      <c r="I11" s="6" t="s">
        <v>75</v>
      </c>
      <c r="J11" s="6" t="s">
        <v>73</v>
      </c>
      <c r="K11" s="6" t="s">
        <v>76</v>
      </c>
      <c r="L11" s="6" t="s">
        <v>77</v>
      </c>
      <c r="M11" s="8"/>
      <c r="Z11" s="8"/>
      <c r="AA11" s="8"/>
    </row>
    <row r="12" hidden="1">
      <c r="A12" s="4"/>
      <c r="B12" s="9"/>
      <c r="C12" s="9"/>
      <c r="D12" s="4"/>
      <c r="E12" s="4"/>
      <c r="F12" s="4"/>
      <c r="G12" s="4"/>
      <c r="H12" s="4"/>
      <c r="I12" s="4"/>
      <c r="J12" s="4"/>
      <c r="K12" s="4"/>
      <c r="L12" s="4"/>
      <c r="M12" s="8"/>
      <c r="Z12" s="8"/>
      <c r="AA12" s="8"/>
    </row>
    <row r="13">
      <c r="A13" s="4"/>
      <c r="B13" s="9"/>
      <c r="C13" s="9"/>
      <c r="D13" s="4"/>
      <c r="E13" s="4"/>
      <c r="F13" s="4"/>
      <c r="G13" s="4"/>
      <c r="H13" s="4"/>
      <c r="I13" s="4"/>
      <c r="J13" s="4"/>
      <c r="K13" s="4"/>
      <c r="L13" s="4"/>
      <c r="M13" s="8"/>
      <c r="Z13" s="8"/>
      <c r="AA13" s="8"/>
    </row>
    <row r="14">
      <c r="A14" s="4"/>
      <c r="B14" s="10" t="s">
        <v>78</v>
      </c>
      <c r="C14" s="9"/>
      <c r="D14" s="4"/>
      <c r="E14" s="4"/>
      <c r="F14" s="4"/>
      <c r="G14" s="4"/>
      <c r="H14" s="4"/>
      <c r="I14" s="4"/>
      <c r="J14" s="4"/>
      <c r="K14" s="4"/>
      <c r="L14" s="4"/>
      <c r="M14" s="8"/>
      <c r="N14" s="11" t="s">
        <v>78</v>
      </c>
      <c r="Z14" s="8"/>
      <c r="AA14" s="8"/>
    </row>
    <row r="15">
      <c r="A15" s="12"/>
      <c r="B15" s="13" t="s">
        <v>79</v>
      </c>
      <c r="C15" s="14" t="s">
        <v>80</v>
      </c>
      <c r="D15" s="15" t="s">
        <v>81</v>
      </c>
      <c r="E15" s="16" t="s">
        <v>82</v>
      </c>
      <c r="F15" s="15" t="s">
        <v>83</v>
      </c>
      <c r="G15" s="16" t="s">
        <v>84</v>
      </c>
      <c r="H15" s="16" t="s">
        <v>85</v>
      </c>
      <c r="I15" s="16" t="s">
        <v>86</v>
      </c>
      <c r="J15" s="15" t="s">
        <v>87</v>
      </c>
      <c r="K15" s="15" t="s">
        <v>88</v>
      </c>
      <c r="L15" s="16" t="s">
        <v>89</v>
      </c>
      <c r="M15" s="8"/>
      <c r="N15" s="17" t="s">
        <v>90</v>
      </c>
      <c r="O15" s="18" t="s">
        <v>91</v>
      </c>
      <c r="P15" s="18" t="s">
        <v>92</v>
      </c>
      <c r="Q15" s="18" t="s">
        <v>93</v>
      </c>
      <c r="R15" s="18" t="s">
        <v>94</v>
      </c>
      <c r="S15" s="18" t="s">
        <v>95</v>
      </c>
      <c r="T15" s="18" t="s">
        <v>96</v>
      </c>
      <c r="U15" s="18" t="s">
        <v>97</v>
      </c>
      <c r="V15" s="18" t="s">
        <v>98</v>
      </c>
      <c r="W15" s="18" t="s">
        <v>99</v>
      </c>
      <c r="X15" s="18" t="s">
        <v>100</v>
      </c>
      <c r="Y15" s="19" t="s">
        <v>101</v>
      </c>
      <c r="Z15" s="8"/>
      <c r="AA15" s="8"/>
    </row>
    <row r="16">
      <c r="B16" s="20" t="s">
        <v>91</v>
      </c>
      <c r="C16" s="21">
        <f t="shared" ref="C16:L16" si="1">value(LEFT(C1,18))</f>
        <v>0.8018018018</v>
      </c>
      <c r="D16" s="21">
        <f t="shared" si="1"/>
        <v>0.8558558559</v>
      </c>
      <c r="E16" s="21">
        <f t="shared" si="1"/>
        <v>0.8108108108</v>
      </c>
      <c r="F16" s="21">
        <f t="shared" si="1"/>
        <v>0.7747747748</v>
      </c>
      <c r="G16" s="21">
        <f t="shared" si="1"/>
        <v>0.6126126126</v>
      </c>
      <c r="H16" s="21">
        <f t="shared" si="1"/>
        <v>0.7387387387</v>
      </c>
      <c r="I16" s="21">
        <f t="shared" si="1"/>
        <v>0.7837837838</v>
      </c>
      <c r="J16" s="21">
        <f t="shared" si="1"/>
        <v>0.7747747748</v>
      </c>
      <c r="K16" s="21">
        <f t="shared" si="1"/>
        <v>0.7567567568</v>
      </c>
      <c r="L16" s="21">
        <f t="shared" si="1"/>
        <v>0.7117117117</v>
      </c>
      <c r="M16" s="8"/>
      <c r="N16" s="22" t="s">
        <v>81</v>
      </c>
      <c r="O16" s="23">
        <f t="shared" ref="O16:Y16" si="2">HLOOKUP($N16,$B$15:$L$26,MATCH(O$15,$B$15:$B$26,0),False)</f>
        <v>0.8558558559</v>
      </c>
      <c r="P16" s="23">
        <f t="shared" si="2"/>
        <v>0.8006286484</v>
      </c>
      <c r="Q16" s="23">
        <f t="shared" si="2"/>
        <v>0.6807407407</v>
      </c>
      <c r="R16" s="23">
        <f t="shared" si="2"/>
        <v>0.8558558559</v>
      </c>
      <c r="S16" s="23">
        <f t="shared" si="2"/>
        <v>0.8503503504</v>
      </c>
      <c r="T16" s="23">
        <f t="shared" si="2"/>
        <v>0.6713351017</v>
      </c>
      <c r="U16" s="23">
        <f t="shared" si="2"/>
        <v>0.8558558559</v>
      </c>
      <c r="V16" s="23">
        <f t="shared" si="2"/>
        <v>0.8510096303</v>
      </c>
      <c r="W16" s="23">
        <f t="shared" si="2"/>
        <v>0.6956221198</v>
      </c>
      <c r="X16" s="23">
        <f t="shared" si="2"/>
        <v>0.8558558559</v>
      </c>
      <c r="Y16" s="24">
        <f t="shared" si="2"/>
        <v>0.8558558559</v>
      </c>
      <c r="Z16" s="8"/>
      <c r="AA16" s="8"/>
    </row>
    <row r="17">
      <c r="B17" s="20" t="s">
        <v>92</v>
      </c>
      <c r="C17" s="21">
        <f t="shared" ref="C17:L17" si="3">value(LEFT(C2,18))</f>
        <v>0.7216459592</v>
      </c>
      <c r="D17" s="21">
        <f t="shared" si="3"/>
        <v>0.8006286484</v>
      </c>
      <c r="E17" s="21">
        <f t="shared" si="3"/>
        <v>0.734782114</v>
      </c>
      <c r="F17" s="21">
        <f t="shared" si="3"/>
        <v>0.6888315766</v>
      </c>
      <c r="G17" s="21">
        <f t="shared" si="3"/>
        <v>0.488150134</v>
      </c>
      <c r="H17" s="21">
        <f t="shared" si="3"/>
        <v>0.6367227175</v>
      </c>
      <c r="I17" s="21">
        <f t="shared" si="3"/>
        <v>0.7090750246</v>
      </c>
      <c r="J17" s="21">
        <f t="shared" si="3"/>
        <v>0.6846232526</v>
      </c>
      <c r="K17" s="21">
        <f t="shared" si="3"/>
        <v>0.65638615</v>
      </c>
      <c r="L17" s="21">
        <f t="shared" si="3"/>
        <v>0.5787476281</v>
      </c>
      <c r="M17" s="8"/>
      <c r="N17" s="25" t="s">
        <v>82</v>
      </c>
      <c r="O17" s="23">
        <f t="shared" ref="O17:Y17" si="4">HLOOKUP($N17,$B$15:$L$26,MATCH(O$15,$B$15:$B$26,0),False)</f>
        <v>0.8108108108</v>
      </c>
      <c r="P17" s="23">
        <f t="shared" si="4"/>
        <v>0.734782114</v>
      </c>
      <c r="Q17" s="23">
        <f t="shared" si="4"/>
        <v>0.6514612224</v>
      </c>
      <c r="R17" s="23">
        <f t="shared" si="4"/>
        <v>0.8108108108</v>
      </c>
      <c r="S17" s="23">
        <f t="shared" si="4"/>
        <v>0.8039173226</v>
      </c>
      <c r="T17" s="23">
        <f t="shared" si="4"/>
        <v>0.6472726549</v>
      </c>
      <c r="U17" s="23">
        <f t="shared" si="4"/>
        <v>0.8108108108</v>
      </c>
      <c r="V17" s="23">
        <f t="shared" si="4"/>
        <v>0.7998099629</v>
      </c>
      <c r="W17" s="23">
        <f t="shared" si="4"/>
        <v>0.657718894</v>
      </c>
      <c r="X17" s="23">
        <f t="shared" si="4"/>
        <v>0.8108108108</v>
      </c>
      <c r="Y17" s="24">
        <f t="shared" si="4"/>
        <v>0.8108108108</v>
      </c>
      <c r="Z17" s="8"/>
      <c r="AA17" s="8"/>
    </row>
    <row r="18">
      <c r="B18" s="20" t="s">
        <v>93</v>
      </c>
      <c r="C18" s="21">
        <f t="shared" ref="C18:L18" si="5">value(LEFT(C3,18))</f>
        <v>0.6650750064</v>
      </c>
      <c r="D18" s="21">
        <f t="shared" si="5"/>
        <v>0.6807407407</v>
      </c>
      <c r="E18" s="21">
        <f t="shared" si="5"/>
        <v>0.6514612224</v>
      </c>
      <c r="F18" s="21">
        <f t="shared" si="5"/>
        <v>0.6549341608</v>
      </c>
      <c r="G18" s="21">
        <f t="shared" si="5"/>
        <v>0.5631661298</v>
      </c>
      <c r="H18" s="21">
        <f t="shared" si="5"/>
        <v>0.5844038324</v>
      </c>
      <c r="I18" s="21">
        <f t="shared" si="5"/>
        <v>0.728010112</v>
      </c>
      <c r="J18" s="21">
        <f t="shared" si="5"/>
        <v>0.6375921589</v>
      </c>
      <c r="K18" s="21">
        <f t="shared" si="5"/>
        <v>0.6099308099</v>
      </c>
      <c r="L18" s="21">
        <f t="shared" si="5"/>
        <v>0.504546155</v>
      </c>
      <c r="M18" s="8"/>
      <c r="N18" s="26" t="s">
        <v>80</v>
      </c>
      <c r="O18" s="23">
        <f t="shared" ref="O18:Y18" si="6">HLOOKUP($N18,$B$15:$L$26,MATCH(O$15,$B$15:$B$26,0),False)</f>
        <v>0.8018018018</v>
      </c>
      <c r="P18" s="23">
        <f t="shared" si="6"/>
        <v>0.7216459592</v>
      </c>
      <c r="Q18" s="23">
        <f t="shared" si="6"/>
        <v>0.6650750064</v>
      </c>
      <c r="R18" s="23">
        <f t="shared" si="6"/>
        <v>0.8018018018</v>
      </c>
      <c r="S18" s="23">
        <f t="shared" si="6"/>
        <v>0.8063207372</v>
      </c>
      <c r="T18" s="23">
        <f t="shared" si="6"/>
        <v>0.6876936397</v>
      </c>
      <c r="U18" s="23">
        <f t="shared" si="6"/>
        <v>0.8018018018</v>
      </c>
      <c r="V18" s="23">
        <f t="shared" si="6"/>
        <v>0.820959041</v>
      </c>
      <c r="W18" s="23">
        <f t="shared" si="6"/>
        <v>0.649577573</v>
      </c>
      <c r="X18" s="23">
        <f t="shared" si="6"/>
        <v>0.8018018018</v>
      </c>
      <c r="Y18" s="24">
        <f t="shared" si="6"/>
        <v>0.8018018018</v>
      </c>
      <c r="Z18" s="8"/>
      <c r="AA18" s="8"/>
    </row>
    <row r="19">
      <c r="B19" s="20" t="s">
        <v>94</v>
      </c>
      <c r="C19" s="21">
        <f t="shared" ref="C19:L19" si="7">value(LEFT(C4,18))</f>
        <v>0.8018018018</v>
      </c>
      <c r="D19" s="21">
        <f t="shared" si="7"/>
        <v>0.8558558559</v>
      </c>
      <c r="E19" s="21">
        <f t="shared" si="7"/>
        <v>0.8108108108</v>
      </c>
      <c r="F19" s="21">
        <f t="shared" si="7"/>
        <v>0.7747747748</v>
      </c>
      <c r="G19" s="21">
        <f t="shared" si="7"/>
        <v>0.6126126126</v>
      </c>
      <c r="H19" s="21">
        <f t="shared" si="7"/>
        <v>0.7387387387</v>
      </c>
      <c r="I19" s="21">
        <f t="shared" si="7"/>
        <v>0.7837837838</v>
      </c>
      <c r="J19" s="21">
        <f t="shared" si="7"/>
        <v>0.7747747748</v>
      </c>
      <c r="K19" s="21">
        <f t="shared" si="7"/>
        <v>0.7567567568</v>
      </c>
      <c r="L19" s="21">
        <f t="shared" si="7"/>
        <v>0.7117117117</v>
      </c>
      <c r="M19" s="8"/>
      <c r="N19" s="25" t="s">
        <v>86</v>
      </c>
      <c r="O19" s="23">
        <f t="shared" ref="O19:Y19" si="8">HLOOKUP($N19,$B$15:$L$26,MATCH(O$15,$B$15:$B$26,0),False)</f>
        <v>0.7837837838</v>
      </c>
      <c r="P19" s="23">
        <f t="shared" si="8"/>
        <v>0.7090750246</v>
      </c>
      <c r="Q19" s="23">
        <f t="shared" si="8"/>
        <v>0.728010112</v>
      </c>
      <c r="R19" s="23">
        <f t="shared" si="8"/>
        <v>0.7837837838</v>
      </c>
      <c r="S19" s="23">
        <f t="shared" si="8"/>
        <v>0.7824446331</v>
      </c>
      <c r="T19" s="23">
        <f t="shared" si="8"/>
        <v>0.7185131524</v>
      </c>
      <c r="U19" s="23">
        <f t="shared" si="8"/>
        <v>0.7837837838</v>
      </c>
      <c r="V19" s="23">
        <f t="shared" si="8"/>
        <v>0.8108090704</v>
      </c>
      <c r="W19" s="23">
        <f t="shared" si="8"/>
        <v>0.7629800307</v>
      </c>
      <c r="X19" s="23">
        <f t="shared" si="8"/>
        <v>0.7837837838</v>
      </c>
      <c r="Y19" s="24">
        <f t="shared" si="8"/>
        <v>0.7837837838</v>
      </c>
      <c r="Z19" s="8"/>
      <c r="AA19" s="8"/>
    </row>
    <row r="20">
      <c r="B20" s="20" t="s">
        <v>95</v>
      </c>
      <c r="C20" s="21">
        <f t="shared" ref="C20:L20" si="9">value(LEFT(C5,18))</f>
        <v>0.8063207372</v>
      </c>
      <c r="D20" s="21">
        <f t="shared" si="9"/>
        <v>0.8503503504</v>
      </c>
      <c r="E20" s="21">
        <f t="shared" si="9"/>
        <v>0.8039173226</v>
      </c>
      <c r="F20" s="21">
        <f t="shared" si="9"/>
        <v>0.7868988196</v>
      </c>
      <c r="G20" s="21">
        <f t="shared" si="9"/>
        <v>0.6132814821</v>
      </c>
      <c r="H20" s="21">
        <f t="shared" si="9"/>
        <v>0.7337699698</v>
      </c>
      <c r="I20" s="21">
        <f t="shared" si="9"/>
        <v>0.7824446331</v>
      </c>
      <c r="J20" s="21">
        <f t="shared" si="9"/>
        <v>0.7677326038</v>
      </c>
      <c r="K20" s="21">
        <f t="shared" si="9"/>
        <v>0.7508057508</v>
      </c>
      <c r="L20" s="21">
        <f t="shared" si="9"/>
        <v>0.6826677579</v>
      </c>
      <c r="M20" s="8"/>
      <c r="N20" s="22" t="s">
        <v>83</v>
      </c>
      <c r="O20" s="23">
        <f t="shared" ref="O20:Y20" si="10">HLOOKUP($N20,$B$15:$L$26,MATCH(O$15,$B$15:$B$26,0),False)</f>
        <v>0.7747747748</v>
      </c>
      <c r="P20" s="23">
        <f t="shared" si="10"/>
        <v>0.6888315766</v>
      </c>
      <c r="Q20" s="23">
        <f t="shared" si="10"/>
        <v>0.6549341608</v>
      </c>
      <c r="R20" s="23">
        <f t="shared" si="10"/>
        <v>0.7747747748</v>
      </c>
      <c r="S20" s="23">
        <f t="shared" si="10"/>
        <v>0.7868988196</v>
      </c>
      <c r="T20" s="23">
        <f t="shared" si="10"/>
        <v>0.6717171717</v>
      </c>
      <c r="U20" s="23">
        <f t="shared" si="10"/>
        <v>0.7747747748</v>
      </c>
      <c r="V20" s="23">
        <f t="shared" si="10"/>
        <v>0.8018928019</v>
      </c>
      <c r="W20" s="23">
        <f t="shared" si="10"/>
        <v>0.6405529954</v>
      </c>
      <c r="X20" s="23">
        <f t="shared" si="10"/>
        <v>0.7747747748</v>
      </c>
      <c r="Y20" s="24">
        <f t="shared" si="10"/>
        <v>0.7747747748</v>
      </c>
      <c r="Z20" s="8"/>
      <c r="AA20" s="8"/>
    </row>
    <row r="21">
      <c r="B21" s="20" t="s">
        <v>96</v>
      </c>
      <c r="C21" s="21">
        <f t="shared" ref="C21:L21" si="11">value(LEFT(C6,18))</f>
        <v>0.6876936397</v>
      </c>
      <c r="D21" s="21">
        <f t="shared" si="11"/>
        <v>0.6713351017</v>
      </c>
      <c r="E21" s="21">
        <f t="shared" si="11"/>
        <v>0.6472726549</v>
      </c>
      <c r="F21" s="21">
        <f t="shared" si="11"/>
        <v>0.6717171717</v>
      </c>
      <c r="G21" s="21">
        <f t="shared" si="11"/>
        <v>0.5825396825</v>
      </c>
      <c r="H21" s="21">
        <f t="shared" si="11"/>
        <v>0.5761645963</v>
      </c>
      <c r="I21" s="21">
        <f t="shared" si="11"/>
        <v>0.7185131524</v>
      </c>
      <c r="J21" s="21">
        <f t="shared" si="11"/>
        <v>0.6523809524</v>
      </c>
      <c r="K21" s="21">
        <f t="shared" si="11"/>
        <v>0.6365769496</v>
      </c>
      <c r="L21" s="21">
        <f t="shared" si="11"/>
        <v>0.5576237315</v>
      </c>
      <c r="M21" s="8"/>
      <c r="N21" s="22" t="s">
        <v>87</v>
      </c>
      <c r="O21" s="23">
        <f t="shared" ref="O21:Y21" si="12">HLOOKUP($N21,$B$15:$L$26,MATCH(O$15,$B$15:$B$26,0),False)</f>
        <v>0.7747747748</v>
      </c>
      <c r="P21" s="23">
        <f t="shared" si="12"/>
        <v>0.6846232526</v>
      </c>
      <c r="Q21" s="23">
        <f t="shared" si="12"/>
        <v>0.6375921589</v>
      </c>
      <c r="R21" s="23">
        <f t="shared" si="12"/>
        <v>0.7747747748</v>
      </c>
      <c r="S21" s="23">
        <f t="shared" si="12"/>
        <v>0.7677326038</v>
      </c>
      <c r="T21" s="23">
        <f t="shared" si="12"/>
        <v>0.6523809524</v>
      </c>
      <c r="U21" s="23">
        <f t="shared" si="12"/>
        <v>0.7747747748</v>
      </c>
      <c r="V21" s="23">
        <f t="shared" si="12"/>
        <v>0.7690690691</v>
      </c>
      <c r="W21" s="23">
        <f t="shared" si="12"/>
        <v>0.6341013825</v>
      </c>
      <c r="X21" s="23">
        <f t="shared" si="12"/>
        <v>0.7747747748</v>
      </c>
      <c r="Y21" s="24">
        <f t="shared" si="12"/>
        <v>0.7747747748</v>
      </c>
      <c r="Z21" s="8"/>
      <c r="AA21" s="8"/>
    </row>
    <row r="22">
      <c r="B22" s="20" t="s">
        <v>97</v>
      </c>
      <c r="C22" s="21">
        <f t="shared" ref="C22:L22" si="13">value(LEFT(C7,18))</f>
        <v>0.8018018018</v>
      </c>
      <c r="D22" s="21">
        <f t="shared" si="13"/>
        <v>0.8558558559</v>
      </c>
      <c r="E22" s="21">
        <f t="shared" si="13"/>
        <v>0.8108108108</v>
      </c>
      <c r="F22" s="21">
        <f t="shared" si="13"/>
        <v>0.7747747748</v>
      </c>
      <c r="G22" s="21">
        <f t="shared" si="13"/>
        <v>0.6126126126</v>
      </c>
      <c r="H22" s="21">
        <f t="shared" si="13"/>
        <v>0.7387387387</v>
      </c>
      <c r="I22" s="21">
        <f t="shared" si="13"/>
        <v>0.7837837838</v>
      </c>
      <c r="J22" s="21">
        <f t="shared" si="13"/>
        <v>0.7747747748</v>
      </c>
      <c r="K22" s="21">
        <f t="shared" si="13"/>
        <v>0.7567567568</v>
      </c>
      <c r="L22" s="21">
        <f t="shared" si="13"/>
        <v>0.7117117117</v>
      </c>
      <c r="M22" s="8"/>
      <c r="N22" s="22" t="s">
        <v>88</v>
      </c>
      <c r="O22" s="23">
        <f t="shared" ref="O22:Y22" si="14">HLOOKUP($N22,$B$15:$L$26,MATCH(O$15,$B$15:$B$26,0),False)</f>
        <v>0.7567567568</v>
      </c>
      <c r="P22" s="23">
        <f t="shared" si="14"/>
        <v>0.65638615</v>
      </c>
      <c r="Q22" s="23">
        <f t="shared" si="14"/>
        <v>0.6099308099</v>
      </c>
      <c r="R22" s="23">
        <f t="shared" si="14"/>
        <v>0.7567567568</v>
      </c>
      <c r="S22" s="23">
        <f t="shared" si="14"/>
        <v>0.7508057508</v>
      </c>
      <c r="T22" s="23">
        <f t="shared" si="14"/>
        <v>0.6365769496</v>
      </c>
      <c r="U22" s="23">
        <f t="shared" si="14"/>
        <v>0.7567567568</v>
      </c>
      <c r="V22" s="23">
        <f t="shared" si="14"/>
        <v>0.7655046351</v>
      </c>
      <c r="W22" s="23">
        <f t="shared" si="14"/>
        <v>0.6021505376</v>
      </c>
      <c r="X22" s="23">
        <f t="shared" si="14"/>
        <v>0.7567567568</v>
      </c>
      <c r="Y22" s="24">
        <f t="shared" si="14"/>
        <v>0.7567567568</v>
      </c>
      <c r="Z22" s="8"/>
      <c r="AA22" s="8"/>
    </row>
    <row r="23">
      <c r="B23" s="20" t="s">
        <v>98</v>
      </c>
      <c r="C23" s="21">
        <f t="shared" ref="C23:L23" si="15">value(LEFT(C8,18))</f>
        <v>0.820959041</v>
      </c>
      <c r="D23" s="21">
        <f t="shared" si="15"/>
        <v>0.8510096303</v>
      </c>
      <c r="E23" s="21">
        <f t="shared" si="15"/>
        <v>0.7998099629</v>
      </c>
      <c r="F23" s="21">
        <f t="shared" si="15"/>
        <v>0.8018928019</v>
      </c>
      <c r="G23" s="21">
        <f t="shared" si="15"/>
        <v>0.6938712111</v>
      </c>
      <c r="H23" s="21">
        <f t="shared" si="15"/>
        <v>0.733241005</v>
      </c>
      <c r="I23" s="21">
        <f t="shared" si="15"/>
        <v>0.8108090704</v>
      </c>
      <c r="J23" s="21">
        <f t="shared" si="15"/>
        <v>0.7690690691</v>
      </c>
      <c r="K23" s="21">
        <f t="shared" si="15"/>
        <v>0.7655046351</v>
      </c>
      <c r="L23" s="21">
        <f t="shared" si="15"/>
        <v>0.6980011393</v>
      </c>
      <c r="M23" s="8"/>
      <c r="N23" s="25" t="s">
        <v>85</v>
      </c>
      <c r="O23" s="23">
        <f t="shared" ref="O23:Y23" si="16">HLOOKUP($N23,$B$15:$L$26,MATCH(O$15,$B$15:$B$26,0),False)</f>
        <v>0.7387387387</v>
      </c>
      <c r="P23" s="23">
        <f t="shared" si="16"/>
        <v>0.6367227175</v>
      </c>
      <c r="Q23" s="23">
        <f t="shared" si="16"/>
        <v>0.5844038324</v>
      </c>
      <c r="R23" s="23">
        <f t="shared" si="16"/>
        <v>0.7387387387</v>
      </c>
      <c r="S23" s="23">
        <f t="shared" si="16"/>
        <v>0.7337699698</v>
      </c>
      <c r="T23" s="23">
        <f t="shared" si="16"/>
        <v>0.5761645963</v>
      </c>
      <c r="U23" s="23">
        <f t="shared" si="16"/>
        <v>0.7387387387</v>
      </c>
      <c r="V23" s="23">
        <f t="shared" si="16"/>
        <v>0.733241005</v>
      </c>
      <c r="W23" s="23">
        <f t="shared" si="16"/>
        <v>0.599078341</v>
      </c>
      <c r="X23" s="23">
        <f t="shared" si="16"/>
        <v>0.7387387387</v>
      </c>
      <c r="Y23" s="24">
        <f t="shared" si="16"/>
        <v>0.7387387387</v>
      </c>
      <c r="Z23" s="8"/>
      <c r="AA23" s="8"/>
    </row>
    <row r="24">
      <c r="B24" s="20" t="s">
        <v>99</v>
      </c>
      <c r="C24" s="21">
        <f t="shared" ref="C24:L24" si="17">value(LEFT(C9,18))</f>
        <v>0.649577573</v>
      </c>
      <c r="D24" s="21">
        <f t="shared" si="17"/>
        <v>0.6956221198</v>
      </c>
      <c r="E24" s="21">
        <f t="shared" si="17"/>
        <v>0.657718894</v>
      </c>
      <c r="F24" s="21">
        <f t="shared" si="17"/>
        <v>0.6405529954</v>
      </c>
      <c r="G24" s="21">
        <f t="shared" si="17"/>
        <v>0.634562212</v>
      </c>
      <c r="H24" s="21">
        <f t="shared" si="17"/>
        <v>0.599078341</v>
      </c>
      <c r="I24" s="21">
        <f t="shared" si="17"/>
        <v>0.7629800307</v>
      </c>
      <c r="J24" s="21">
        <f t="shared" si="17"/>
        <v>0.6341013825</v>
      </c>
      <c r="K24" s="21">
        <f t="shared" si="17"/>
        <v>0.6021505376</v>
      </c>
      <c r="L24" s="21">
        <f t="shared" si="17"/>
        <v>0.5001536098</v>
      </c>
      <c r="M24" s="8"/>
      <c r="N24" s="25" t="s">
        <v>89</v>
      </c>
      <c r="O24" s="23">
        <f t="shared" ref="O24:Y24" si="18">HLOOKUP($N24,$B$15:$L$26,MATCH(O$15,$B$15:$B$26,0),False)</f>
        <v>0.7117117117</v>
      </c>
      <c r="P24" s="23">
        <f t="shared" si="18"/>
        <v>0.5787476281</v>
      </c>
      <c r="Q24" s="23">
        <f t="shared" si="18"/>
        <v>0.504546155</v>
      </c>
      <c r="R24" s="23">
        <f t="shared" si="18"/>
        <v>0.7117117117</v>
      </c>
      <c r="S24" s="23">
        <f t="shared" si="18"/>
        <v>0.6826677579</v>
      </c>
      <c r="T24" s="23">
        <f t="shared" si="18"/>
        <v>0.5576237315</v>
      </c>
      <c r="U24" s="23">
        <f t="shared" si="18"/>
        <v>0.7117117117</v>
      </c>
      <c r="V24" s="23">
        <f t="shared" si="18"/>
        <v>0.6980011393</v>
      </c>
      <c r="W24" s="23">
        <f t="shared" si="18"/>
        <v>0.5001536098</v>
      </c>
      <c r="X24" s="23">
        <f t="shared" si="18"/>
        <v>0.7117117117</v>
      </c>
      <c r="Y24" s="24">
        <f t="shared" si="18"/>
        <v>0.7117117117</v>
      </c>
      <c r="Z24" s="8"/>
      <c r="AA24" s="8"/>
    </row>
    <row r="25">
      <c r="B25" s="20" t="s">
        <v>100</v>
      </c>
      <c r="C25" s="21">
        <f t="shared" ref="C25:L25" si="19">value(LEFT(C10,18))</f>
        <v>0.8018018018</v>
      </c>
      <c r="D25" s="21">
        <f t="shared" si="19"/>
        <v>0.8558558559</v>
      </c>
      <c r="E25" s="21">
        <f t="shared" si="19"/>
        <v>0.8108108108</v>
      </c>
      <c r="F25" s="21">
        <f t="shared" si="19"/>
        <v>0.7747747748</v>
      </c>
      <c r="G25" s="21">
        <f t="shared" si="19"/>
        <v>0.6126126126</v>
      </c>
      <c r="H25" s="21">
        <f t="shared" si="19"/>
        <v>0.7387387387</v>
      </c>
      <c r="I25" s="21">
        <f t="shared" si="19"/>
        <v>0.7837837838</v>
      </c>
      <c r="J25" s="21">
        <f t="shared" si="19"/>
        <v>0.7747747748</v>
      </c>
      <c r="K25" s="21">
        <f t="shared" si="19"/>
        <v>0.7567567568</v>
      </c>
      <c r="L25" s="21">
        <f t="shared" si="19"/>
        <v>0.7117117117</v>
      </c>
      <c r="M25" s="8"/>
      <c r="N25" s="27" t="s">
        <v>84</v>
      </c>
      <c r="O25" s="28">
        <f t="shared" ref="O25:Y25" si="20">HLOOKUP($N25,$B$15:$L$26,MATCH(O$15,$B$15:$B$26,0),False)</f>
        <v>0.6126126126</v>
      </c>
      <c r="P25" s="28">
        <f t="shared" si="20"/>
        <v>0.488150134</v>
      </c>
      <c r="Q25" s="28">
        <f t="shared" si="20"/>
        <v>0.5631661298</v>
      </c>
      <c r="R25" s="28">
        <f t="shared" si="20"/>
        <v>0.6126126126</v>
      </c>
      <c r="S25" s="28">
        <f t="shared" si="20"/>
        <v>0.6132814821</v>
      </c>
      <c r="T25" s="28">
        <f t="shared" si="20"/>
        <v>0.5825396825</v>
      </c>
      <c r="U25" s="28">
        <f t="shared" si="20"/>
        <v>0.6126126126</v>
      </c>
      <c r="V25" s="28">
        <f t="shared" si="20"/>
        <v>0.6938712111</v>
      </c>
      <c r="W25" s="28">
        <f t="shared" si="20"/>
        <v>0.634562212</v>
      </c>
      <c r="X25" s="28">
        <f t="shared" si="20"/>
        <v>0.6126126126</v>
      </c>
      <c r="Y25" s="29">
        <f t="shared" si="20"/>
        <v>0.6126126126</v>
      </c>
      <c r="Z25" s="8"/>
      <c r="AA25" s="8"/>
    </row>
    <row r="26">
      <c r="B26" s="20" t="s">
        <v>101</v>
      </c>
      <c r="C26" s="21">
        <f t="shared" ref="C26:L26" si="21">value(LEFT(C11,18))</f>
        <v>0.8018018018</v>
      </c>
      <c r="D26" s="21">
        <f t="shared" si="21"/>
        <v>0.8558558559</v>
      </c>
      <c r="E26" s="21">
        <f t="shared" si="21"/>
        <v>0.8108108108</v>
      </c>
      <c r="F26" s="21">
        <f t="shared" si="21"/>
        <v>0.7747747748</v>
      </c>
      <c r="G26" s="21">
        <f t="shared" si="21"/>
        <v>0.6126126126</v>
      </c>
      <c r="H26" s="21">
        <f t="shared" si="21"/>
        <v>0.7387387387</v>
      </c>
      <c r="I26" s="21">
        <f t="shared" si="21"/>
        <v>0.7837837838</v>
      </c>
      <c r="J26" s="21">
        <f t="shared" si="21"/>
        <v>0.7747747748</v>
      </c>
      <c r="K26" s="21">
        <f t="shared" si="21"/>
        <v>0.7567567568</v>
      </c>
      <c r="L26" s="21">
        <f t="shared" si="21"/>
        <v>0.7117117117</v>
      </c>
      <c r="M26" s="8"/>
      <c r="Z26" s="8"/>
      <c r="AA26" s="8"/>
    </row>
    <row r="27">
      <c r="C27" s="9"/>
      <c r="D27" s="4"/>
      <c r="F27" s="4"/>
      <c r="G27" s="4"/>
      <c r="H27" s="4"/>
      <c r="I27" s="4"/>
      <c r="J27" s="4"/>
      <c r="K27" s="4"/>
      <c r="L27" s="4"/>
      <c r="M27" s="8"/>
      <c r="N27" s="30" t="s">
        <v>102</v>
      </c>
      <c r="O27" s="18" t="s">
        <v>91</v>
      </c>
      <c r="P27" s="18" t="s">
        <v>98</v>
      </c>
      <c r="Q27" s="18" t="s">
        <v>94</v>
      </c>
      <c r="R27" s="19" t="s">
        <v>95</v>
      </c>
      <c r="Z27" s="8"/>
      <c r="AA27" s="8"/>
    </row>
    <row r="28">
      <c r="D28" s="4"/>
      <c r="F28" s="4"/>
      <c r="G28" s="4"/>
      <c r="H28" s="4"/>
      <c r="I28" s="4"/>
      <c r="J28" s="4"/>
      <c r="K28" s="4"/>
      <c r="L28" s="4"/>
      <c r="M28" s="8"/>
      <c r="N28" s="31" t="s">
        <v>83</v>
      </c>
      <c r="O28" s="23">
        <f>vlookup($N28,$N$15:$Y$25,MATCH(O$27,$N$15:$Y$15),False)-VLOOKUP($N28,Paper!$A$17:$E$25,MATCH(O$27,Paper!$A$17:$E$17),False)</f>
        <v>0.004774774775</v>
      </c>
      <c r="P28" s="23">
        <f>vlookup($N28,$N$15:$Y$25,MATCH(P$27,$N$15:$Y$15),False)-VLOOKUP($N28,Paper!$A$17:$E$25,MATCH(P$27,Paper!$A$17:$E$17),False)</f>
        <v>0.1118928019</v>
      </c>
      <c r="Q28" s="23">
        <f>vlookup($N28,$N$15:$Y$25,MATCH(Q$27,$N$15:$Y$15),False)-VLOOKUP($N28,Paper!$A$17:$E$25,MATCH(Q$27,Paper!$A$17:$E$17),False)</f>
        <v>0.004774774775</v>
      </c>
      <c r="R28" s="24">
        <f>vlookup($N28,$N$15:$Y$25,MATCH(R$27,$N$15:$Y$15),False)-VLOOKUP($N28,Paper!$A$17:$E$25,MATCH(R$27,Paper!$A$17:$E$17),False)</f>
        <v>0.0168988196</v>
      </c>
      <c r="Z28" s="8"/>
      <c r="AA28" s="8"/>
    </row>
    <row r="29">
      <c r="D29" s="4"/>
      <c r="F29" s="4"/>
      <c r="G29" s="4"/>
      <c r="H29" s="4"/>
      <c r="I29" s="4"/>
      <c r="J29" s="4"/>
      <c r="K29" s="4"/>
      <c r="L29" s="4"/>
      <c r="M29" s="8"/>
      <c r="N29" s="31" t="s">
        <v>86</v>
      </c>
      <c r="O29" s="23">
        <f>vlookup($N29,$N$15:$Y$25,MATCH(O$27,$N$15:$Y$15),False)-VLOOKUP($N29,Paper!$A$17:$E$25,MATCH(O$27,Paper!$A$17:$E$17),False)</f>
        <v>0.003783783784</v>
      </c>
      <c r="P29" s="23">
        <f>vlookup($N29,$N$15:$Y$25,MATCH(P$27,$N$15:$Y$15),False)-VLOOKUP($N29,Paper!$A$17:$E$25,MATCH(P$27,Paper!$A$17:$E$17),False)</f>
        <v>0.1008090704</v>
      </c>
      <c r="Q29" s="23">
        <f>vlookup($N29,$N$15:$Y$25,MATCH(Q$27,$N$15:$Y$15),False)-VLOOKUP($N29,Paper!$A$17:$E$25,MATCH(Q$27,Paper!$A$17:$E$17),False)</f>
        <v>0.003783783784</v>
      </c>
      <c r="R29" s="24">
        <f>vlookup($N29,$N$15:$Y$25,MATCH(R$27,$N$15:$Y$15),False)-VLOOKUP($N29,Paper!$A$17:$E$25,MATCH(R$27,Paper!$A$17:$E$17),False)</f>
        <v>0.002444633149</v>
      </c>
      <c r="Z29" s="8"/>
      <c r="AA29" s="8"/>
    </row>
    <row r="30">
      <c r="D30" s="4"/>
      <c r="F30" s="4"/>
      <c r="G30" s="4"/>
      <c r="H30" s="4"/>
      <c r="I30" s="4"/>
      <c r="J30" s="4"/>
      <c r="K30" s="4"/>
      <c r="L30" s="4"/>
      <c r="M30" s="8"/>
      <c r="N30" s="31" t="s">
        <v>80</v>
      </c>
      <c r="O30" s="23">
        <f>vlookup($N30,$N$15:$Y$25,MATCH(O$27,$N$15:$Y$15),False)-VLOOKUP($N30,Paper!$A$17:$E$25,MATCH(O$27,Paper!$A$17:$E$17),False)</f>
        <v>-0.0181981982</v>
      </c>
      <c r="P30" s="23">
        <f>vlookup($N30,$N$15:$Y$25,MATCH(P$27,$N$15:$Y$15),False)-VLOOKUP($N30,Paper!$A$17:$E$25,MATCH(P$27,Paper!$A$17:$E$17),False)</f>
        <v>0.08095904096</v>
      </c>
      <c r="Q30" s="23">
        <f>vlookup($N30,$N$15:$Y$25,MATCH(Q$27,$N$15:$Y$15),False)-VLOOKUP($N30,Paper!$A$17:$E$25,MATCH(Q$27,Paper!$A$17:$E$17),False)</f>
        <v>-0.0181981982</v>
      </c>
      <c r="R30" s="24">
        <f>vlookup($N30,$N$15:$Y$25,MATCH(R$27,$N$15:$Y$15),False)-VLOOKUP($N30,Paper!$A$17:$E$25,MATCH(R$27,Paper!$A$17:$E$17),False)</f>
        <v>-0.01367926279</v>
      </c>
      <c r="Z30" s="8"/>
      <c r="AA30" s="8"/>
    </row>
    <row r="31">
      <c r="D31" s="4"/>
      <c r="F31" s="4"/>
      <c r="G31" s="4"/>
      <c r="H31" s="4"/>
      <c r="I31" s="4"/>
      <c r="J31" s="4"/>
      <c r="K31" s="4"/>
      <c r="L31" s="4"/>
      <c r="M31" s="8"/>
      <c r="N31" s="31" t="s">
        <v>88</v>
      </c>
      <c r="O31" s="23">
        <f>vlookup($N31,$N$15:$Y$25,MATCH(O$27,$N$15:$Y$15),False)-VLOOKUP($N31,Paper!$A$17:$E$25,MATCH(O$27,Paper!$A$17:$E$17),False)</f>
        <v>-0.003243243243</v>
      </c>
      <c r="P31" s="23">
        <f>vlookup($N31,$N$15:$Y$25,MATCH(P$27,$N$15:$Y$15),False)-VLOOKUP($N31,Paper!$A$17:$E$25,MATCH(P$27,Paper!$A$17:$E$17),False)</f>
        <v>0.1055046351</v>
      </c>
      <c r="Q31" s="23">
        <f>vlookup($N31,$N$15:$Y$25,MATCH(Q$27,$N$15:$Y$15),False)-VLOOKUP($N31,Paper!$A$17:$E$25,MATCH(Q$27,Paper!$A$17:$E$17),False)</f>
        <v>-0.003243243243</v>
      </c>
      <c r="R31" s="24">
        <f>vlookup($N31,$N$15:$Y$25,MATCH(R$27,$N$15:$Y$15),False)-VLOOKUP($N31,Paper!$A$17:$E$25,MATCH(R$27,Paper!$A$17:$E$17),False)</f>
        <v>-0.009194249194</v>
      </c>
      <c r="Z31" s="8"/>
      <c r="AA31" s="8"/>
    </row>
    <row r="32">
      <c r="D32" s="4"/>
      <c r="F32" s="4"/>
      <c r="G32" s="4"/>
      <c r="H32" s="4"/>
      <c r="I32" s="4"/>
      <c r="J32" s="4"/>
      <c r="K32" s="4"/>
      <c r="L32" s="4"/>
      <c r="M32" s="8"/>
      <c r="N32" s="31" t="s">
        <v>89</v>
      </c>
      <c r="O32" s="23">
        <f>vlookup($N32,$N$15:$Y$25,MATCH(O$27,$N$15:$Y$15),False)-VLOOKUP($N32,Paper!$A$17:$E$25,MATCH(O$27,Paper!$A$17:$E$17),False)</f>
        <v>-0.05828828829</v>
      </c>
      <c r="P32" s="23">
        <f>vlookup($N32,$N$15:$Y$25,MATCH(P$27,$N$15:$Y$15),False)-VLOOKUP($N32,Paper!$A$17:$E$25,MATCH(P$27,Paper!$A$17:$E$17),False)</f>
        <v>0.02800113931</v>
      </c>
      <c r="Q32" s="23">
        <f>vlookup($N32,$N$15:$Y$25,MATCH(Q$27,$N$15:$Y$15),False)-VLOOKUP($N32,Paper!$A$17:$E$25,MATCH(Q$27,Paper!$A$17:$E$17),False)</f>
        <v>-0.05828828829</v>
      </c>
      <c r="R32" s="24">
        <f>vlookup($N32,$N$15:$Y$25,MATCH(R$27,$N$15:$Y$15),False)-VLOOKUP($N32,Paper!$A$17:$E$25,MATCH(R$27,Paper!$A$17:$E$17),False)</f>
        <v>-0.08733224209</v>
      </c>
      <c r="Z32" s="8"/>
      <c r="AA32" s="8"/>
    </row>
    <row r="33">
      <c r="D33" s="4"/>
      <c r="F33" s="4"/>
      <c r="G33" s="4"/>
      <c r="H33" s="4"/>
      <c r="I33" s="4"/>
      <c r="J33" s="4"/>
      <c r="K33" s="4"/>
      <c r="L33" s="4"/>
      <c r="M33" s="8"/>
      <c r="N33" s="31" t="s">
        <v>82</v>
      </c>
      <c r="O33" s="23">
        <f>vlookup($N33,$N$15:$Y$25,MATCH(O$27,$N$15:$Y$15),False)-VLOOKUP($N33,Paper!$A$17:$E$25,MATCH(O$27,Paper!$A$17:$E$17),False)</f>
        <v>0.04081081081</v>
      </c>
      <c r="P33" s="23">
        <f>vlookup($N33,$N$15:$Y$25,MATCH(P$27,$N$15:$Y$15),False)-VLOOKUP($N33,Paper!$A$17:$E$25,MATCH(P$27,Paper!$A$17:$E$17),False)</f>
        <v>0.1298099629</v>
      </c>
      <c r="Q33" s="23">
        <f>vlookup($N33,$N$15:$Y$25,MATCH(Q$27,$N$15:$Y$15),False)-VLOOKUP($N33,Paper!$A$17:$E$25,MATCH(Q$27,Paper!$A$17:$E$17),False)</f>
        <v>0.04081081081</v>
      </c>
      <c r="R33" s="24">
        <f>vlookup($N33,$N$15:$Y$25,MATCH(R$27,$N$15:$Y$15),False)-VLOOKUP($N33,Paper!$A$17:$E$25,MATCH(R$27,Paper!$A$17:$E$17),False)</f>
        <v>0.03391732256</v>
      </c>
      <c r="Z33" s="8"/>
      <c r="AA33" s="8"/>
    </row>
    <row r="34">
      <c r="D34" s="4"/>
      <c r="F34" s="4"/>
      <c r="G34" s="4"/>
      <c r="H34" s="4"/>
      <c r="I34" s="4"/>
      <c r="J34" s="4"/>
      <c r="K34" s="4"/>
      <c r="L34" s="4"/>
      <c r="M34" s="8"/>
      <c r="N34" s="31" t="s">
        <v>87</v>
      </c>
      <c r="O34" s="23">
        <f>vlookup($N34,$N$15:$Y$25,MATCH(O$27,$N$15:$Y$15),False)-VLOOKUP($N34,Paper!$A$17:$E$25,MATCH(O$27,Paper!$A$17:$E$17),False)</f>
        <v>-0.01522522523</v>
      </c>
      <c r="P34" s="23">
        <f>vlookup($N34,$N$15:$Y$25,MATCH(P$27,$N$15:$Y$15),False)-VLOOKUP($N34,Paper!$A$17:$E$25,MATCH(P$27,Paper!$A$17:$E$17),False)</f>
        <v>0.05906906907</v>
      </c>
      <c r="Q34" s="23">
        <f>vlookup($N34,$N$15:$Y$25,MATCH(Q$27,$N$15:$Y$15),False)-VLOOKUP($N34,Paper!$A$17:$E$25,MATCH(Q$27,Paper!$A$17:$E$17),False)</f>
        <v>-0.01522522523</v>
      </c>
      <c r="R34" s="24">
        <f>vlookup($N34,$N$15:$Y$25,MATCH(R$27,$N$15:$Y$15),False)-VLOOKUP($N34,Paper!$A$17:$E$25,MATCH(R$27,Paper!$A$17:$E$17),False)</f>
        <v>-0.0222673962</v>
      </c>
      <c r="Z34" s="8"/>
      <c r="AA34" s="8"/>
    </row>
    <row r="35">
      <c r="D35" s="4"/>
      <c r="F35" s="4"/>
      <c r="G35" s="4"/>
      <c r="H35" s="4"/>
      <c r="I35" s="4"/>
      <c r="J35" s="4"/>
      <c r="K35" s="4"/>
      <c r="L35" s="4"/>
      <c r="M35" s="8"/>
      <c r="N35" s="32" t="s">
        <v>81</v>
      </c>
      <c r="O35" s="28">
        <f>vlookup($N35,$N$15:$Y$25,MATCH(O$27,$N$15:$Y$15),False)-VLOOKUP($N35,Paper!$A$17:$E$25,MATCH(O$27,Paper!$A$17:$E$17),False)</f>
        <v>-0.004144144144</v>
      </c>
      <c r="P35" s="28">
        <f>vlookup($N35,$N$15:$Y$25,MATCH(P$27,$N$15:$Y$15),False)-VLOOKUP($N35,Paper!$A$17:$E$25,MATCH(P$27,Paper!$A$17:$E$17),False)</f>
        <v>0.05100963032</v>
      </c>
      <c r="Q35" s="28">
        <f>vlookup($N35,$N$15:$Y$25,MATCH(Q$27,$N$15:$Y$15),False)-VLOOKUP($N35,Paper!$A$17:$E$25,MATCH(Q$27,Paper!$A$17:$E$17),False)</f>
        <v>-0.004144144144</v>
      </c>
      <c r="R35" s="29">
        <f>vlookup($N35,$N$15:$Y$25,MATCH(R$27,$N$15:$Y$15),False)-VLOOKUP($N35,Paper!$A$17:$E$25,MATCH(R$27,Paper!$A$17:$E$17),False)</f>
        <v>-0.00964964965</v>
      </c>
      <c r="Z35" s="8"/>
      <c r="AA35" s="8"/>
    </row>
    <row r="36">
      <c r="D36" s="4"/>
      <c r="F36" s="4"/>
      <c r="G36" s="4"/>
      <c r="H36" s="4"/>
      <c r="I36" s="4"/>
      <c r="J36" s="4"/>
      <c r="K36" s="4"/>
      <c r="L36" s="4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D37" s="4"/>
      <c r="F37" s="4"/>
      <c r="G37" s="4"/>
      <c r="H37" s="4"/>
      <c r="I37" s="4"/>
      <c r="J37" s="4"/>
      <c r="K37" s="4"/>
      <c r="L37" s="4"/>
      <c r="M37" s="8"/>
      <c r="N37" s="8"/>
      <c r="O37" s="8"/>
      <c r="P37" s="8"/>
      <c r="Q37" s="8"/>
      <c r="R37" s="33">
        <f>AVERAGE(O28:R35)</f>
        <v>0.01496043331</v>
      </c>
      <c r="S37" s="8"/>
      <c r="T37" s="8"/>
      <c r="U37" s="8"/>
      <c r="V37" s="8"/>
      <c r="W37" s="8"/>
      <c r="X37" s="8"/>
      <c r="Y37" s="8"/>
      <c r="Z37" s="8"/>
      <c r="AA37" s="8"/>
    </row>
    <row r="38">
      <c r="D38" s="4"/>
      <c r="F38" s="4"/>
      <c r="G38" s="4"/>
      <c r="H38" s="4"/>
      <c r="I38" s="4"/>
      <c r="J38" s="4"/>
      <c r="K38" s="4"/>
      <c r="L38" s="4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C39" s="9"/>
      <c r="D39" s="4"/>
      <c r="F39" s="4"/>
      <c r="G39" s="4"/>
      <c r="H39" s="4"/>
      <c r="I39" s="4"/>
      <c r="J39" s="4"/>
      <c r="K39" s="4"/>
      <c r="L39" s="4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C40" s="9"/>
      <c r="D40" s="4"/>
      <c r="F40" s="4"/>
      <c r="G40" s="4"/>
      <c r="H40" s="4"/>
      <c r="I40" s="4"/>
      <c r="J40" s="4"/>
      <c r="K40" s="4"/>
      <c r="L40" s="4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C41" s="9"/>
      <c r="D41" s="4"/>
      <c r="F41" s="4"/>
      <c r="G41" s="4"/>
      <c r="H41" s="4"/>
      <c r="I41" s="4"/>
      <c r="J41" s="4"/>
      <c r="K41" s="4"/>
      <c r="L41" s="4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C42" s="9"/>
      <c r="D42" s="4"/>
      <c r="F42" s="4"/>
      <c r="G42" s="4"/>
      <c r="H42" s="4"/>
      <c r="I42" s="4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C43" s="9"/>
      <c r="D43" s="4"/>
      <c r="F43" s="4"/>
      <c r="G43" s="4"/>
      <c r="H43" s="4"/>
      <c r="I43" s="4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C44" s="9"/>
      <c r="D44" s="4"/>
      <c r="F44" s="4"/>
      <c r="G44" s="4"/>
      <c r="H44" s="4"/>
      <c r="I44" s="4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C45" s="9"/>
      <c r="D45" s="4"/>
      <c r="F45" s="4"/>
      <c r="G45" s="4"/>
      <c r="H45" s="4"/>
      <c r="I45" s="4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C46" s="9"/>
      <c r="D46" s="4"/>
      <c r="F46" s="4"/>
      <c r="G46" s="4"/>
      <c r="H46" s="4"/>
      <c r="I46" s="4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C47" s="9"/>
      <c r="D47" s="4"/>
      <c r="F47" s="4"/>
      <c r="G47" s="4"/>
      <c r="H47" s="4"/>
      <c r="I47" s="4"/>
      <c r="J47" s="4"/>
      <c r="K47" s="4"/>
      <c r="L47" s="4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C48" s="9"/>
      <c r="D48" s="4"/>
      <c r="F48" s="4"/>
      <c r="G48" s="4"/>
      <c r="H48" s="4"/>
      <c r="I48" s="4"/>
      <c r="J48" s="4"/>
      <c r="K48" s="4"/>
      <c r="L48" s="4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C49" s="9"/>
      <c r="D49" s="4"/>
      <c r="F49" s="4"/>
      <c r="G49" s="4"/>
      <c r="H49" s="4"/>
      <c r="I49" s="4"/>
      <c r="J49" s="4"/>
      <c r="K49" s="4"/>
      <c r="L49" s="4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C50" s="9"/>
      <c r="D50" s="4"/>
      <c r="F50" s="4"/>
      <c r="G50" s="4"/>
      <c r="H50" s="4"/>
      <c r="I50" s="4"/>
      <c r="J50" s="4"/>
      <c r="K50" s="4"/>
      <c r="L50" s="4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C51" s="9"/>
      <c r="D51" s="4"/>
      <c r="F51" s="4"/>
      <c r="G51" s="4"/>
      <c r="H51" s="4"/>
      <c r="I51" s="4"/>
      <c r="J51" s="4"/>
      <c r="K51" s="4"/>
      <c r="L51" s="4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C52" s="9"/>
      <c r="D52" s="4"/>
      <c r="F52" s="4"/>
      <c r="G52" s="4"/>
      <c r="H52" s="4"/>
      <c r="I52" s="4"/>
      <c r="J52" s="4"/>
      <c r="K52" s="4"/>
      <c r="L52" s="4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C53" s="9"/>
      <c r="D53" s="4"/>
      <c r="F53" s="4"/>
      <c r="G53" s="4"/>
      <c r="H53" s="4"/>
      <c r="I53" s="4"/>
      <c r="J53" s="4"/>
      <c r="K53" s="4"/>
      <c r="L53" s="4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C54" s="9"/>
      <c r="D54" s="4"/>
      <c r="F54" s="4"/>
      <c r="G54" s="4"/>
      <c r="H54" s="4"/>
      <c r="I54" s="4"/>
      <c r="J54" s="4"/>
      <c r="K54" s="4"/>
      <c r="L54" s="4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C55" s="9"/>
      <c r="D55" s="4"/>
      <c r="F55" s="4"/>
      <c r="G55" s="4"/>
      <c r="H55" s="4"/>
      <c r="I55" s="4"/>
      <c r="J55" s="4"/>
      <c r="K55" s="4"/>
      <c r="L55" s="4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C56" s="9"/>
      <c r="D56" s="4"/>
      <c r="F56" s="4"/>
      <c r="G56" s="4"/>
      <c r="H56" s="4"/>
      <c r="I56" s="4"/>
      <c r="J56" s="4"/>
      <c r="K56" s="4"/>
      <c r="L56" s="4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C57" s="9"/>
      <c r="D57" s="4"/>
      <c r="F57" s="4"/>
      <c r="G57" s="4"/>
      <c r="H57" s="4"/>
      <c r="I57" s="4"/>
      <c r="J57" s="4"/>
      <c r="K57" s="4"/>
      <c r="L57" s="4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</sheetData>
  <conditionalFormatting sqref="O16:Y25">
    <cfRule type="colorScale" priority="1">
      <colorScale>
        <cfvo type="min"/>
        <cfvo type="max"/>
        <color rgb="FFEA9999"/>
        <color rgb="FFB6D7A8"/>
      </colorScale>
    </cfRule>
  </conditionalFormatting>
  <conditionalFormatting sqref="O28:R35">
    <cfRule type="cellIs" dxfId="0" priority="2" operator="greaterThan">
      <formula>0</formula>
    </cfRule>
  </conditionalFormatting>
  <conditionalFormatting sqref="O28:R35">
    <cfRule type="cellIs" dxfId="1" priority="3" operator="lessThanOrEqual">
      <formula>0</formula>
    </cfRule>
  </conditionalFormatting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6.71"/>
    <col customWidth="1" min="4" max="10" width="5.43"/>
    <col customWidth="1" min="11" max="11" width="5.57"/>
    <col customWidth="1" min="14" max="14" width="15.14"/>
    <col customWidth="1" min="15" max="15" width="12.71"/>
  </cols>
  <sheetData>
    <row r="1">
      <c r="C1" s="11" t="s">
        <v>78</v>
      </c>
      <c r="N1" s="25" t="s">
        <v>85</v>
      </c>
      <c r="O1" s="27" t="s">
        <v>84</v>
      </c>
    </row>
    <row r="2">
      <c r="C2" s="17" t="s">
        <v>90</v>
      </c>
      <c r="D2" s="22" t="s">
        <v>103</v>
      </c>
      <c r="E2" s="25" t="s">
        <v>104</v>
      </c>
      <c r="F2" s="26" t="s">
        <v>105</v>
      </c>
      <c r="G2" s="25" t="s">
        <v>106</v>
      </c>
      <c r="H2" s="22" t="s">
        <v>107</v>
      </c>
      <c r="I2" s="22" t="s">
        <v>108</v>
      </c>
      <c r="J2" s="22" t="s">
        <v>109</v>
      </c>
      <c r="K2" s="25" t="s">
        <v>110</v>
      </c>
    </row>
    <row r="3">
      <c r="C3" s="18" t="s">
        <v>91</v>
      </c>
      <c r="D3" s="23" t="str">
        <f t="shared" ref="D3:K3" si="1">HLOOKUP(D$2,$B$15:$K$26,MATCH($C3,$B$15:$B$26,0),False)</f>
        <v>#N/A</v>
      </c>
      <c r="E3" s="23" t="str">
        <f t="shared" si="1"/>
        <v>#N/A</v>
      </c>
      <c r="F3" s="23" t="str">
        <f t="shared" si="1"/>
        <v>#N/A</v>
      </c>
      <c r="G3" s="23" t="str">
        <f t="shared" si="1"/>
        <v>#N/A</v>
      </c>
      <c r="H3" s="23" t="str">
        <f t="shared" si="1"/>
        <v>#N/A</v>
      </c>
      <c r="I3" s="23" t="str">
        <f t="shared" si="1"/>
        <v>#N/A</v>
      </c>
      <c r="J3" s="23" t="str">
        <f t="shared" si="1"/>
        <v>#N/A</v>
      </c>
      <c r="K3" s="23" t="str">
        <f t="shared" si="1"/>
        <v>#N/A</v>
      </c>
      <c r="N3" s="23" t="str">
        <f t="shared" ref="N3:O3" si="2">HLOOKUP(N$1,$B$15:$K$26,MATCH($C3,$B$15:$B$26,0),False)</f>
        <v>#N/A</v>
      </c>
      <c r="O3" s="28" t="str">
        <f t="shared" si="2"/>
        <v>#N/A</v>
      </c>
    </row>
    <row r="4">
      <c r="C4" s="18" t="s">
        <v>92</v>
      </c>
      <c r="D4" s="23" t="str">
        <f t="shared" ref="D4:K4" si="3">HLOOKUP(D$2,$B$15:$K$26,MATCH($C4,$B$15:$B$26,0),False)</f>
        <v>#N/A</v>
      </c>
      <c r="E4" s="23" t="str">
        <f t="shared" si="3"/>
        <v>#N/A</v>
      </c>
      <c r="F4" s="23" t="str">
        <f t="shared" si="3"/>
        <v>#N/A</v>
      </c>
      <c r="G4" s="23" t="str">
        <f t="shared" si="3"/>
        <v>#N/A</v>
      </c>
      <c r="H4" s="23" t="str">
        <f t="shared" si="3"/>
        <v>#N/A</v>
      </c>
      <c r="I4" s="23" t="str">
        <f t="shared" si="3"/>
        <v>#N/A</v>
      </c>
      <c r="J4" s="23" t="str">
        <f t="shared" si="3"/>
        <v>#N/A</v>
      </c>
      <c r="K4" s="23" t="str">
        <f t="shared" si="3"/>
        <v>#N/A</v>
      </c>
      <c r="N4" s="23" t="str">
        <f t="shared" ref="N4:O4" si="4">HLOOKUP(N$1,$B$15:$K$26,MATCH($C4,$B$15:$B$26,0),False)</f>
        <v>#N/A</v>
      </c>
      <c r="O4" s="28" t="str">
        <f t="shared" si="4"/>
        <v>#N/A</v>
      </c>
    </row>
    <row r="5">
      <c r="C5" s="18" t="s">
        <v>93</v>
      </c>
      <c r="D5" s="23" t="str">
        <f t="shared" ref="D5:K5" si="5">HLOOKUP(D$2,$B$15:$K$26,MATCH($C5,$B$15:$B$26,0),False)</f>
        <v>#N/A</v>
      </c>
      <c r="E5" s="23" t="str">
        <f t="shared" si="5"/>
        <v>#N/A</v>
      </c>
      <c r="F5" s="23" t="str">
        <f t="shared" si="5"/>
        <v>#N/A</v>
      </c>
      <c r="G5" s="23" t="str">
        <f t="shared" si="5"/>
        <v>#N/A</v>
      </c>
      <c r="H5" s="23" t="str">
        <f t="shared" si="5"/>
        <v>#N/A</v>
      </c>
      <c r="I5" s="23" t="str">
        <f t="shared" si="5"/>
        <v>#N/A</v>
      </c>
      <c r="J5" s="23" t="str">
        <f t="shared" si="5"/>
        <v>#N/A</v>
      </c>
      <c r="K5" s="23" t="str">
        <f t="shared" si="5"/>
        <v>#N/A</v>
      </c>
      <c r="N5" s="23" t="str">
        <f t="shared" ref="N5:O5" si="6">HLOOKUP(N$1,$B$15:$K$26,MATCH($C5,$B$15:$B$26,0),False)</f>
        <v>#N/A</v>
      </c>
      <c r="O5" s="28" t="str">
        <f t="shared" si="6"/>
        <v>#N/A</v>
      </c>
    </row>
    <row r="6">
      <c r="C6" s="18" t="s">
        <v>94</v>
      </c>
      <c r="D6" s="23" t="str">
        <f t="shared" ref="D6:K6" si="7">HLOOKUP(D$2,$B$15:$K$26,MATCH($C6,$B$15:$B$26,0),False)</f>
        <v>#N/A</v>
      </c>
      <c r="E6" s="23" t="str">
        <f t="shared" si="7"/>
        <v>#N/A</v>
      </c>
      <c r="F6" s="23" t="str">
        <f t="shared" si="7"/>
        <v>#N/A</v>
      </c>
      <c r="G6" s="23" t="str">
        <f t="shared" si="7"/>
        <v>#N/A</v>
      </c>
      <c r="H6" s="23" t="str">
        <f t="shared" si="7"/>
        <v>#N/A</v>
      </c>
      <c r="I6" s="23" t="str">
        <f t="shared" si="7"/>
        <v>#N/A</v>
      </c>
      <c r="J6" s="23" t="str">
        <f t="shared" si="7"/>
        <v>#N/A</v>
      </c>
      <c r="K6" s="23" t="str">
        <f t="shared" si="7"/>
        <v>#N/A</v>
      </c>
      <c r="N6" s="23" t="str">
        <f t="shared" ref="N6:O6" si="8">HLOOKUP(N$1,$B$15:$K$26,MATCH($C6,$B$15:$B$26,0),False)</f>
        <v>#N/A</v>
      </c>
      <c r="O6" s="28" t="str">
        <f t="shared" si="8"/>
        <v>#N/A</v>
      </c>
    </row>
    <row r="7">
      <c r="C7" s="18" t="s">
        <v>95</v>
      </c>
      <c r="D7" s="23" t="str">
        <f t="shared" ref="D7:K7" si="9">HLOOKUP(D$2,$B$15:$K$26,MATCH($C7,$B$15:$B$26,0),False)</f>
        <v>#N/A</v>
      </c>
      <c r="E7" s="23" t="str">
        <f t="shared" si="9"/>
        <v>#N/A</v>
      </c>
      <c r="F7" s="23" t="str">
        <f t="shared" si="9"/>
        <v>#N/A</v>
      </c>
      <c r="G7" s="23" t="str">
        <f t="shared" si="9"/>
        <v>#N/A</v>
      </c>
      <c r="H7" s="23" t="str">
        <f t="shared" si="9"/>
        <v>#N/A</v>
      </c>
      <c r="I7" s="23" t="str">
        <f t="shared" si="9"/>
        <v>#N/A</v>
      </c>
      <c r="J7" s="23" t="str">
        <f t="shared" si="9"/>
        <v>#N/A</v>
      </c>
      <c r="K7" s="23" t="str">
        <f t="shared" si="9"/>
        <v>#N/A</v>
      </c>
      <c r="N7" s="23" t="str">
        <f t="shared" ref="N7:O7" si="10">HLOOKUP(N$1,$B$15:$K$26,MATCH($C7,$B$15:$B$26,0),False)</f>
        <v>#N/A</v>
      </c>
      <c r="O7" s="28" t="str">
        <f t="shared" si="10"/>
        <v>#N/A</v>
      </c>
    </row>
    <row r="8">
      <c r="C8" s="18" t="s">
        <v>96</v>
      </c>
      <c r="D8" s="23" t="str">
        <f t="shared" ref="D8:K8" si="11">HLOOKUP(D$2,$B$15:$K$26,MATCH($C8,$B$15:$B$26,0),False)</f>
        <v>#N/A</v>
      </c>
      <c r="E8" s="23" t="str">
        <f t="shared" si="11"/>
        <v>#N/A</v>
      </c>
      <c r="F8" s="23" t="str">
        <f t="shared" si="11"/>
        <v>#N/A</v>
      </c>
      <c r="G8" s="23" t="str">
        <f t="shared" si="11"/>
        <v>#N/A</v>
      </c>
      <c r="H8" s="23" t="str">
        <f t="shared" si="11"/>
        <v>#N/A</v>
      </c>
      <c r="I8" s="23" t="str">
        <f t="shared" si="11"/>
        <v>#N/A</v>
      </c>
      <c r="J8" s="23" t="str">
        <f t="shared" si="11"/>
        <v>#N/A</v>
      </c>
      <c r="K8" s="23" t="str">
        <f t="shared" si="11"/>
        <v>#N/A</v>
      </c>
      <c r="N8" s="23" t="str">
        <f t="shared" ref="N8:O8" si="12">HLOOKUP(N$1,$B$15:$K$26,MATCH($C8,$B$15:$B$26,0),False)</f>
        <v>#N/A</v>
      </c>
      <c r="O8" s="28" t="str">
        <f t="shared" si="12"/>
        <v>#N/A</v>
      </c>
    </row>
    <row r="9">
      <c r="C9" s="18" t="s">
        <v>97</v>
      </c>
      <c r="D9" s="23" t="str">
        <f t="shared" ref="D9:K9" si="13">HLOOKUP(D$2,$B$15:$K$26,MATCH($C9,$B$15:$B$26,0),False)</f>
        <v>#N/A</v>
      </c>
      <c r="E9" s="23" t="str">
        <f t="shared" si="13"/>
        <v>#N/A</v>
      </c>
      <c r="F9" s="23" t="str">
        <f t="shared" si="13"/>
        <v>#N/A</v>
      </c>
      <c r="G9" s="23" t="str">
        <f t="shared" si="13"/>
        <v>#N/A</v>
      </c>
      <c r="H9" s="23" t="str">
        <f t="shared" si="13"/>
        <v>#N/A</v>
      </c>
      <c r="I9" s="23" t="str">
        <f t="shared" si="13"/>
        <v>#N/A</v>
      </c>
      <c r="J9" s="23" t="str">
        <f t="shared" si="13"/>
        <v>#N/A</v>
      </c>
      <c r="K9" s="23" t="str">
        <f t="shared" si="13"/>
        <v>#N/A</v>
      </c>
      <c r="N9" s="23" t="str">
        <f t="shared" ref="N9:O9" si="14">HLOOKUP(N$1,$B$15:$K$26,MATCH($C9,$B$15:$B$26,0),False)</f>
        <v>#N/A</v>
      </c>
      <c r="O9" s="28" t="str">
        <f t="shared" si="14"/>
        <v>#N/A</v>
      </c>
    </row>
    <row r="10">
      <c r="C10" s="18" t="s">
        <v>98</v>
      </c>
      <c r="D10" s="23" t="str">
        <f t="shared" ref="D10:K10" si="15">HLOOKUP(D$2,$B$15:$K$26,MATCH($C10,$B$15:$B$26,0),False)</f>
        <v>#N/A</v>
      </c>
      <c r="E10" s="23" t="str">
        <f t="shared" si="15"/>
        <v>#N/A</v>
      </c>
      <c r="F10" s="23" t="str">
        <f t="shared" si="15"/>
        <v>#N/A</v>
      </c>
      <c r="G10" s="23" t="str">
        <f t="shared" si="15"/>
        <v>#N/A</v>
      </c>
      <c r="H10" s="23" t="str">
        <f t="shared" si="15"/>
        <v>#N/A</v>
      </c>
      <c r="I10" s="23" t="str">
        <f t="shared" si="15"/>
        <v>#N/A</v>
      </c>
      <c r="J10" s="23" t="str">
        <f t="shared" si="15"/>
        <v>#N/A</v>
      </c>
      <c r="K10" s="23" t="str">
        <f t="shared" si="15"/>
        <v>#N/A</v>
      </c>
      <c r="N10" s="23" t="str">
        <f t="shared" ref="N10:O10" si="16">HLOOKUP(N$1,$B$15:$K$26,MATCH($C10,$B$15:$B$26,0),False)</f>
        <v>#N/A</v>
      </c>
      <c r="O10" s="28" t="str">
        <f t="shared" si="16"/>
        <v>#N/A</v>
      </c>
    </row>
    <row r="11">
      <c r="C11" s="18" t="s">
        <v>99</v>
      </c>
      <c r="D11" s="23" t="str">
        <f t="shared" ref="D11:K11" si="17">HLOOKUP(D$2,$B$15:$K$26,MATCH($C11,$B$15:$B$26,0),False)</f>
        <v>#N/A</v>
      </c>
      <c r="E11" s="23" t="str">
        <f t="shared" si="17"/>
        <v>#N/A</v>
      </c>
      <c r="F11" s="23" t="str">
        <f t="shared" si="17"/>
        <v>#N/A</v>
      </c>
      <c r="G11" s="23" t="str">
        <f t="shared" si="17"/>
        <v>#N/A</v>
      </c>
      <c r="H11" s="23" t="str">
        <f t="shared" si="17"/>
        <v>#N/A</v>
      </c>
      <c r="I11" s="23" t="str">
        <f t="shared" si="17"/>
        <v>#N/A</v>
      </c>
      <c r="J11" s="23" t="str">
        <f t="shared" si="17"/>
        <v>#N/A</v>
      </c>
      <c r="K11" s="23" t="str">
        <f t="shared" si="17"/>
        <v>#N/A</v>
      </c>
      <c r="N11" s="23" t="str">
        <f t="shared" ref="N11:O11" si="18">HLOOKUP(N$1,$B$15:$K$26,MATCH($C11,$B$15:$B$26,0),False)</f>
        <v>#N/A</v>
      </c>
      <c r="O11" s="28" t="str">
        <f t="shared" si="18"/>
        <v>#N/A</v>
      </c>
    </row>
    <row r="12">
      <c r="C12" s="18" t="s">
        <v>100</v>
      </c>
      <c r="D12" s="23" t="str">
        <f t="shared" ref="D12:K12" si="19">HLOOKUP(D$2,$B$15:$K$26,MATCH($C12,$B$15:$B$26,0),False)</f>
        <v>#N/A</v>
      </c>
      <c r="E12" s="23" t="str">
        <f t="shared" si="19"/>
        <v>#N/A</v>
      </c>
      <c r="F12" s="23" t="str">
        <f t="shared" si="19"/>
        <v>#N/A</v>
      </c>
      <c r="G12" s="23" t="str">
        <f t="shared" si="19"/>
        <v>#N/A</v>
      </c>
      <c r="H12" s="23" t="str">
        <f t="shared" si="19"/>
        <v>#N/A</v>
      </c>
      <c r="I12" s="23" t="str">
        <f t="shared" si="19"/>
        <v>#N/A</v>
      </c>
      <c r="J12" s="23" t="str">
        <f t="shared" si="19"/>
        <v>#N/A</v>
      </c>
      <c r="K12" s="23" t="str">
        <f t="shared" si="19"/>
        <v>#N/A</v>
      </c>
      <c r="N12" s="23" t="str">
        <f t="shared" ref="N12:O12" si="20">HLOOKUP(N$1,$B$15:$K$26,MATCH($C12,$B$15:$B$26,0),False)</f>
        <v>#N/A</v>
      </c>
      <c r="O12" s="28" t="str">
        <f t="shared" si="20"/>
        <v>#N/A</v>
      </c>
    </row>
    <row r="13">
      <c r="C13" s="19" t="s">
        <v>101</v>
      </c>
      <c r="D13" s="24" t="str">
        <f t="shared" ref="D13:K13" si="21">HLOOKUP(D$2,$B$15:$K$26,MATCH($C13,$B$15:$B$26,0),False)</f>
        <v>#N/A</v>
      </c>
      <c r="E13" s="24" t="str">
        <f t="shared" si="21"/>
        <v>#N/A</v>
      </c>
      <c r="F13" s="24" t="str">
        <f t="shared" si="21"/>
        <v>#N/A</v>
      </c>
      <c r="G13" s="24" t="str">
        <f t="shared" si="21"/>
        <v>#N/A</v>
      </c>
      <c r="H13" s="24" t="str">
        <f t="shared" si="21"/>
        <v>#N/A</v>
      </c>
      <c r="I13" s="24" t="str">
        <f t="shared" si="21"/>
        <v>#N/A</v>
      </c>
      <c r="J13" s="24" t="str">
        <f t="shared" si="21"/>
        <v>#N/A</v>
      </c>
      <c r="K13" s="24" t="str">
        <f t="shared" si="21"/>
        <v>#N/A</v>
      </c>
      <c r="N13" s="24" t="str">
        <f t="shared" ref="N13:O13" si="22">HLOOKUP(N$1,$B$15:$K$26,MATCH($C13,$B$15:$B$26,0),False)</f>
        <v>#N/A</v>
      </c>
      <c r="O13" s="29" t="str">
        <f t="shared" si="22"/>
        <v>#N/A</v>
      </c>
    </row>
  </sheetData>
  <conditionalFormatting sqref="D3:K13 N3:O13">
    <cfRule type="colorScale" priority="1">
      <colorScale>
        <cfvo type="min"/>
        <cfvo type="max"/>
        <color rgb="FFEA9999"/>
        <color rgb="FFB6D7A8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7.0"/>
    <col customWidth="1" min="3" max="3" width="12.43"/>
    <col customWidth="1" min="4" max="4" width="12.86"/>
    <col customWidth="1" min="5" max="5" width="12.29"/>
    <col customWidth="1" min="6" max="6" width="15.57"/>
    <col customWidth="1" min="7" max="7" width="9.71"/>
    <col customWidth="1" min="8" max="8" width="19.57"/>
    <col customWidth="1" min="9" max="9" width="19.0"/>
    <col customWidth="1" min="10" max="10" width="22.29"/>
    <col customWidth="1" min="11" max="11" width="16.14"/>
    <col customWidth="1" min="12" max="12" width="15.57"/>
    <col customWidth="1" min="13" max="13" width="18.71"/>
  </cols>
  <sheetData>
    <row r="1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4"/>
      <c r="B2" s="36" t="s">
        <v>111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4"/>
      <c r="B3" s="37" t="s">
        <v>90</v>
      </c>
      <c r="C3" s="38" t="s">
        <v>91</v>
      </c>
      <c r="D3" s="38" t="s">
        <v>92</v>
      </c>
      <c r="E3" s="38" t="s">
        <v>93</v>
      </c>
      <c r="F3" s="38" t="s">
        <v>94</v>
      </c>
      <c r="G3" s="38" t="s">
        <v>95</v>
      </c>
      <c r="H3" s="38" t="s">
        <v>96</v>
      </c>
      <c r="I3" s="38" t="s">
        <v>97</v>
      </c>
      <c r="J3" s="38" t="s">
        <v>98</v>
      </c>
      <c r="K3" s="38" t="s">
        <v>99</v>
      </c>
      <c r="L3" s="38" t="s">
        <v>100</v>
      </c>
      <c r="M3" s="38" t="s">
        <v>101</v>
      </c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4"/>
      <c r="B4" s="39" t="s">
        <v>81</v>
      </c>
      <c r="C4" s="40">
        <v>0.85586</v>
      </c>
      <c r="D4" s="40">
        <v>0.68074</v>
      </c>
      <c r="E4" s="40">
        <v>0.85586</v>
      </c>
      <c r="F4" s="40">
        <v>0.85035</v>
      </c>
      <c r="G4" s="40">
        <v>0.80063</v>
      </c>
      <c r="H4" s="40">
        <v>0.67134</v>
      </c>
      <c r="I4" s="40">
        <v>0.85586</v>
      </c>
      <c r="J4" s="40">
        <v>0.85101</v>
      </c>
      <c r="K4" s="40">
        <v>0.69562</v>
      </c>
      <c r="L4" s="40">
        <v>0.85586</v>
      </c>
      <c r="M4" s="41">
        <v>0.85586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4"/>
      <c r="B5" s="42" t="s">
        <v>80</v>
      </c>
      <c r="C5" s="43">
        <v>0.82883</v>
      </c>
      <c r="D5" s="43">
        <v>0.68061</v>
      </c>
      <c r="E5" s="43">
        <v>0.82883</v>
      </c>
      <c r="F5" s="43">
        <v>0.82283</v>
      </c>
      <c r="G5" s="43">
        <v>0.75756</v>
      </c>
      <c r="H5" s="43">
        <v>0.69626</v>
      </c>
      <c r="I5" s="43">
        <v>0.82883</v>
      </c>
      <c r="J5" s="43">
        <v>0.82336</v>
      </c>
      <c r="K5" s="43">
        <v>0.67081</v>
      </c>
      <c r="L5" s="43">
        <v>0.82883</v>
      </c>
      <c r="M5" s="44">
        <v>0.82883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45" t="s">
        <v>87</v>
      </c>
      <c r="C6" s="46">
        <v>0.8018</v>
      </c>
      <c r="D6" s="46">
        <v>0.66112</v>
      </c>
      <c r="E6" s="46">
        <v>0.8018</v>
      </c>
      <c r="F6" s="46">
        <v>0.79395</v>
      </c>
      <c r="G6" s="46">
        <v>0.72158</v>
      </c>
      <c r="H6" s="46">
        <v>0.66984</v>
      </c>
      <c r="I6" s="46">
        <v>0.8018</v>
      </c>
      <c r="J6" s="46">
        <v>0.79172</v>
      </c>
      <c r="K6" s="46">
        <v>0.6586</v>
      </c>
      <c r="L6" s="46">
        <v>0.8018</v>
      </c>
      <c r="M6" s="47">
        <v>0.8018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/>
      <c r="B7" s="45" t="s">
        <v>83</v>
      </c>
      <c r="C7" s="46">
        <v>0.77477</v>
      </c>
      <c r="D7" s="46">
        <v>0.65493</v>
      </c>
      <c r="E7" s="46">
        <v>0.77477</v>
      </c>
      <c r="F7" s="46">
        <v>0.7869</v>
      </c>
      <c r="G7" s="46">
        <v>0.68883</v>
      </c>
      <c r="H7" s="46">
        <v>0.67172</v>
      </c>
      <c r="I7" s="46">
        <v>0.77477</v>
      </c>
      <c r="J7" s="46">
        <v>0.80189</v>
      </c>
      <c r="K7" s="46">
        <v>0.64055</v>
      </c>
      <c r="L7" s="46">
        <v>0.77477</v>
      </c>
      <c r="M7" s="47">
        <v>0.77477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/>
      <c r="B8" s="48" t="s">
        <v>86</v>
      </c>
      <c r="C8" s="46">
        <v>0.76577</v>
      </c>
      <c r="D8" s="46">
        <v>0.68661</v>
      </c>
      <c r="E8" s="46">
        <v>0.76577</v>
      </c>
      <c r="F8" s="46">
        <v>0.76785</v>
      </c>
      <c r="G8" s="46">
        <v>0.68695</v>
      </c>
      <c r="H8" s="46">
        <v>0.66643</v>
      </c>
      <c r="I8" s="46">
        <v>0.76577</v>
      </c>
      <c r="J8" s="46">
        <v>0.80366</v>
      </c>
      <c r="K8" s="46">
        <v>0.74988</v>
      </c>
      <c r="L8" s="46">
        <v>0.76577</v>
      </c>
      <c r="M8" s="47">
        <v>0.76577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/>
      <c r="B9" s="48" t="s">
        <v>82</v>
      </c>
      <c r="C9" s="46">
        <v>0.76577</v>
      </c>
      <c r="D9" s="46">
        <v>0.61455</v>
      </c>
      <c r="E9" s="46">
        <v>0.76577</v>
      </c>
      <c r="F9" s="46">
        <v>0.75905</v>
      </c>
      <c r="G9" s="46">
        <v>0.67092</v>
      </c>
      <c r="H9" s="46">
        <v>0.61334</v>
      </c>
      <c r="I9" s="46">
        <v>0.76577</v>
      </c>
      <c r="J9" s="46">
        <v>0.75404</v>
      </c>
      <c r="K9" s="46">
        <v>0.61674</v>
      </c>
      <c r="L9" s="46">
        <v>0.76577</v>
      </c>
      <c r="M9" s="47">
        <v>0.76577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45" t="s">
        <v>88</v>
      </c>
      <c r="C10" s="46">
        <v>0.75676</v>
      </c>
      <c r="D10" s="46">
        <v>0.60993</v>
      </c>
      <c r="E10" s="46">
        <v>0.75676</v>
      </c>
      <c r="F10" s="46">
        <v>0.75081</v>
      </c>
      <c r="G10" s="46">
        <v>0.65639</v>
      </c>
      <c r="H10" s="46">
        <v>0.63658</v>
      </c>
      <c r="I10" s="46">
        <v>0.75676</v>
      </c>
      <c r="J10" s="46">
        <v>0.7655</v>
      </c>
      <c r="K10" s="46">
        <v>0.60215</v>
      </c>
      <c r="L10" s="46">
        <v>0.75676</v>
      </c>
      <c r="M10" s="47">
        <v>0.75676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48" t="s">
        <v>85</v>
      </c>
      <c r="C11" s="46">
        <v>0.73874</v>
      </c>
      <c r="D11" s="46">
        <v>0.59343</v>
      </c>
      <c r="E11" s="46">
        <v>0.73874</v>
      </c>
      <c r="F11" s="46">
        <v>0.73693</v>
      </c>
      <c r="G11" s="46">
        <v>0.63913</v>
      </c>
      <c r="H11" s="46">
        <v>0.58597</v>
      </c>
      <c r="I11" s="46">
        <v>0.73874</v>
      </c>
      <c r="J11" s="46">
        <v>0.74195</v>
      </c>
      <c r="K11" s="46">
        <v>0.61098</v>
      </c>
      <c r="L11" s="46">
        <v>0.73874</v>
      </c>
      <c r="M11" s="47">
        <v>0.73874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48" t="s">
        <v>89</v>
      </c>
      <c r="C12" s="46">
        <v>0.74775</v>
      </c>
      <c r="D12" s="46">
        <v>0.54556</v>
      </c>
      <c r="E12" s="46">
        <v>0.74775</v>
      </c>
      <c r="F12" s="46">
        <v>0.72324</v>
      </c>
      <c r="G12" s="46">
        <v>0.63345</v>
      </c>
      <c r="H12" s="46">
        <v>0.61569</v>
      </c>
      <c r="I12" s="46">
        <v>0.74775</v>
      </c>
      <c r="J12" s="46">
        <v>0.74488</v>
      </c>
      <c r="K12" s="46">
        <v>0.53618</v>
      </c>
      <c r="L12" s="46">
        <v>0.74775</v>
      </c>
      <c r="M12" s="47">
        <v>0.74775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49" t="s">
        <v>84</v>
      </c>
      <c r="C13" s="50">
        <v>0.61261</v>
      </c>
      <c r="D13" s="51">
        <v>0.56445</v>
      </c>
      <c r="E13" s="51">
        <v>0.61261</v>
      </c>
      <c r="F13" s="51">
        <v>0.61112</v>
      </c>
      <c r="G13" s="50">
        <v>0.48611</v>
      </c>
      <c r="H13" s="51">
        <v>0.57435</v>
      </c>
      <c r="I13" s="51">
        <v>0.61261</v>
      </c>
      <c r="J13" s="51">
        <v>0.67678</v>
      </c>
      <c r="K13" s="51">
        <v>0.63456</v>
      </c>
      <c r="L13" s="51">
        <v>0.61261</v>
      </c>
      <c r="M13" s="52">
        <v>0.61261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53" t="s">
        <v>112</v>
      </c>
      <c r="C15" s="54" t="s">
        <v>91</v>
      </c>
      <c r="D15" s="54" t="s">
        <v>98</v>
      </c>
      <c r="E15" s="54" t="s">
        <v>94</v>
      </c>
      <c r="F15" s="55" t="s">
        <v>95</v>
      </c>
      <c r="G15" s="35"/>
      <c r="H15" s="35"/>
      <c r="I15" s="35"/>
      <c r="J15" s="35"/>
      <c r="K15" s="35"/>
      <c r="L15" s="35"/>
      <c r="M15" s="35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56" t="s">
        <v>82</v>
      </c>
      <c r="C16" s="5">
        <f>vlookup($B16,$B$3:$M$13,MATCH(C$15,$B$3:$M$3),False)-VLOOKUP($B16,Paper!$A$17:$E$25,MATCH(C$15,Paper!$A$17:$E$17),False)</f>
        <v>-0.00423</v>
      </c>
      <c r="D16" s="5">
        <f>vlookup($B16,$B$3:$M$13,MATCH(D$15,$B$3:$M$3),False)-VLOOKUP($B16,Paper!$A$17:$E$25,MATCH(D$15,Paper!$A$17:$E$17),False)</f>
        <v>0.08404</v>
      </c>
      <c r="E16" s="5">
        <f>vlookup($B16,$B$3:$M$13,MATCH(E$15,$B$3:$M$3),False)-VLOOKUP($B16,Paper!$A$17:$E$25,MATCH(E$15,Paper!$A$17:$E$17),False)</f>
        <v>-0.01095</v>
      </c>
      <c r="F16" s="5">
        <f>vlookup($B16,$B$3:$M$13,MATCH(F$15,$B$3:$M$3),False)-VLOOKUP($B16,Paper!$A$17:$E$25,MATCH(F$15,Paper!$A$17:$E$17),False)</f>
        <v>-0.09908</v>
      </c>
      <c r="G16" s="35"/>
      <c r="H16" s="35"/>
      <c r="I16" s="35"/>
      <c r="J16" s="35"/>
      <c r="K16" s="35"/>
      <c r="L16" s="35"/>
      <c r="M16" s="35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56" t="s">
        <v>87</v>
      </c>
      <c r="C17" s="5">
        <f>vlookup($B17,$B$3:$M$13,MATCH(C$15,$B$3:$M$3),False)-VLOOKUP($B17,Paper!$A$17:$E$25,MATCH(C$15,Paper!$A$17:$E$17),False)</f>
        <v>0.0118</v>
      </c>
      <c r="D17" s="5">
        <f>vlookup($B17,$B$3:$M$13,MATCH(D$15,$B$3:$M$3),False)-VLOOKUP($B17,Paper!$A$17:$E$25,MATCH(D$15,Paper!$A$17:$E$17),False)</f>
        <v>0.08172</v>
      </c>
      <c r="E17" s="5">
        <f>vlookup($B17,$B$3:$M$13,MATCH(E$15,$B$3:$M$3),False)-VLOOKUP($B17,Paper!$A$17:$E$25,MATCH(E$15,Paper!$A$17:$E$17),False)</f>
        <v>0.00395</v>
      </c>
      <c r="F17" s="5">
        <f>vlookup($B17,$B$3:$M$13,MATCH(F$15,$B$3:$M$3),False)-VLOOKUP($B17,Paper!$A$17:$E$25,MATCH(F$15,Paper!$A$17:$E$17),False)</f>
        <v>-0.06842</v>
      </c>
      <c r="G17" s="35"/>
      <c r="H17" s="35"/>
      <c r="I17" s="35"/>
      <c r="J17" s="35"/>
      <c r="K17" s="35"/>
      <c r="L17" s="35"/>
      <c r="M17" s="35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56" t="s">
        <v>86</v>
      </c>
      <c r="C18" s="5">
        <f>vlookup($B18,$B$3:$M$13,MATCH(C$15,$B$3:$M$3),False)-VLOOKUP($B18,Paper!$A$17:$E$25,MATCH(C$15,Paper!$A$17:$E$17),False)</f>
        <v>-0.01423</v>
      </c>
      <c r="D18" s="5">
        <f>vlookup($B18,$B$3:$M$13,MATCH(D$15,$B$3:$M$3),False)-VLOOKUP($B18,Paper!$A$17:$E$25,MATCH(D$15,Paper!$A$17:$E$17),False)</f>
        <v>0.09366</v>
      </c>
      <c r="E18" s="5">
        <f>vlookup($B18,$B$3:$M$13,MATCH(E$15,$B$3:$M$3),False)-VLOOKUP($B18,Paper!$A$17:$E$25,MATCH(E$15,Paper!$A$17:$E$17),False)</f>
        <v>-0.01215</v>
      </c>
      <c r="F18" s="5">
        <f>vlookup($B18,$B$3:$M$13,MATCH(F$15,$B$3:$M$3),False)-VLOOKUP($B18,Paper!$A$17:$E$25,MATCH(F$15,Paper!$A$17:$E$17),False)</f>
        <v>-0.09305</v>
      </c>
      <c r="G18" s="35"/>
      <c r="H18" s="35"/>
      <c r="I18" s="35"/>
      <c r="J18" s="35"/>
      <c r="K18" s="35"/>
      <c r="L18" s="35"/>
      <c r="M18" s="35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56" t="s">
        <v>83</v>
      </c>
      <c r="C19" s="5">
        <f>vlookup($B19,$B$3:$M$13,MATCH(C$15,$B$3:$M$3),False)-VLOOKUP($B19,Paper!$A$17:$E$25,MATCH(C$15,Paper!$A$17:$E$17),False)</f>
        <v>0.00477</v>
      </c>
      <c r="D19" s="5">
        <f>vlookup($B19,$B$3:$M$13,MATCH(D$15,$B$3:$M$3),False)-VLOOKUP($B19,Paper!$A$17:$E$25,MATCH(D$15,Paper!$A$17:$E$17),False)</f>
        <v>0.11189</v>
      </c>
      <c r="E19" s="5">
        <f>vlookup($B19,$B$3:$M$13,MATCH(E$15,$B$3:$M$3),False)-VLOOKUP($B19,Paper!$A$17:$E$25,MATCH(E$15,Paper!$A$17:$E$17),False)</f>
        <v>0.0169</v>
      </c>
      <c r="F19" s="5">
        <f>vlookup($B19,$B$3:$M$13,MATCH(F$15,$B$3:$M$3),False)-VLOOKUP($B19,Paper!$A$17:$E$25,MATCH(F$15,Paper!$A$17:$E$17),False)</f>
        <v>-0.08117</v>
      </c>
      <c r="G19" s="35"/>
      <c r="H19" s="35"/>
      <c r="I19" s="35"/>
      <c r="J19" s="35"/>
      <c r="K19" s="35"/>
      <c r="L19" s="35"/>
      <c r="M19" s="35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56" t="s">
        <v>88</v>
      </c>
      <c r="C20" s="5">
        <f>vlookup($B20,$B$3:$M$13,MATCH(C$15,$B$3:$M$3),False)-VLOOKUP($B20,Paper!$A$17:$E$25,MATCH(C$15,Paper!$A$17:$E$17),False)</f>
        <v>-0.00324</v>
      </c>
      <c r="D20" s="5">
        <f>vlookup($B20,$B$3:$M$13,MATCH(D$15,$B$3:$M$3),False)-VLOOKUP($B20,Paper!$A$17:$E$25,MATCH(D$15,Paper!$A$17:$E$17),False)</f>
        <v>0.1055</v>
      </c>
      <c r="E20" s="5">
        <f>vlookup($B20,$B$3:$M$13,MATCH(E$15,$B$3:$M$3),False)-VLOOKUP($B20,Paper!$A$17:$E$25,MATCH(E$15,Paper!$A$17:$E$17),False)</f>
        <v>-0.00919</v>
      </c>
      <c r="F20" s="5">
        <f>vlookup($B20,$B$3:$M$13,MATCH(F$15,$B$3:$M$3),False)-VLOOKUP($B20,Paper!$A$17:$E$25,MATCH(F$15,Paper!$A$17:$E$17),False)</f>
        <v>-0.10361</v>
      </c>
      <c r="G20" s="35"/>
      <c r="H20" s="35"/>
      <c r="I20" s="35"/>
      <c r="J20" s="35"/>
      <c r="K20" s="35"/>
      <c r="L20" s="35"/>
      <c r="M20" s="35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56" t="s">
        <v>81</v>
      </c>
      <c r="C21" s="5">
        <f>vlookup($B21,$B$3:$M$13,MATCH(C$15,$B$3:$M$3),False)-VLOOKUP($B21,Paper!$A$17:$E$25,MATCH(C$15,Paper!$A$17:$E$17),False)</f>
        <v>-0.00414</v>
      </c>
      <c r="D21" s="5">
        <f>vlookup($B21,$B$3:$M$13,MATCH(D$15,$B$3:$M$3),False)-VLOOKUP($B21,Paper!$A$17:$E$25,MATCH(D$15,Paper!$A$17:$E$17),False)</f>
        <v>0.05101</v>
      </c>
      <c r="E21" s="5">
        <f>vlookup($B21,$B$3:$M$13,MATCH(E$15,$B$3:$M$3),False)-VLOOKUP($B21,Paper!$A$17:$E$25,MATCH(E$15,Paper!$A$17:$E$17),False)</f>
        <v>-0.00965</v>
      </c>
      <c r="F21" s="5">
        <f>vlookup($B21,$B$3:$M$13,MATCH(F$15,$B$3:$M$3),False)-VLOOKUP($B21,Paper!$A$17:$E$25,MATCH(F$15,Paper!$A$17:$E$17),False)</f>
        <v>-0.05937</v>
      </c>
      <c r="G21" s="35"/>
      <c r="H21" s="35"/>
      <c r="I21" s="35"/>
      <c r="J21" s="35"/>
      <c r="K21" s="35"/>
      <c r="L21" s="35"/>
      <c r="M21" s="35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56" t="s">
        <v>80</v>
      </c>
      <c r="C22" s="5">
        <f>vlookup($B22,$B$3:$M$13,MATCH(C$15,$B$3:$M$3),False)-VLOOKUP($B22,Paper!$A$17:$E$25,MATCH(C$15,Paper!$A$17:$E$17),False)</f>
        <v>0.00883</v>
      </c>
      <c r="D22" s="5">
        <f>vlookup($B22,$B$3:$M$13,MATCH(D$15,$B$3:$M$3),False)-VLOOKUP($B22,Paper!$A$17:$E$25,MATCH(D$15,Paper!$A$17:$E$17),False)</f>
        <v>0.08336</v>
      </c>
      <c r="E22" s="5">
        <f>vlookup($B22,$B$3:$M$13,MATCH(E$15,$B$3:$M$3),False)-VLOOKUP($B22,Paper!$A$17:$E$25,MATCH(E$15,Paper!$A$17:$E$17),False)</f>
        <v>0.00283</v>
      </c>
      <c r="F22" s="5">
        <f>vlookup($B22,$B$3:$M$13,MATCH(F$15,$B$3:$M$3),False)-VLOOKUP($B22,Paper!$A$17:$E$25,MATCH(F$15,Paper!$A$17:$E$17),False)</f>
        <v>-0.06244</v>
      </c>
      <c r="G22" s="35"/>
      <c r="H22" s="35"/>
      <c r="I22" s="35"/>
      <c r="J22" s="35"/>
      <c r="K22" s="35"/>
      <c r="L22" s="35"/>
      <c r="M22" s="35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57" t="s">
        <v>89</v>
      </c>
      <c r="C23" s="5">
        <f>vlookup($B23,$B$3:$M$13,MATCH(C$15,$B$3:$M$3),False)-VLOOKUP($B23,Paper!$A$17:$E$25,MATCH(C$15,Paper!$A$17:$E$17),False)</f>
        <v>-0.02225</v>
      </c>
      <c r="D23" s="5">
        <f>vlookup($B23,$B$3:$M$13,MATCH(D$15,$B$3:$M$3),False)-VLOOKUP($B23,Paper!$A$17:$E$25,MATCH(D$15,Paper!$A$17:$E$17),False)</f>
        <v>0.07488</v>
      </c>
      <c r="E23" s="5">
        <f>vlookup($B23,$B$3:$M$13,MATCH(E$15,$B$3:$M$3),False)-VLOOKUP($B23,Paper!$A$17:$E$25,MATCH(E$15,Paper!$A$17:$E$17),False)</f>
        <v>-0.04676</v>
      </c>
      <c r="F23" s="5">
        <f>vlookup($B23,$B$3:$M$13,MATCH(F$15,$B$3:$M$3),False)-VLOOKUP($B23,Paper!$A$17:$E$25,MATCH(F$15,Paper!$A$17:$E$17),False)</f>
        <v>-0.13655</v>
      </c>
      <c r="G23" s="35"/>
      <c r="H23" s="35"/>
      <c r="I23" s="35"/>
      <c r="J23" s="35"/>
      <c r="K23" s="35"/>
      <c r="L23" s="35"/>
      <c r="M23" s="35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5"/>
      <c r="C25" s="35"/>
      <c r="D25" s="35"/>
      <c r="E25" s="35"/>
      <c r="F25" s="35">
        <f>AVERAGE(C16:F23)</f>
        <v>-0.003291875</v>
      </c>
      <c r="G25" s="35"/>
      <c r="H25" s="35"/>
      <c r="I25" s="35"/>
      <c r="J25" s="35"/>
      <c r="K25" s="35"/>
      <c r="L25" s="35"/>
      <c r="M25" s="35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6" t="s">
        <v>113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58" t="s">
        <v>90</v>
      </c>
      <c r="C28" s="59" t="s">
        <v>91</v>
      </c>
      <c r="D28" s="59" t="s">
        <v>92</v>
      </c>
      <c r="E28" s="59" t="s">
        <v>93</v>
      </c>
      <c r="F28" s="59" t="s">
        <v>94</v>
      </c>
      <c r="G28" s="59" t="s">
        <v>95</v>
      </c>
      <c r="H28" s="59" t="s">
        <v>96</v>
      </c>
      <c r="I28" s="59" t="s">
        <v>97</v>
      </c>
      <c r="J28" s="59" t="s">
        <v>98</v>
      </c>
      <c r="K28" s="59" t="s">
        <v>99</v>
      </c>
      <c r="L28" s="59" t="s">
        <v>100</v>
      </c>
      <c r="M28" s="59" t="s">
        <v>101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9" t="s">
        <v>89</v>
      </c>
      <c r="C29" s="60">
        <f>VLOOKUP($B29,SMOTE!$N$3:$Y$13,MATCH(C$28,SMOTE!$N$3:$Y$3),fALSE)-VLOOKUP($B29,$B$3:$M$13,MATCH(C$28,$B$3:$M$3),False)</f>
        <v>0.00901</v>
      </c>
      <c r="D29" s="61">
        <f>VLOOKUP($B29,SMOTE!$N$3:$Y$13,MATCH(D$28,SMOTE!$N$3:$Y$3),fALSE)-VLOOKUP($B29,$B$3:$M$13,MATCH(D$28,$B$3:$M$3),False)</f>
        <v>0.15247</v>
      </c>
      <c r="E29" s="61">
        <f>VLOOKUP($B29,SMOTE!$N$3:$Y$13,MATCH(E$28,SMOTE!$N$3:$Y$3),fALSE)-VLOOKUP($B29,$B$3:$M$13,MATCH(E$28,$B$3:$M$3),False)</f>
        <v>0.00901</v>
      </c>
      <c r="F29" s="61">
        <f>VLOOKUP($B29,SMOTE!$N$3:$Y$13,MATCH(F$28,SMOTE!$N$3:$Y$3),fALSE)-VLOOKUP($B29,$B$3:$M$13,MATCH(F$28,$B$3:$M$3),False)</f>
        <v>0.03393</v>
      </c>
      <c r="G29" s="61">
        <f>VLOOKUP($B29,SMOTE!$N$3:$Y$13,MATCH(G$28,SMOTE!$N$3:$Y$3),fALSE)-VLOOKUP($B29,$B$3:$M$13,MATCH(G$28,$B$3:$M$3),False)</f>
        <v>0.03429</v>
      </c>
      <c r="H29" s="61">
        <f>VLOOKUP($B29,SMOTE!$N$3:$Y$13,MATCH(H$28,SMOTE!$N$3:$Y$3),fALSE)-VLOOKUP($B29,$B$3:$M$13,MATCH(H$28,$B$3:$M$3),False)</f>
        <v>0.05969</v>
      </c>
      <c r="I29" s="61">
        <f>VLOOKUP($B29,SMOTE!$N$3:$Y$13,MATCH(I$28,SMOTE!$N$3:$Y$3),fALSE)-VLOOKUP($B29,$B$3:$M$13,MATCH(I$28,$B$3:$M$3),False)</f>
        <v>0.00901</v>
      </c>
      <c r="J29" s="61">
        <f>VLOOKUP($B29,SMOTE!$N$3:$Y$13,MATCH(J$28,SMOTE!$N$3:$Y$3),fALSE)-VLOOKUP($B29,$B$3:$M$13,MATCH(J$28,$B$3:$M$3),False)</f>
        <v>0.01787</v>
      </c>
      <c r="K29" s="61">
        <f>VLOOKUP($B29,SMOTE!$N$3:$Y$13,MATCH(K$28,SMOTE!$N$3:$Y$3),fALSE)-VLOOKUP($B29,$B$3:$M$13,MATCH(K$28,$B$3:$M$3),False)</f>
        <v>0.19654</v>
      </c>
      <c r="L29" s="61">
        <f>VLOOKUP($B29,SMOTE!$N$3:$Y$13,MATCH(L$28,SMOTE!$N$3:$Y$3),fALSE)-VLOOKUP($B29,$B$3:$M$13,MATCH(L$28,$B$3:$M$3),False)</f>
        <v>0.00901</v>
      </c>
      <c r="M29" s="62">
        <f>VLOOKUP($B29,SMOTE!$N$3:$Y$13,MATCH(M$28,SMOTE!$N$3:$Y$3),fALSE)-VLOOKUP($B29,$B$3:$M$13,MATCH(M$28,$B$3:$M$3),False)</f>
        <v>0.00901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42" t="s">
        <v>87</v>
      </c>
      <c r="C30" s="63">
        <f>VLOOKUP($B30,SMOTE!$N$3:$Y$13,MATCH(C$28,SMOTE!$N$3:$Y$3),fALSE)-VLOOKUP($B30,$B$3:$M$13,MATCH(C$28,$B$3:$M$3),False)</f>
        <v>0.00901</v>
      </c>
      <c r="D30" s="35">
        <f>VLOOKUP($B30,SMOTE!$N$3:$Y$13,MATCH(D$28,SMOTE!$N$3:$Y$3),fALSE)-VLOOKUP($B30,$B$3:$M$13,MATCH(D$28,$B$3:$M$3),False)</f>
        <v>0.07518</v>
      </c>
      <c r="E30" s="35">
        <f>VLOOKUP($B30,SMOTE!$N$3:$Y$13,MATCH(E$28,SMOTE!$N$3:$Y$3),fALSE)-VLOOKUP($B30,$B$3:$M$13,MATCH(E$28,$B$3:$M$3),False)</f>
        <v>0.00901</v>
      </c>
      <c r="F30" s="35">
        <f>VLOOKUP($B30,SMOTE!$N$3:$Y$13,MATCH(F$28,SMOTE!$N$3:$Y$3),fALSE)-VLOOKUP($B30,$B$3:$M$13,MATCH(F$28,$B$3:$M$3),False)</f>
        <v>0.01906</v>
      </c>
      <c r="G30" s="35">
        <f>VLOOKUP($B30,SMOTE!$N$3:$Y$13,MATCH(G$28,SMOTE!$N$3:$Y$3),fALSE)-VLOOKUP($B30,$B$3:$M$13,MATCH(G$28,$B$3:$M$3),False)</f>
        <v>0.01988</v>
      </c>
      <c r="H30" s="35">
        <f>VLOOKUP($B30,SMOTE!$N$3:$Y$13,MATCH(H$28,SMOTE!$N$3:$Y$3),fALSE)-VLOOKUP($B30,$B$3:$M$13,MATCH(H$28,$B$3:$M$3),False)</f>
        <v>0.04507</v>
      </c>
      <c r="I30" s="35">
        <f>VLOOKUP($B30,SMOTE!$N$3:$Y$13,MATCH(I$28,SMOTE!$N$3:$Y$3),fALSE)-VLOOKUP($B30,$B$3:$M$13,MATCH(I$28,$B$3:$M$3),False)</f>
        <v>0.00901</v>
      </c>
      <c r="J30" s="35">
        <f>VLOOKUP($B30,SMOTE!$N$3:$Y$13,MATCH(J$28,SMOTE!$N$3:$Y$3),fALSE)-VLOOKUP($B30,$B$3:$M$13,MATCH(J$28,$B$3:$M$3),False)</f>
        <v>0.02891</v>
      </c>
      <c r="K30" s="35">
        <f>VLOOKUP($B30,SMOTE!$N$3:$Y$13,MATCH(K$28,SMOTE!$N$3:$Y$3),fALSE)-VLOOKUP($B30,$B$3:$M$13,MATCH(K$28,$B$3:$M$3),False)</f>
        <v>0.11152</v>
      </c>
      <c r="L30" s="35">
        <f>VLOOKUP($B30,SMOTE!$N$3:$Y$13,MATCH(L$28,SMOTE!$N$3:$Y$3),fALSE)-VLOOKUP($B30,$B$3:$M$13,MATCH(L$28,$B$3:$M$3),False)</f>
        <v>0.00901</v>
      </c>
      <c r="M30" s="64">
        <f>VLOOKUP($B30,SMOTE!$N$3:$Y$13,MATCH(M$28,SMOTE!$N$3:$Y$3),fALSE)-VLOOKUP($B30,$B$3:$M$13,MATCH(M$28,$B$3:$M$3),False)</f>
        <v>0.00901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45" t="s">
        <v>82</v>
      </c>
      <c r="C31" s="63">
        <f>VLOOKUP($B31,SMOTE!$N$3:$Y$13,MATCH(C$28,SMOTE!$N$3:$Y$3),fALSE)-VLOOKUP($B31,$B$3:$M$13,MATCH(C$28,$B$3:$M$3),False)</f>
        <v>-0.02703</v>
      </c>
      <c r="D31" s="35">
        <f>VLOOKUP($B31,SMOTE!$N$3:$Y$13,MATCH(D$28,SMOTE!$N$3:$Y$3),fALSE)-VLOOKUP($B31,$B$3:$M$13,MATCH(D$28,$B$3:$M$3),False)</f>
        <v>0.03933</v>
      </c>
      <c r="E31" s="35">
        <f>VLOOKUP($B31,SMOTE!$N$3:$Y$13,MATCH(E$28,SMOTE!$N$3:$Y$3),fALSE)-VLOOKUP($B31,$B$3:$M$13,MATCH(E$28,$B$3:$M$3),False)</f>
        <v>-0.02703</v>
      </c>
      <c r="F31" s="35">
        <f>VLOOKUP($B31,SMOTE!$N$3:$Y$13,MATCH(F$28,SMOTE!$N$3:$Y$3),fALSE)-VLOOKUP($B31,$B$3:$M$13,MATCH(F$28,$B$3:$M$3),False)</f>
        <v>0.0113</v>
      </c>
      <c r="G31" s="35">
        <f>VLOOKUP($B31,SMOTE!$N$3:$Y$13,MATCH(G$28,SMOTE!$N$3:$Y$3),fALSE)-VLOOKUP($B31,$B$3:$M$13,MATCH(G$28,$B$3:$M$3),False)</f>
        <v>-0.01076</v>
      </c>
      <c r="H31" s="35">
        <f>VLOOKUP($B31,SMOTE!$N$3:$Y$13,MATCH(H$28,SMOTE!$N$3:$Y$3),fALSE)-VLOOKUP($B31,$B$3:$M$13,MATCH(H$28,$B$3:$M$3),False)</f>
        <v>0.05186</v>
      </c>
      <c r="I31" s="35">
        <f>VLOOKUP($B31,SMOTE!$N$3:$Y$13,MATCH(I$28,SMOTE!$N$3:$Y$3),fALSE)-VLOOKUP($B31,$B$3:$M$13,MATCH(I$28,$B$3:$M$3),False)</f>
        <v>-0.02703</v>
      </c>
      <c r="J31" s="35">
        <f>VLOOKUP($B31,SMOTE!$N$3:$Y$13,MATCH(J$28,SMOTE!$N$3:$Y$3),fALSE)-VLOOKUP($B31,$B$3:$M$13,MATCH(J$28,$B$3:$M$3),False)</f>
        <v>0.08643</v>
      </c>
      <c r="K31" s="35">
        <f>VLOOKUP($B31,SMOTE!$N$3:$Y$13,MATCH(K$28,SMOTE!$N$3:$Y$3),fALSE)-VLOOKUP($B31,$B$3:$M$13,MATCH(K$28,$B$3:$M$3),False)</f>
        <v>0.12024</v>
      </c>
      <c r="L31" s="35">
        <f>VLOOKUP($B31,SMOTE!$N$3:$Y$13,MATCH(L$28,SMOTE!$N$3:$Y$3),fALSE)-VLOOKUP($B31,$B$3:$M$13,MATCH(L$28,$B$3:$M$3),False)</f>
        <v>-0.02703</v>
      </c>
      <c r="M31" s="64">
        <f>VLOOKUP($B31,SMOTE!$N$3:$Y$13,MATCH(M$28,SMOTE!$N$3:$Y$3),fALSE)-VLOOKUP($B31,$B$3:$M$13,MATCH(M$28,$B$3:$M$3),False)</f>
        <v>-0.02703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45" t="s">
        <v>84</v>
      </c>
      <c r="C32" s="63">
        <f>VLOOKUP($B32,SMOTE!$N$3:$Y$13,MATCH(C$28,SMOTE!$N$3:$Y$3),fALSE)-VLOOKUP($B32,$B$3:$M$13,MATCH(C$28,$B$3:$M$3),False)</f>
        <v>0.00901</v>
      </c>
      <c r="D32" s="35">
        <f>VLOOKUP($B32,SMOTE!$N$3:$Y$13,MATCH(D$28,SMOTE!$N$3:$Y$3),fALSE)-VLOOKUP($B32,$B$3:$M$13,MATCH(D$28,$B$3:$M$3),False)</f>
        <v>0.00589</v>
      </c>
      <c r="E32" s="35">
        <f>VLOOKUP($B32,SMOTE!$N$3:$Y$13,MATCH(E$28,SMOTE!$N$3:$Y$3),fALSE)-VLOOKUP($B32,$B$3:$M$13,MATCH(E$28,$B$3:$M$3),False)</f>
        <v>0.00901</v>
      </c>
      <c r="F32" s="35">
        <f>VLOOKUP($B32,SMOTE!$N$3:$Y$13,MATCH(F$28,SMOTE!$N$3:$Y$3),fALSE)-VLOOKUP($B32,$B$3:$M$13,MATCH(F$28,$B$3:$M$3),False)</f>
        <v>0.00829</v>
      </c>
      <c r="G32" s="35">
        <f>VLOOKUP($B32,SMOTE!$N$3:$Y$13,MATCH(G$28,SMOTE!$N$3:$Y$3),fALSE)-VLOOKUP($B32,$B$3:$M$13,MATCH(G$28,$B$3:$M$3),False)</f>
        <v>0.01071</v>
      </c>
      <c r="H32" s="35">
        <f>VLOOKUP($B32,SMOTE!$N$3:$Y$13,MATCH(H$28,SMOTE!$N$3:$Y$3),fALSE)-VLOOKUP($B32,$B$3:$M$13,MATCH(H$28,$B$3:$M$3),False)</f>
        <v>0.01147</v>
      </c>
      <c r="I32" s="35">
        <f>VLOOKUP($B32,SMOTE!$N$3:$Y$13,MATCH(I$28,SMOTE!$N$3:$Y$3),fALSE)-VLOOKUP($B32,$B$3:$M$13,MATCH(I$28,$B$3:$M$3),False)</f>
        <v>0.00901</v>
      </c>
      <c r="J32" s="35">
        <f>VLOOKUP($B32,SMOTE!$N$3:$Y$13,MATCH(J$28,SMOTE!$N$3:$Y$3),fALSE)-VLOOKUP($B32,$B$3:$M$13,MATCH(J$28,$B$3:$M$3),False)</f>
        <v>0.0157</v>
      </c>
      <c r="K32" s="35">
        <f>VLOOKUP($B32,SMOTE!$N$3:$Y$13,MATCH(K$28,SMOTE!$N$3:$Y$3),fALSE)-VLOOKUP($B32,$B$3:$M$13,MATCH(K$28,$B$3:$M$3),False)</f>
        <v>0.00476</v>
      </c>
      <c r="L32" s="35">
        <f>VLOOKUP($B32,SMOTE!$N$3:$Y$13,MATCH(L$28,SMOTE!$N$3:$Y$3),fALSE)-VLOOKUP($B32,$B$3:$M$13,MATCH(L$28,$B$3:$M$3),False)</f>
        <v>0.00901</v>
      </c>
      <c r="M32" s="64">
        <f>VLOOKUP($B32,SMOTE!$N$3:$Y$13,MATCH(M$28,SMOTE!$N$3:$Y$3),fALSE)-VLOOKUP($B32,$B$3:$M$13,MATCH(M$28,$B$3:$M$3),False)</f>
        <v>0.00901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48" t="s">
        <v>81</v>
      </c>
      <c r="C33" s="63">
        <f>VLOOKUP($B33,SMOTE!$N$3:$Y$13,MATCH(C$28,SMOTE!$N$3:$Y$3),fALSE)-VLOOKUP($B33,$B$3:$M$13,MATCH(C$28,$B$3:$M$3),False)</f>
        <v>0</v>
      </c>
      <c r="D33" s="35">
        <f>VLOOKUP($B33,SMOTE!$N$3:$Y$13,MATCH(D$28,SMOTE!$N$3:$Y$3),fALSE)-VLOOKUP($B33,$B$3:$M$13,MATCH(D$28,$B$3:$M$3),False)</f>
        <v>0.11218</v>
      </c>
      <c r="E33" s="35">
        <f>VLOOKUP($B33,SMOTE!$N$3:$Y$13,MATCH(E$28,SMOTE!$N$3:$Y$3),fALSE)-VLOOKUP($B33,$B$3:$M$13,MATCH(E$28,$B$3:$M$3),False)</f>
        <v>0</v>
      </c>
      <c r="F33" s="35">
        <f>VLOOKUP($B33,SMOTE!$N$3:$Y$13,MATCH(F$28,SMOTE!$N$3:$Y$3),fALSE)-VLOOKUP($B33,$B$3:$M$13,MATCH(F$28,$B$3:$M$3),False)</f>
        <v>0.00512</v>
      </c>
      <c r="G33" s="35">
        <f>VLOOKUP($B33,SMOTE!$N$3:$Y$13,MATCH(G$28,SMOTE!$N$3:$Y$3),fALSE)-VLOOKUP($B33,$B$3:$M$13,MATCH(G$28,$B$3:$M$3),False)</f>
        <v>0.00138</v>
      </c>
      <c r="H33" s="35">
        <f>VLOOKUP($B33,SMOTE!$N$3:$Y$13,MATCH(H$28,SMOTE!$N$3:$Y$3),fALSE)-VLOOKUP($B33,$B$3:$M$13,MATCH(H$28,$B$3:$M$3),False)</f>
        <v>0.11477</v>
      </c>
      <c r="I33" s="35">
        <f>VLOOKUP($B33,SMOTE!$N$3:$Y$13,MATCH(I$28,SMOTE!$N$3:$Y$3),fALSE)-VLOOKUP($B33,$B$3:$M$13,MATCH(I$28,$B$3:$M$3),False)</f>
        <v>0</v>
      </c>
      <c r="J33" s="35">
        <f>VLOOKUP($B33,SMOTE!$N$3:$Y$13,MATCH(J$28,SMOTE!$N$3:$Y$3),fALSE)-VLOOKUP($B33,$B$3:$M$13,MATCH(J$28,$B$3:$M$3),False)</f>
        <v>0.00989</v>
      </c>
      <c r="K33" s="35">
        <f>VLOOKUP($B33,SMOTE!$N$3:$Y$13,MATCH(K$28,SMOTE!$N$3:$Y$3),fALSE)-VLOOKUP($B33,$B$3:$M$13,MATCH(K$28,$B$3:$M$3),False)</f>
        <v>0.10903</v>
      </c>
      <c r="L33" s="35">
        <f>VLOOKUP($B33,SMOTE!$N$3:$Y$13,MATCH(L$28,SMOTE!$N$3:$Y$3),fALSE)-VLOOKUP($B33,$B$3:$M$13,MATCH(L$28,$B$3:$M$3),False)</f>
        <v>0</v>
      </c>
      <c r="M33" s="64">
        <f>VLOOKUP($B33,SMOTE!$N$3:$Y$13,MATCH(M$28,SMOTE!$N$3:$Y$3),fALSE)-VLOOKUP($B33,$B$3:$M$13,MATCH(M$28,$B$3:$M$3),False)</f>
        <v>0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48" t="s">
        <v>86</v>
      </c>
      <c r="C34" s="63">
        <f>VLOOKUP($B34,SMOTE!$N$3:$Y$13,MATCH(C$28,SMOTE!$N$3:$Y$3),fALSE)-VLOOKUP($B34,$B$3:$M$13,MATCH(C$28,$B$3:$M$3),False)</f>
        <v>0.009</v>
      </c>
      <c r="D34" s="35">
        <f>VLOOKUP($B34,SMOTE!$N$3:$Y$13,MATCH(D$28,SMOTE!$N$3:$Y$3),fALSE)-VLOOKUP($B34,$B$3:$M$13,MATCH(D$28,$B$3:$M$3),False)</f>
        <v>0.04045</v>
      </c>
      <c r="E34" s="35">
        <f>VLOOKUP($B34,SMOTE!$N$3:$Y$13,MATCH(E$28,SMOTE!$N$3:$Y$3),fALSE)-VLOOKUP($B34,$B$3:$M$13,MATCH(E$28,$B$3:$M$3),False)</f>
        <v>0.009</v>
      </c>
      <c r="F34" s="35">
        <f>VLOOKUP($B34,SMOTE!$N$3:$Y$13,MATCH(F$28,SMOTE!$N$3:$Y$3),fALSE)-VLOOKUP($B34,$B$3:$M$13,MATCH(F$28,$B$3:$M$3),False)</f>
        <v>0.00226</v>
      </c>
      <c r="G34" s="35">
        <f>VLOOKUP($B34,SMOTE!$N$3:$Y$13,MATCH(G$28,SMOTE!$N$3:$Y$3),fALSE)-VLOOKUP($B34,$B$3:$M$13,MATCH(G$28,$B$3:$M$3),False)</f>
        <v>0.01178</v>
      </c>
      <c r="H34" s="35">
        <f>VLOOKUP($B34,SMOTE!$N$3:$Y$13,MATCH(H$28,SMOTE!$N$3:$Y$3),fALSE)-VLOOKUP($B34,$B$3:$M$13,MATCH(H$28,$B$3:$M$3),False)</f>
        <v>0.05409</v>
      </c>
      <c r="I34" s="35">
        <f>VLOOKUP($B34,SMOTE!$N$3:$Y$13,MATCH(I$28,SMOTE!$N$3:$Y$3),fALSE)-VLOOKUP($B34,$B$3:$M$13,MATCH(I$28,$B$3:$M$3),False)</f>
        <v>0.009</v>
      </c>
      <c r="J34" s="35">
        <f>VLOOKUP($B34,SMOTE!$N$3:$Y$13,MATCH(J$28,SMOTE!$N$3:$Y$3),fALSE)-VLOOKUP($B34,$B$3:$M$13,MATCH(J$28,$B$3:$M$3),False)</f>
        <v>0.00826</v>
      </c>
      <c r="K34" s="35">
        <f>VLOOKUP($B34,SMOTE!$N$3:$Y$13,MATCH(K$28,SMOTE!$N$3:$Y$3),fALSE)-VLOOKUP($B34,$B$3:$M$13,MATCH(K$28,$B$3:$M$3),False)</f>
        <v>0.02024</v>
      </c>
      <c r="L34" s="35">
        <f>VLOOKUP($B34,SMOTE!$N$3:$Y$13,MATCH(L$28,SMOTE!$N$3:$Y$3),fALSE)-VLOOKUP($B34,$B$3:$M$13,MATCH(L$28,$B$3:$M$3),False)</f>
        <v>0.009</v>
      </c>
      <c r="M34" s="64">
        <f>VLOOKUP($B34,SMOTE!$N$3:$Y$13,MATCH(M$28,SMOTE!$N$3:$Y$3),fALSE)-VLOOKUP($B34,$B$3:$M$13,MATCH(M$28,$B$3:$M$3),False)</f>
        <v>0.009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45" t="s">
        <v>85</v>
      </c>
      <c r="C35" s="63">
        <f>VLOOKUP($B35,SMOTE!$N$3:$Y$13,MATCH(C$28,SMOTE!$N$3:$Y$3),fALSE)-VLOOKUP($B35,$B$3:$M$13,MATCH(C$28,$B$3:$M$3),False)</f>
        <v>-0.03604</v>
      </c>
      <c r="D35" s="35">
        <f>VLOOKUP($B35,SMOTE!$N$3:$Y$13,MATCH(D$28,SMOTE!$N$3:$Y$3),fALSE)-VLOOKUP($B35,$B$3:$M$13,MATCH(D$28,$B$3:$M$3),False)</f>
        <v>0.02103</v>
      </c>
      <c r="E35" s="35">
        <f>VLOOKUP($B35,SMOTE!$N$3:$Y$13,MATCH(E$28,SMOTE!$N$3:$Y$3),fALSE)-VLOOKUP($B35,$B$3:$M$13,MATCH(E$28,$B$3:$M$3),False)</f>
        <v>-0.03604</v>
      </c>
      <c r="F35" s="35">
        <f>VLOOKUP($B35,SMOTE!$N$3:$Y$13,MATCH(F$28,SMOTE!$N$3:$Y$3),fALSE)-VLOOKUP($B35,$B$3:$M$13,MATCH(F$28,$B$3:$M$3),False)</f>
        <v>-0.0017</v>
      </c>
      <c r="G35" s="35">
        <f>VLOOKUP($B35,SMOTE!$N$3:$Y$13,MATCH(G$28,SMOTE!$N$3:$Y$3),fALSE)-VLOOKUP($B35,$B$3:$M$13,MATCH(G$28,$B$3:$M$3),False)</f>
        <v>-0.02491</v>
      </c>
      <c r="H35" s="35">
        <f>VLOOKUP($B35,SMOTE!$N$3:$Y$13,MATCH(H$28,SMOTE!$N$3:$Y$3),fALSE)-VLOOKUP($B35,$B$3:$M$13,MATCH(H$28,$B$3:$M$3),False)</f>
        <v>0.04334</v>
      </c>
      <c r="I35" s="35">
        <f>VLOOKUP($B35,SMOTE!$N$3:$Y$13,MATCH(I$28,SMOTE!$N$3:$Y$3),fALSE)-VLOOKUP($B35,$B$3:$M$13,MATCH(I$28,$B$3:$M$3),False)</f>
        <v>-0.03604</v>
      </c>
      <c r="J35" s="35">
        <f>VLOOKUP($B35,SMOTE!$N$3:$Y$13,MATCH(J$28,SMOTE!$N$3:$Y$3),fALSE)-VLOOKUP($B35,$B$3:$M$13,MATCH(J$28,$B$3:$M$3),False)</f>
        <v>0.07101</v>
      </c>
      <c r="K35" s="35">
        <f>VLOOKUP($B35,SMOTE!$N$3:$Y$13,MATCH(K$28,SMOTE!$N$3:$Y$3),fALSE)-VLOOKUP($B35,$B$3:$M$13,MATCH(K$28,$B$3:$M$3),False)</f>
        <v>0.0881</v>
      </c>
      <c r="L35" s="35">
        <f>VLOOKUP($B35,SMOTE!$N$3:$Y$13,MATCH(L$28,SMOTE!$N$3:$Y$3),fALSE)-VLOOKUP($B35,$B$3:$M$13,MATCH(L$28,$B$3:$M$3),False)</f>
        <v>-0.03604</v>
      </c>
      <c r="M35" s="64">
        <f>VLOOKUP($B35,SMOTE!$N$3:$Y$13,MATCH(M$28,SMOTE!$N$3:$Y$3),fALSE)-VLOOKUP($B35,$B$3:$M$13,MATCH(M$28,$B$3:$M$3),False)</f>
        <v>-0.03604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48" t="s">
        <v>80</v>
      </c>
      <c r="C36" s="63">
        <f>VLOOKUP($B36,SMOTE!$N$3:$Y$13,MATCH(C$28,SMOTE!$N$3:$Y$3),fALSE)-VLOOKUP($B36,$B$3:$M$13,MATCH(C$28,$B$3:$M$3),False)</f>
        <v>-0.05406</v>
      </c>
      <c r="D36" s="35">
        <f>VLOOKUP($B36,SMOTE!$N$3:$Y$13,MATCH(D$28,SMOTE!$N$3:$Y$3),fALSE)-VLOOKUP($B36,$B$3:$M$13,MATCH(D$28,$B$3:$M$3),False)</f>
        <v>0.0131</v>
      </c>
      <c r="E36" s="35">
        <f>VLOOKUP($B36,SMOTE!$N$3:$Y$13,MATCH(E$28,SMOTE!$N$3:$Y$3),fALSE)-VLOOKUP($B36,$B$3:$M$13,MATCH(E$28,$B$3:$M$3),False)</f>
        <v>-0.05406</v>
      </c>
      <c r="F36" s="35">
        <f>VLOOKUP($B36,SMOTE!$N$3:$Y$13,MATCH(F$28,SMOTE!$N$3:$Y$3),fALSE)-VLOOKUP($B36,$B$3:$M$13,MATCH(F$28,$B$3:$M$3),False)</f>
        <v>-0.03607</v>
      </c>
      <c r="G36" s="35">
        <f>VLOOKUP($B36,SMOTE!$N$3:$Y$13,MATCH(G$28,SMOTE!$N$3:$Y$3),fALSE)-VLOOKUP($B36,$B$3:$M$13,MATCH(G$28,$B$3:$M$3),False)</f>
        <v>-0.06247</v>
      </c>
      <c r="H36" s="35">
        <f>VLOOKUP($B36,SMOTE!$N$3:$Y$13,MATCH(H$28,SMOTE!$N$3:$Y$3),fALSE)-VLOOKUP($B36,$B$3:$M$13,MATCH(H$28,$B$3:$M$3),False)</f>
        <v>-0.01304</v>
      </c>
      <c r="I36" s="35">
        <f>VLOOKUP($B36,SMOTE!$N$3:$Y$13,MATCH(I$28,SMOTE!$N$3:$Y$3),fALSE)-VLOOKUP($B36,$B$3:$M$13,MATCH(I$28,$B$3:$M$3),False)</f>
        <v>-0.05406</v>
      </c>
      <c r="J36" s="35">
        <f>VLOOKUP($B36,SMOTE!$N$3:$Y$13,MATCH(J$28,SMOTE!$N$3:$Y$3),fALSE)-VLOOKUP($B36,$B$3:$M$13,MATCH(J$28,$B$3:$M$3),False)</f>
        <v>-0.01267</v>
      </c>
      <c r="K36" s="35">
        <f>VLOOKUP($B36,SMOTE!$N$3:$Y$13,MATCH(K$28,SMOTE!$N$3:$Y$3),fALSE)-VLOOKUP($B36,$B$3:$M$13,MATCH(K$28,$B$3:$M$3),False)</f>
        <v>0.08353</v>
      </c>
      <c r="L36" s="35">
        <f>VLOOKUP($B36,SMOTE!$N$3:$Y$13,MATCH(L$28,SMOTE!$N$3:$Y$3),fALSE)-VLOOKUP($B36,$B$3:$M$13,MATCH(L$28,$B$3:$M$3),False)</f>
        <v>-0.05406</v>
      </c>
      <c r="M36" s="64">
        <f>VLOOKUP($B36,SMOTE!$N$3:$Y$13,MATCH(M$28,SMOTE!$N$3:$Y$3),fALSE)-VLOOKUP($B36,$B$3:$M$13,MATCH(M$28,$B$3:$M$3),False)</f>
        <v>-0.05406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48" t="s">
        <v>88</v>
      </c>
      <c r="C37" s="63">
        <f>VLOOKUP($B37,SMOTE!$N$3:$Y$13,MATCH(C$28,SMOTE!$N$3:$Y$3),fALSE)-VLOOKUP($B37,$B$3:$M$13,MATCH(C$28,$B$3:$M$3),False)</f>
        <v>-0.06307</v>
      </c>
      <c r="D37" s="35">
        <f>VLOOKUP($B37,SMOTE!$N$3:$Y$13,MATCH(D$28,SMOTE!$N$3:$Y$3),fALSE)-VLOOKUP($B37,$B$3:$M$13,MATCH(D$28,$B$3:$M$3),False)</f>
        <v>0.00641</v>
      </c>
      <c r="E37" s="35">
        <f>VLOOKUP($B37,SMOTE!$N$3:$Y$13,MATCH(E$28,SMOTE!$N$3:$Y$3),fALSE)-VLOOKUP($B37,$B$3:$M$13,MATCH(E$28,$B$3:$M$3),False)</f>
        <v>-0.06307</v>
      </c>
      <c r="F37" s="35">
        <f>VLOOKUP($B37,SMOTE!$N$3:$Y$13,MATCH(F$28,SMOTE!$N$3:$Y$3),fALSE)-VLOOKUP($B37,$B$3:$M$13,MATCH(F$28,$B$3:$M$3),False)</f>
        <v>-0.04814</v>
      </c>
      <c r="G37" s="35">
        <f>VLOOKUP($B37,SMOTE!$N$3:$Y$13,MATCH(G$28,SMOTE!$N$3:$Y$3),fALSE)-VLOOKUP($B37,$B$3:$M$13,MATCH(G$28,$B$3:$M$3),False)</f>
        <v>-0.06971</v>
      </c>
      <c r="H37" s="35">
        <f>VLOOKUP($B37,SMOTE!$N$3:$Y$13,MATCH(H$28,SMOTE!$N$3:$Y$3),fALSE)-VLOOKUP($B37,$B$3:$M$13,MATCH(H$28,$B$3:$M$3),False)</f>
        <v>-0.03468</v>
      </c>
      <c r="I37" s="35">
        <f>VLOOKUP($B37,SMOTE!$N$3:$Y$13,MATCH(I$28,SMOTE!$N$3:$Y$3),fALSE)-VLOOKUP($B37,$B$3:$M$13,MATCH(I$28,$B$3:$M$3),False)</f>
        <v>-0.06307</v>
      </c>
      <c r="J37" s="35">
        <f>VLOOKUP($B37,SMOTE!$N$3:$Y$13,MATCH(J$28,SMOTE!$N$3:$Y$3),fALSE)-VLOOKUP($B37,$B$3:$M$13,MATCH(J$28,$B$3:$M$3),False)</f>
        <v>-0.04268</v>
      </c>
      <c r="K37" s="35">
        <f>VLOOKUP($B37,SMOTE!$N$3:$Y$13,MATCH(K$28,SMOTE!$N$3:$Y$3),fALSE)-VLOOKUP($B37,$B$3:$M$13,MATCH(K$28,$B$3:$M$3),False)</f>
        <v>0.06836</v>
      </c>
      <c r="L37" s="35">
        <f>VLOOKUP($B37,SMOTE!$N$3:$Y$13,MATCH(L$28,SMOTE!$N$3:$Y$3),fALSE)-VLOOKUP($B37,$B$3:$M$13,MATCH(L$28,$B$3:$M$3),False)</f>
        <v>-0.06307</v>
      </c>
      <c r="M37" s="64">
        <f>VLOOKUP($B37,SMOTE!$N$3:$Y$13,MATCH(M$28,SMOTE!$N$3:$Y$3),fALSE)-VLOOKUP($B37,$B$3:$M$13,MATCH(M$28,$B$3:$M$3),False)</f>
        <v>-0.06307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49" t="s">
        <v>83</v>
      </c>
      <c r="C38" s="65">
        <f>VLOOKUP($B38,SMOTE!$N$3:$Y$13,MATCH(C$28,SMOTE!$N$3:$Y$3),fALSE)-VLOOKUP($B38,$B$3:$M$13,MATCH(C$28,$B$3:$M$3),False)</f>
        <v>-0.09009</v>
      </c>
      <c r="D38" s="66">
        <f>VLOOKUP($B38,SMOTE!$N$3:$Y$13,MATCH(D$28,SMOTE!$N$3:$Y$3),fALSE)-VLOOKUP($B38,$B$3:$M$13,MATCH(D$28,$B$3:$M$3),False)</f>
        <v>-0.05198</v>
      </c>
      <c r="E38" s="66">
        <f>VLOOKUP($B38,SMOTE!$N$3:$Y$13,MATCH(E$28,SMOTE!$N$3:$Y$3),fALSE)-VLOOKUP($B38,$B$3:$M$13,MATCH(E$28,$B$3:$M$3),False)</f>
        <v>-0.09009</v>
      </c>
      <c r="F38" s="66">
        <f>VLOOKUP($B38,SMOTE!$N$3:$Y$13,MATCH(F$28,SMOTE!$N$3:$Y$3),fALSE)-VLOOKUP($B38,$B$3:$M$13,MATCH(F$28,$B$3:$M$3),False)</f>
        <v>-0.06794</v>
      </c>
      <c r="G38" s="66">
        <f>VLOOKUP($B38,SMOTE!$N$3:$Y$13,MATCH(G$28,SMOTE!$N$3:$Y$3),fALSE)-VLOOKUP($B38,$B$3:$M$13,MATCH(G$28,$B$3:$M$3),False)</f>
        <v>-0.10143</v>
      </c>
      <c r="H38" s="66">
        <f>VLOOKUP($B38,SMOTE!$N$3:$Y$13,MATCH(H$28,SMOTE!$N$3:$Y$3),fALSE)-VLOOKUP($B38,$B$3:$M$13,MATCH(H$28,$B$3:$M$3),False)</f>
        <v>-0.05345</v>
      </c>
      <c r="I38" s="66">
        <f>VLOOKUP($B38,SMOTE!$N$3:$Y$13,MATCH(I$28,SMOTE!$N$3:$Y$3),fALSE)-VLOOKUP($B38,$B$3:$M$13,MATCH(I$28,$B$3:$M$3),False)</f>
        <v>-0.09009</v>
      </c>
      <c r="J38" s="66">
        <f>VLOOKUP($B38,SMOTE!$N$3:$Y$13,MATCH(J$28,SMOTE!$N$3:$Y$3),fALSE)-VLOOKUP($B38,$B$3:$M$13,MATCH(J$28,$B$3:$M$3),False)</f>
        <v>-0.02223</v>
      </c>
      <c r="K38" s="66">
        <f>VLOOKUP($B38,SMOTE!$N$3:$Y$13,MATCH(K$28,SMOTE!$N$3:$Y$3),fALSE)-VLOOKUP($B38,$B$3:$M$13,MATCH(K$28,$B$3:$M$3),False)</f>
        <v>0.03165</v>
      </c>
      <c r="L38" s="66">
        <f>VLOOKUP($B38,SMOTE!$N$3:$Y$13,MATCH(L$28,SMOTE!$N$3:$Y$3),fALSE)-VLOOKUP($B38,$B$3:$M$13,MATCH(L$28,$B$3:$M$3),False)</f>
        <v>-0.09009</v>
      </c>
      <c r="M38" s="67">
        <f>VLOOKUP($B38,SMOTE!$N$3:$Y$13,MATCH(M$28,SMOTE!$N$3:$Y$3),fALSE)-VLOOKUP($B38,$B$3:$M$13,MATCH(M$28,$B$3:$M$3),False)</f>
        <v>-0.09009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>
      <c r="A1003" s="34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>
      <c r="A1004" s="34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>
      <c r="A1005" s="34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>
      <c r="A1006" s="34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>
      <c r="A1007" s="34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>
      <c r="A1008" s="34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>
      <c r="A1009" s="34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>
      <c r="A1010" s="34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>
      <c r="A1011" s="34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>
      <c r="A1012" s="34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>
      <c r="A1013" s="34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</sheetData>
  <autoFilter ref="$C$3:$M$13"/>
  <conditionalFormatting sqref="C16:F23">
    <cfRule type="cellIs" dxfId="0" priority="1" operator="greaterThan">
      <formula>0</formula>
    </cfRule>
  </conditionalFormatting>
  <conditionalFormatting sqref="C16:F23">
    <cfRule type="cellIs" dxfId="1" priority="2" operator="lessThanOrEqual">
      <formula>0</formula>
    </cfRule>
  </conditionalFormatting>
  <conditionalFormatting sqref="B3:M13 B28:B38 C28:M28">
    <cfRule type="colorScale" priority="3">
      <colorScale>
        <cfvo type="min"/>
        <cfvo type="max"/>
        <color rgb="FFEA9999"/>
        <color rgb="FFB6D7A8"/>
      </colorScale>
    </cfRule>
  </conditionalFormatting>
  <conditionalFormatting sqref="C29:M38">
    <cfRule type="cellIs" dxfId="0" priority="4" operator="greaterThanOrEqual">
      <formula>0</formula>
    </cfRule>
  </conditionalFormatting>
  <conditionalFormatting sqref="C29:M38">
    <cfRule type="cellIs" dxfId="1" priority="5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hidden="1" min="1" max="1" width="14.43"/>
    <col customWidth="1" hidden="1" min="2" max="2" width="19.43"/>
    <col customWidth="1" hidden="1" min="3" max="3" width="19.29"/>
    <col customWidth="1" hidden="1" min="4" max="4" width="23.86"/>
    <col customWidth="1" hidden="1" min="5" max="5" width="14.43"/>
    <col customWidth="1" hidden="1" min="6" max="6" width="27.0"/>
    <col customWidth="1" hidden="1" min="7" max="7" width="12.71"/>
    <col customWidth="1" hidden="1" min="8" max="8" width="21.14"/>
    <col customWidth="1" hidden="1" min="9" max="9" width="22.43"/>
    <col customWidth="1" hidden="1" min="10" max="10" width="21.14"/>
    <col customWidth="1" hidden="1" min="11" max="11" width="22.43"/>
    <col customWidth="1" hidden="1" min="12" max="12" width="7.43"/>
    <col customWidth="1" min="13" max="13" width="5.71"/>
    <col customWidth="1" min="14" max="14" width="27.0"/>
    <col customWidth="1" min="15" max="15" width="12.43"/>
    <col customWidth="1" min="16" max="16" width="19.43"/>
    <col customWidth="1" min="17" max="17" width="12.71"/>
    <col customWidth="1" min="18" max="18" width="15.57"/>
    <col customWidth="1" min="19" max="19" width="9.71"/>
    <col customWidth="1" min="20" max="20" width="19.57"/>
    <col customWidth="1" min="21" max="21" width="19.0"/>
    <col customWidth="1" min="22" max="22" width="22.29"/>
    <col customWidth="1" min="23" max="23" width="16.14"/>
    <col customWidth="1" min="24" max="24" width="15.57"/>
    <col customWidth="1" min="25" max="25" width="18.71"/>
  </cols>
  <sheetData>
    <row r="1">
      <c r="A1" s="36"/>
      <c r="B1" s="68"/>
      <c r="C1" s="69"/>
      <c r="D1" s="69"/>
      <c r="E1" s="69"/>
      <c r="F1" s="35"/>
      <c r="G1" s="35"/>
      <c r="H1" s="35"/>
      <c r="I1" s="35"/>
      <c r="J1" s="69"/>
      <c r="K1" s="35"/>
      <c r="L1" s="69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6" t="s">
        <v>4</v>
      </c>
      <c r="B2" s="68" t="s">
        <v>114</v>
      </c>
      <c r="C2" s="69">
        <v>1.9</v>
      </c>
      <c r="D2" s="69">
        <v>4.0</v>
      </c>
      <c r="E2" s="69">
        <v>19.4</v>
      </c>
      <c r="F2" s="35">
        <v>0.22833333333333333</v>
      </c>
      <c r="G2" s="35"/>
      <c r="H2" s="35">
        <v>0.02333333333333333</v>
      </c>
      <c r="I2" s="35">
        <v>0.041666666666666664</v>
      </c>
      <c r="J2" s="69">
        <v>1.4</v>
      </c>
      <c r="K2" s="35">
        <v>0.051666666666666666</v>
      </c>
      <c r="L2" s="69">
        <v>52.5</v>
      </c>
      <c r="M2" s="34"/>
      <c r="N2" s="70" t="s">
        <v>4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4"/>
      <c r="B3" s="71" t="s">
        <v>90</v>
      </c>
      <c r="C3" s="14" t="s">
        <v>80</v>
      </c>
      <c r="D3" s="72" t="s">
        <v>81</v>
      </c>
      <c r="E3" s="73" t="s">
        <v>82</v>
      </c>
      <c r="F3" s="72" t="s">
        <v>83</v>
      </c>
      <c r="G3" s="73" t="s">
        <v>84</v>
      </c>
      <c r="H3" s="73" t="s">
        <v>85</v>
      </c>
      <c r="I3" s="73" t="s">
        <v>86</v>
      </c>
      <c r="J3" s="72" t="s">
        <v>87</v>
      </c>
      <c r="K3" s="72" t="s">
        <v>88</v>
      </c>
      <c r="L3" s="73" t="s">
        <v>89</v>
      </c>
      <c r="M3" s="34"/>
      <c r="N3" s="74" t="s">
        <v>90</v>
      </c>
      <c r="O3" s="54" t="s">
        <v>91</v>
      </c>
      <c r="P3" s="54" t="s">
        <v>92</v>
      </c>
      <c r="Q3" s="54" t="s">
        <v>93</v>
      </c>
      <c r="R3" s="54" t="s">
        <v>94</v>
      </c>
      <c r="S3" s="54" t="s">
        <v>95</v>
      </c>
      <c r="T3" s="54" t="s">
        <v>96</v>
      </c>
      <c r="U3" s="54" t="s">
        <v>97</v>
      </c>
      <c r="V3" s="54" t="s">
        <v>98</v>
      </c>
      <c r="W3" s="54" t="s">
        <v>99</v>
      </c>
      <c r="X3" s="54" t="s">
        <v>100</v>
      </c>
      <c r="Y3" s="55" t="s">
        <v>101</v>
      </c>
      <c r="Z3" s="73"/>
      <c r="AA3" s="73"/>
      <c r="AB3" s="73"/>
    </row>
    <row r="4">
      <c r="A4" s="34"/>
      <c r="B4" s="73" t="s">
        <v>91</v>
      </c>
      <c r="C4" s="75">
        <v>0.77477</v>
      </c>
      <c r="D4" s="5">
        <v>0.85586</v>
      </c>
      <c r="E4" s="5">
        <v>0.73874</v>
      </c>
      <c r="F4" s="5">
        <v>0.68468</v>
      </c>
      <c r="G4" s="5">
        <v>0.62162</v>
      </c>
      <c r="H4" s="5">
        <v>0.7027</v>
      </c>
      <c r="I4" s="5">
        <v>0.77477</v>
      </c>
      <c r="J4" s="5">
        <v>0.81081</v>
      </c>
      <c r="K4" s="5">
        <v>0.69369</v>
      </c>
      <c r="L4" s="5">
        <v>0.75676</v>
      </c>
      <c r="M4" s="34"/>
      <c r="N4" s="76" t="s">
        <v>81</v>
      </c>
      <c r="O4" s="5">
        <f t="shared" ref="O4:Y4" si="1">HLOOKUP($N4,$B$3:$L$14,MATCH(O$3,$B$3:$B$14,0),False)</f>
        <v>0.85586</v>
      </c>
      <c r="P4" s="5">
        <f t="shared" si="1"/>
        <v>0.79292</v>
      </c>
      <c r="Q4" s="5">
        <f t="shared" si="1"/>
        <v>0.85586</v>
      </c>
      <c r="R4" s="5">
        <f t="shared" si="1"/>
        <v>0.85547</v>
      </c>
      <c r="S4" s="5">
        <f t="shared" si="1"/>
        <v>0.80201</v>
      </c>
      <c r="T4" s="5">
        <f t="shared" si="1"/>
        <v>0.78611</v>
      </c>
      <c r="U4" s="5">
        <f t="shared" si="1"/>
        <v>0.85586</v>
      </c>
      <c r="V4" s="5">
        <f t="shared" si="1"/>
        <v>0.8609</v>
      </c>
      <c r="W4" s="5">
        <f t="shared" si="1"/>
        <v>0.80465</v>
      </c>
      <c r="X4" s="5">
        <f t="shared" si="1"/>
        <v>0.85586</v>
      </c>
      <c r="Y4" s="77">
        <f t="shared" si="1"/>
        <v>0.85586</v>
      </c>
      <c r="Z4" s="75"/>
      <c r="AA4" s="75"/>
      <c r="AB4" s="75"/>
    </row>
    <row r="5">
      <c r="A5" s="34"/>
      <c r="B5" s="73" t="s">
        <v>92</v>
      </c>
      <c r="C5" s="75">
        <v>0.69371</v>
      </c>
      <c r="D5" s="5">
        <v>0.79292</v>
      </c>
      <c r="E5" s="5">
        <v>0.65388</v>
      </c>
      <c r="F5" s="5">
        <v>0.60295</v>
      </c>
      <c r="G5" s="5">
        <v>0.57034</v>
      </c>
      <c r="H5" s="5">
        <v>0.61446</v>
      </c>
      <c r="I5" s="5">
        <v>0.72706</v>
      </c>
      <c r="J5" s="5">
        <v>0.7363</v>
      </c>
      <c r="K5" s="5">
        <v>0.61634</v>
      </c>
      <c r="L5" s="5">
        <v>0.69803</v>
      </c>
      <c r="M5" s="34"/>
      <c r="N5" s="76" t="s">
        <v>87</v>
      </c>
      <c r="O5" s="5">
        <f t="shared" ref="O5:Y5" si="2">HLOOKUP($N5,$B$3:$L$14,MATCH(O$3,$B$3:$B$14,0),False)</f>
        <v>0.81081</v>
      </c>
      <c r="P5" s="5">
        <f t="shared" si="2"/>
        <v>0.7363</v>
      </c>
      <c r="Q5" s="5">
        <f t="shared" si="2"/>
        <v>0.81081</v>
      </c>
      <c r="R5" s="5">
        <f t="shared" si="2"/>
        <v>0.81301</v>
      </c>
      <c r="S5" s="5">
        <f t="shared" si="2"/>
        <v>0.74146</v>
      </c>
      <c r="T5" s="5">
        <f t="shared" si="2"/>
        <v>0.71491</v>
      </c>
      <c r="U5" s="5">
        <f t="shared" si="2"/>
        <v>0.81081</v>
      </c>
      <c r="V5" s="5">
        <f t="shared" si="2"/>
        <v>0.82063</v>
      </c>
      <c r="W5" s="5">
        <f t="shared" si="2"/>
        <v>0.77012</v>
      </c>
      <c r="X5" s="5">
        <f t="shared" si="2"/>
        <v>0.81081</v>
      </c>
      <c r="Y5" s="77">
        <f t="shared" si="2"/>
        <v>0.81081</v>
      </c>
      <c r="Z5" s="5"/>
      <c r="AA5" s="5"/>
      <c r="AB5" s="5"/>
    </row>
    <row r="6">
      <c r="A6" s="34"/>
      <c r="B6" s="73" t="s">
        <v>93</v>
      </c>
      <c r="C6" s="75">
        <v>0.77477</v>
      </c>
      <c r="D6" s="5">
        <v>0.85586</v>
      </c>
      <c r="E6" s="5">
        <v>0.73874</v>
      </c>
      <c r="F6" s="5">
        <v>0.68468</v>
      </c>
      <c r="G6" s="5">
        <v>0.62162</v>
      </c>
      <c r="H6" s="5">
        <v>0.7027</v>
      </c>
      <c r="I6" s="5">
        <v>0.77477</v>
      </c>
      <c r="J6" s="5">
        <v>0.81081</v>
      </c>
      <c r="K6" s="5">
        <v>0.69369</v>
      </c>
      <c r="L6" s="5">
        <v>0.75676</v>
      </c>
      <c r="M6" s="34"/>
      <c r="N6" s="78" t="s">
        <v>80</v>
      </c>
      <c r="O6" s="5">
        <f t="shared" ref="O6:Y6" si="3">HLOOKUP($N6,$B$3:$L$14,MATCH(O$3,$B$3:$B$14,0),False)</f>
        <v>0.77477</v>
      </c>
      <c r="P6" s="5">
        <f t="shared" si="3"/>
        <v>0.69371</v>
      </c>
      <c r="Q6" s="5">
        <f t="shared" si="3"/>
        <v>0.77477</v>
      </c>
      <c r="R6" s="5">
        <f t="shared" si="3"/>
        <v>0.78676</v>
      </c>
      <c r="S6" s="5">
        <f t="shared" si="3"/>
        <v>0.69509</v>
      </c>
      <c r="T6" s="5">
        <f t="shared" si="3"/>
        <v>0.68322</v>
      </c>
      <c r="U6" s="5">
        <f t="shared" si="3"/>
        <v>0.77477</v>
      </c>
      <c r="V6" s="5">
        <f t="shared" si="3"/>
        <v>0.81069</v>
      </c>
      <c r="W6" s="5">
        <f t="shared" si="3"/>
        <v>0.75434</v>
      </c>
      <c r="X6" s="5">
        <f t="shared" si="3"/>
        <v>0.77477</v>
      </c>
      <c r="Y6" s="77">
        <f t="shared" si="3"/>
        <v>0.77477</v>
      </c>
      <c r="Z6" s="5"/>
      <c r="AA6" s="5"/>
      <c r="AB6" s="5"/>
    </row>
    <row r="7">
      <c r="A7" s="34"/>
      <c r="B7" s="73" t="s">
        <v>94</v>
      </c>
      <c r="C7" s="75">
        <v>0.78676</v>
      </c>
      <c r="D7" s="5">
        <v>0.85547</v>
      </c>
      <c r="E7" s="5">
        <v>0.77035</v>
      </c>
      <c r="F7" s="5">
        <v>0.71896</v>
      </c>
      <c r="G7" s="5">
        <v>0.61941</v>
      </c>
      <c r="H7" s="5">
        <v>0.73523</v>
      </c>
      <c r="I7" s="5">
        <v>0.77011</v>
      </c>
      <c r="J7" s="5">
        <v>0.81301</v>
      </c>
      <c r="K7" s="5">
        <v>0.70267</v>
      </c>
      <c r="L7" s="5">
        <v>0.75717</v>
      </c>
      <c r="M7" s="34"/>
      <c r="N7" s="79" t="s">
        <v>82</v>
      </c>
      <c r="O7" s="5">
        <f t="shared" ref="O7:Y7" si="4">HLOOKUP($N7,$B$3:$L$14,MATCH(O$3,$B$3:$B$14,0),False)</f>
        <v>0.73874</v>
      </c>
      <c r="P7" s="5">
        <f t="shared" si="4"/>
        <v>0.65388</v>
      </c>
      <c r="Q7" s="5">
        <f t="shared" si="4"/>
        <v>0.73874</v>
      </c>
      <c r="R7" s="5">
        <f t="shared" si="4"/>
        <v>0.77035</v>
      </c>
      <c r="S7" s="5">
        <f t="shared" si="4"/>
        <v>0.66016</v>
      </c>
      <c r="T7" s="5">
        <f t="shared" si="4"/>
        <v>0.6652</v>
      </c>
      <c r="U7" s="5">
        <f t="shared" si="4"/>
        <v>0.73874</v>
      </c>
      <c r="V7" s="5">
        <f t="shared" si="4"/>
        <v>0.84047</v>
      </c>
      <c r="W7" s="5">
        <f t="shared" si="4"/>
        <v>0.73698</v>
      </c>
      <c r="X7" s="5">
        <f t="shared" si="4"/>
        <v>0.73874</v>
      </c>
      <c r="Y7" s="77">
        <f t="shared" si="4"/>
        <v>0.73874</v>
      </c>
      <c r="Z7" s="5"/>
      <c r="AA7" s="5"/>
      <c r="AB7" s="5"/>
    </row>
    <row r="8">
      <c r="A8" s="34"/>
      <c r="B8" s="73" t="s">
        <v>95</v>
      </c>
      <c r="C8" s="75">
        <v>0.69509</v>
      </c>
      <c r="D8" s="5">
        <v>0.80201</v>
      </c>
      <c r="E8" s="5">
        <v>0.66016</v>
      </c>
      <c r="F8" s="5">
        <v>0.5874</v>
      </c>
      <c r="G8" s="5">
        <v>0.49682</v>
      </c>
      <c r="H8" s="5">
        <v>0.61422</v>
      </c>
      <c r="I8" s="5">
        <v>0.69873</v>
      </c>
      <c r="J8" s="5">
        <v>0.74146</v>
      </c>
      <c r="K8" s="5">
        <v>0.58668</v>
      </c>
      <c r="L8" s="5">
        <v>0.66774</v>
      </c>
      <c r="M8" s="34"/>
      <c r="N8" s="79" t="s">
        <v>86</v>
      </c>
      <c r="O8" s="5">
        <f t="shared" ref="O8:Y8" si="5">HLOOKUP($N8,$B$3:$L$14,MATCH(O$3,$B$3:$B$14,0),False)</f>
        <v>0.77477</v>
      </c>
      <c r="P8" s="5">
        <f t="shared" si="5"/>
        <v>0.72706</v>
      </c>
      <c r="Q8" s="5">
        <f t="shared" si="5"/>
        <v>0.77477</v>
      </c>
      <c r="R8" s="5">
        <f t="shared" si="5"/>
        <v>0.77011</v>
      </c>
      <c r="S8" s="5">
        <f t="shared" si="5"/>
        <v>0.69873</v>
      </c>
      <c r="T8" s="5">
        <f t="shared" si="5"/>
        <v>0.72052</v>
      </c>
      <c r="U8" s="5">
        <f t="shared" si="5"/>
        <v>0.77477</v>
      </c>
      <c r="V8" s="5">
        <f t="shared" si="5"/>
        <v>0.81192</v>
      </c>
      <c r="W8" s="5">
        <f t="shared" si="5"/>
        <v>0.77012</v>
      </c>
      <c r="X8" s="5">
        <f t="shared" si="5"/>
        <v>0.77477</v>
      </c>
      <c r="Y8" s="77">
        <f t="shared" si="5"/>
        <v>0.77477</v>
      </c>
      <c r="Z8" s="5"/>
      <c r="AA8" s="5"/>
      <c r="AB8" s="5"/>
    </row>
    <row r="9">
      <c r="A9" s="34"/>
      <c r="B9" s="73" t="s">
        <v>96</v>
      </c>
      <c r="C9" s="75">
        <v>0.68322</v>
      </c>
      <c r="D9" s="5">
        <v>0.78611</v>
      </c>
      <c r="E9" s="5">
        <v>0.6652</v>
      </c>
      <c r="F9" s="5">
        <v>0.61827</v>
      </c>
      <c r="G9" s="5">
        <v>0.58582</v>
      </c>
      <c r="H9" s="5">
        <v>0.62931</v>
      </c>
      <c r="I9" s="5">
        <v>0.72052</v>
      </c>
      <c r="J9" s="5">
        <v>0.71491</v>
      </c>
      <c r="K9" s="5">
        <v>0.6019</v>
      </c>
      <c r="L9" s="5">
        <v>0.67538</v>
      </c>
      <c r="M9" s="34"/>
      <c r="N9" s="79" t="s">
        <v>89</v>
      </c>
      <c r="O9" s="5">
        <f t="shared" ref="O9:Y9" si="6">HLOOKUP($N9,$B$3:$L$14,MATCH(O$3,$B$3:$B$14,0),False)</f>
        <v>0.75676</v>
      </c>
      <c r="P9" s="5">
        <f t="shared" si="6"/>
        <v>0.69803</v>
      </c>
      <c r="Q9" s="5">
        <f t="shared" si="6"/>
        <v>0.75676</v>
      </c>
      <c r="R9" s="5">
        <f t="shared" si="6"/>
        <v>0.75717</v>
      </c>
      <c r="S9" s="5">
        <f t="shared" si="6"/>
        <v>0.66774</v>
      </c>
      <c r="T9" s="5">
        <f t="shared" si="6"/>
        <v>0.67538</v>
      </c>
      <c r="U9" s="5">
        <f t="shared" si="6"/>
        <v>0.75676</v>
      </c>
      <c r="V9" s="5">
        <f t="shared" si="6"/>
        <v>0.76275</v>
      </c>
      <c r="W9" s="5">
        <f t="shared" si="6"/>
        <v>0.73272</v>
      </c>
      <c r="X9" s="5">
        <f t="shared" si="6"/>
        <v>0.75676</v>
      </c>
      <c r="Y9" s="77">
        <f t="shared" si="6"/>
        <v>0.75676</v>
      </c>
      <c r="Z9" s="5"/>
      <c r="AA9" s="5"/>
      <c r="AB9" s="5"/>
    </row>
    <row r="10">
      <c r="A10" s="34"/>
      <c r="B10" s="73" t="s">
        <v>97</v>
      </c>
      <c r="C10" s="75">
        <v>0.77477</v>
      </c>
      <c r="D10" s="5">
        <v>0.85586</v>
      </c>
      <c r="E10" s="5">
        <v>0.73874</v>
      </c>
      <c r="F10" s="5">
        <v>0.68468</v>
      </c>
      <c r="G10" s="5">
        <v>0.62162</v>
      </c>
      <c r="H10" s="5">
        <v>0.7027</v>
      </c>
      <c r="I10" s="5">
        <v>0.77477</v>
      </c>
      <c r="J10" s="5">
        <v>0.81081</v>
      </c>
      <c r="K10" s="5">
        <v>0.69369</v>
      </c>
      <c r="L10" s="5">
        <v>0.75676</v>
      </c>
      <c r="M10" s="34"/>
      <c r="N10" s="79" t="s">
        <v>85</v>
      </c>
      <c r="O10" s="5">
        <f t="shared" ref="O10:Y10" si="7">HLOOKUP($N10,$B$3:$L$14,MATCH(O$3,$B$3:$B$14,0),False)</f>
        <v>0.7027</v>
      </c>
      <c r="P10" s="5">
        <f t="shared" si="7"/>
        <v>0.61446</v>
      </c>
      <c r="Q10" s="5">
        <f t="shared" si="7"/>
        <v>0.7027</v>
      </c>
      <c r="R10" s="5">
        <f t="shared" si="7"/>
        <v>0.73523</v>
      </c>
      <c r="S10" s="5">
        <f t="shared" si="7"/>
        <v>0.61422</v>
      </c>
      <c r="T10" s="5">
        <f t="shared" si="7"/>
        <v>0.62931</v>
      </c>
      <c r="U10" s="5">
        <f t="shared" si="7"/>
        <v>0.7027</v>
      </c>
      <c r="V10" s="5">
        <f t="shared" si="7"/>
        <v>0.81296</v>
      </c>
      <c r="W10" s="5">
        <f t="shared" si="7"/>
        <v>0.69908</v>
      </c>
      <c r="X10" s="5">
        <f t="shared" si="7"/>
        <v>0.7027</v>
      </c>
      <c r="Y10" s="77">
        <f t="shared" si="7"/>
        <v>0.7027</v>
      </c>
      <c r="Z10" s="5"/>
      <c r="AA10" s="5"/>
      <c r="AB10" s="5"/>
    </row>
    <row r="11">
      <c r="A11" s="34"/>
      <c r="B11" s="73" t="s">
        <v>98</v>
      </c>
      <c r="C11" s="75">
        <v>0.81069</v>
      </c>
      <c r="D11" s="5">
        <v>0.8609</v>
      </c>
      <c r="E11" s="5">
        <v>0.84047</v>
      </c>
      <c r="F11" s="5">
        <v>0.77966</v>
      </c>
      <c r="G11" s="5">
        <v>0.69248</v>
      </c>
      <c r="H11" s="5">
        <v>0.81296</v>
      </c>
      <c r="I11" s="5">
        <v>0.81192</v>
      </c>
      <c r="J11" s="5">
        <v>0.82063</v>
      </c>
      <c r="K11" s="5">
        <v>0.72282</v>
      </c>
      <c r="L11" s="5">
        <v>0.76275</v>
      </c>
      <c r="M11" s="34"/>
      <c r="N11" s="76" t="s">
        <v>83</v>
      </c>
      <c r="O11" s="5">
        <f t="shared" ref="O11:Y11" si="8">HLOOKUP($N11,$B$3:$L$14,MATCH(O$3,$B$3:$B$14,0),False)</f>
        <v>0.68468</v>
      </c>
      <c r="P11" s="5">
        <f t="shared" si="8"/>
        <v>0.60295</v>
      </c>
      <c r="Q11" s="5">
        <f t="shared" si="8"/>
        <v>0.68468</v>
      </c>
      <c r="R11" s="5">
        <f t="shared" si="8"/>
        <v>0.71896</v>
      </c>
      <c r="S11" s="5">
        <f t="shared" si="8"/>
        <v>0.5874</v>
      </c>
      <c r="T11" s="5">
        <f t="shared" si="8"/>
        <v>0.61827</v>
      </c>
      <c r="U11" s="5">
        <f t="shared" si="8"/>
        <v>0.68468</v>
      </c>
      <c r="V11" s="5">
        <f t="shared" si="8"/>
        <v>0.77966</v>
      </c>
      <c r="W11" s="5">
        <f t="shared" si="8"/>
        <v>0.6722</v>
      </c>
      <c r="X11" s="5">
        <f t="shared" si="8"/>
        <v>0.68468</v>
      </c>
      <c r="Y11" s="77">
        <f t="shared" si="8"/>
        <v>0.68468</v>
      </c>
      <c r="Z11" s="5"/>
      <c r="AA11" s="5"/>
      <c r="AB11" s="5"/>
    </row>
    <row r="12">
      <c r="A12" s="34"/>
      <c r="B12" s="73" t="s">
        <v>99</v>
      </c>
      <c r="C12" s="75">
        <v>0.75434</v>
      </c>
      <c r="D12" s="5">
        <v>0.80465</v>
      </c>
      <c r="E12" s="5">
        <v>0.73698</v>
      </c>
      <c r="F12" s="5">
        <v>0.6722</v>
      </c>
      <c r="G12" s="5">
        <v>0.63932</v>
      </c>
      <c r="H12" s="5">
        <v>0.69908</v>
      </c>
      <c r="I12" s="5">
        <v>0.77012</v>
      </c>
      <c r="J12" s="5">
        <v>0.77012</v>
      </c>
      <c r="K12" s="5">
        <v>0.67051</v>
      </c>
      <c r="L12" s="5">
        <v>0.73272</v>
      </c>
      <c r="M12" s="34"/>
      <c r="N12" s="76" t="s">
        <v>88</v>
      </c>
      <c r="O12" s="5">
        <f t="shared" ref="O12:Y12" si="9">HLOOKUP($N12,$B$3:$L$14,MATCH(O$3,$B$3:$B$14,0),False)</f>
        <v>0.69369</v>
      </c>
      <c r="P12" s="5">
        <f t="shared" si="9"/>
        <v>0.61634</v>
      </c>
      <c r="Q12" s="5">
        <f t="shared" si="9"/>
        <v>0.69369</v>
      </c>
      <c r="R12" s="5">
        <f t="shared" si="9"/>
        <v>0.70267</v>
      </c>
      <c r="S12" s="5">
        <f t="shared" si="9"/>
        <v>0.58668</v>
      </c>
      <c r="T12" s="5">
        <f t="shared" si="9"/>
        <v>0.6019</v>
      </c>
      <c r="U12" s="5">
        <f t="shared" si="9"/>
        <v>0.69369</v>
      </c>
      <c r="V12" s="5">
        <f t="shared" si="9"/>
        <v>0.72282</v>
      </c>
      <c r="W12" s="5">
        <f t="shared" si="9"/>
        <v>0.67051</v>
      </c>
      <c r="X12" s="5">
        <f t="shared" si="9"/>
        <v>0.69369</v>
      </c>
      <c r="Y12" s="77">
        <f t="shared" si="9"/>
        <v>0.69369</v>
      </c>
      <c r="Z12" s="5"/>
      <c r="AA12" s="5"/>
      <c r="AB12" s="5"/>
    </row>
    <row r="13">
      <c r="A13" s="34"/>
      <c r="B13" s="73" t="s">
        <v>100</v>
      </c>
      <c r="C13" s="75">
        <v>0.77477</v>
      </c>
      <c r="D13" s="5">
        <v>0.85586</v>
      </c>
      <c r="E13" s="5">
        <v>0.73874</v>
      </c>
      <c r="F13" s="5">
        <v>0.68468</v>
      </c>
      <c r="G13" s="5">
        <v>0.62162</v>
      </c>
      <c r="H13" s="5">
        <v>0.7027</v>
      </c>
      <c r="I13" s="5">
        <v>0.77477</v>
      </c>
      <c r="J13" s="5">
        <v>0.81081</v>
      </c>
      <c r="K13" s="5">
        <v>0.69369</v>
      </c>
      <c r="L13" s="5">
        <v>0.75676</v>
      </c>
      <c r="M13" s="34"/>
      <c r="N13" s="80" t="s">
        <v>84</v>
      </c>
      <c r="O13" s="81">
        <f t="shared" ref="O13:Y13" si="10">HLOOKUP($N13,$B$3:$L$14,MATCH(O$3,$B$3:$B$14,0),False)</f>
        <v>0.62162</v>
      </c>
      <c r="P13" s="81">
        <f t="shared" si="10"/>
        <v>0.57034</v>
      </c>
      <c r="Q13" s="81">
        <f t="shared" si="10"/>
        <v>0.62162</v>
      </c>
      <c r="R13" s="81">
        <f t="shared" si="10"/>
        <v>0.61941</v>
      </c>
      <c r="S13" s="81">
        <f t="shared" si="10"/>
        <v>0.49682</v>
      </c>
      <c r="T13" s="81">
        <f t="shared" si="10"/>
        <v>0.58582</v>
      </c>
      <c r="U13" s="81">
        <f t="shared" si="10"/>
        <v>0.62162</v>
      </c>
      <c r="V13" s="81">
        <f t="shared" si="10"/>
        <v>0.69248</v>
      </c>
      <c r="W13" s="81">
        <f t="shared" si="10"/>
        <v>0.63932</v>
      </c>
      <c r="X13" s="81">
        <f t="shared" si="10"/>
        <v>0.62162</v>
      </c>
      <c r="Y13" s="82">
        <f t="shared" si="10"/>
        <v>0.62162</v>
      </c>
      <c r="Z13" s="5"/>
      <c r="AA13" s="5"/>
      <c r="AB13" s="5"/>
    </row>
    <row r="14">
      <c r="A14" s="34"/>
      <c r="B14" s="73" t="s">
        <v>101</v>
      </c>
      <c r="C14" s="75">
        <v>0.77477</v>
      </c>
      <c r="D14" s="5">
        <v>0.85586</v>
      </c>
      <c r="E14" s="5">
        <v>0.73874</v>
      </c>
      <c r="F14" s="5">
        <v>0.68468</v>
      </c>
      <c r="G14" s="5">
        <v>0.62162</v>
      </c>
      <c r="H14" s="5">
        <v>0.7027</v>
      </c>
      <c r="I14" s="5">
        <v>0.77477</v>
      </c>
      <c r="J14" s="5">
        <v>0.81081</v>
      </c>
      <c r="K14" s="5">
        <v>0.69369</v>
      </c>
      <c r="L14" s="5">
        <v>0.75676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34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4"/>
      <c r="N15" s="36" t="s">
        <v>113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4"/>
      <c r="AA15" s="34"/>
      <c r="AB15" s="34"/>
    </row>
    <row r="16">
      <c r="A16" s="3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4"/>
      <c r="N16" s="58" t="s">
        <v>90</v>
      </c>
      <c r="O16" s="59" t="s">
        <v>91</v>
      </c>
      <c r="P16" s="59" t="s">
        <v>92</v>
      </c>
      <c r="Q16" s="59" t="s">
        <v>93</v>
      </c>
      <c r="R16" s="59" t="s">
        <v>94</v>
      </c>
      <c r="S16" s="59" t="s">
        <v>95</v>
      </c>
      <c r="T16" s="59" t="s">
        <v>96</v>
      </c>
      <c r="U16" s="59" t="s">
        <v>97</v>
      </c>
      <c r="V16" s="59" t="s">
        <v>98</v>
      </c>
      <c r="W16" s="59" t="s">
        <v>99</v>
      </c>
      <c r="X16" s="59" t="s">
        <v>100</v>
      </c>
      <c r="Y16" s="59" t="s">
        <v>101</v>
      </c>
      <c r="Z16" s="34"/>
      <c r="AA16" s="34"/>
      <c r="AB16" s="34"/>
    </row>
    <row r="17">
      <c r="A17" s="3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34"/>
      <c r="N17" s="39" t="s">
        <v>89</v>
      </c>
      <c r="O17" s="60">
        <v>0.009009999999999962</v>
      </c>
      <c r="P17" s="61">
        <v>0.15247</v>
      </c>
      <c r="Q17" s="61">
        <v>0.009009999999999962</v>
      </c>
      <c r="R17" s="61">
        <v>0.033930000000000016</v>
      </c>
      <c r="S17" s="61">
        <v>0.03429000000000004</v>
      </c>
      <c r="T17" s="61">
        <v>0.05969000000000002</v>
      </c>
      <c r="U17" s="61">
        <v>0.009009999999999962</v>
      </c>
      <c r="V17" s="61">
        <v>0.017870000000000053</v>
      </c>
      <c r="W17" s="61">
        <v>0.19654000000000005</v>
      </c>
      <c r="X17" s="61">
        <v>0.009009999999999962</v>
      </c>
      <c r="Y17" s="62">
        <v>0.009009999999999962</v>
      </c>
      <c r="Z17" s="34"/>
      <c r="AA17" s="34"/>
      <c r="AB17" s="34"/>
    </row>
    <row r="18">
      <c r="A18" s="34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34"/>
      <c r="N18" s="42" t="s">
        <v>87</v>
      </c>
      <c r="O18" s="63">
        <v>0.009010000000000074</v>
      </c>
      <c r="P18" s="35">
        <v>0.07517999999999991</v>
      </c>
      <c r="Q18" s="35">
        <v>0.009010000000000074</v>
      </c>
      <c r="R18" s="35">
        <v>0.019059999999999966</v>
      </c>
      <c r="S18" s="35">
        <v>0.01988000000000001</v>
      </c>
      <c r="T18" s="35">
        <v>0.045070000000000054</v>
      </c>
      <c r="U18" s="35">
        <v>0.009010000000000074</v>
      </c>
      <c r="V18" s="35">
        <v>0.02890999999999999</v>
      </c>
      <c r="W18" s="35">
        <v>0.11152000000000006</v>
      </c>
      <c r="X18" s="35">
        <v>0.009010000000000074</v>
      </c>
      <c r="Y18" s="64">
        <v>0.009010000000000074</v>
      </c>
      <c r="Z18" s="34"/>
      <c r="AA18" s="34"/>
      <c r="AB18" s="34"/>
    </row>
    <row r="19">
      <c r="A19" s="3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34"/>
      <c r="N19" s="45" t="s">
        <v>82</v>
      </c>
      <c r="O19" s="63">
        <v>-0.02703</v>
      </c>
      <c r="P19" s="35">
        <v>0.039329999999999976</v>
      </c>
      <c r="Q19" s="35">
        <v>-0.02703</v>
      </c>
      <c r="R19" s="35">
        <v>0.011299999999999977</v>
      </c>
      <c r="S19" s="35">
        <v>-0.010759999999999992</v>
      </c>
      <c r="T19" s="35">
        <v>0.05186000000000002</v>
      </c>
      <c r="U19" s="35">
        <v>-0.02703</v>
      </c>
      <c r="V19" s="35">
        <v>0.08643</v>
      </c>
      <c r="W19" s="35">
        <v>0.12024000000000001</v>
      </c>
      <c r="X19" s="35">
        <v>-0.02703</v>
      </c>
      <c r="Y19" s="64">
        <v>-0.02703</v>
      </c>
      <c r="Z19" s="34"/>
      <c r="AA19" s="34"/>
      <c r="AB19" s="34"/>
    </row>
    <row r="20">
      <c r="A20" s="3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34"/>
      <c r="N20" s="45" t="s">
        <v>84</v>
      </c>
      <c r="O20" s="63">
        <v>0.009009999999999962</v>
      </c>
      <c r="P20" s="35">
        <v>0.005889999999999951</v>
      </c>
      <c r="Q20" s="35">
        <v>0.009009999999999962</v>
      </c>
      <c r="R20" s="35">
        <v>0.00829000000000002</v>
      </c>
      <c r="S20" s="35">
        <v>0.010709999999999997</v>
      </c>
      <c r="T20" s="35">
        <v>0.01146999999999998</v>
      </c>
      <c r="U20" s="35">
        <v>0.009009999999999962</v>
      </c>
      <c r="V20" s="35">
        <v>0.015699999999999936</v>
      </c>
      <c r="W20" s="35">
        <v>0.0047599999999999865</v>
      </c>
      <c r="X20" s="35">
        <v>0.009009999999999962</v>
      </c>
      <c r="Y20" s="64">
        <v>0.009009999999999962</v>
      </c>
      <c r="Z20" s="34"/>
      <c r="AA20" s="34"/>
      <c r="AB20" s="34"/>
    </row>
    <row r="21">
      <c r="A21" s="34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34"/>
      <c r="N21" s="48" t="s">
        <v>81</v>
      </c>
      <c r="O21" s="63">
        <v>0.0</v>
      </c>
      <c r="P21" s="35">
        <v>0.11217999999999995</v>
      </c>
      <c r="Q21" s="35">
        <v>0.0</v>
      </c>
      <c r="R21" s="35">
        <v>0.005119999999999902</v>
      </c>
      <c r="S21" s="35">
        <v>0.0013800000000000479</v>
      </c>
      <c r="T21" s="35">
        <v>0.11476999999999993</v>
      </c>
      <c r="U21" s="35">
        <v>0.0</v>
      </c>
      <c r="V21" s="35">
        <v>0.009889999999999954</v>
      </c>
      <c r="W21" s="35">
        <v>0.10902999999999996</v>
      </c>
      <c r="X21" s="35">
        <v>0.0</v>
      </c>
      <c r="Y21" s="64">
        <v>0.0</v>
      </c>
      <c r="Z21" s="34"/>
      <c r="AA21" s="34"/>
      <c r="AB21" s="34"/>
    </row>
    <row r="22">
      <c r="A22" s="3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34"/>
      <c r="N22" s="48" t="s">
        <v>86</v>
      </c>
      <c r="O22" s="63">
        <v>0.009000000000000008</v>
      </c>
      <c r="P22" s="35">
        <v>0.040449999999999986</v>
      </c>
      <c r="Q22" s="35">
        <v>0.009000000000000008</v>
      </c>
      <c r="R22" s="35">
        <v>0.0022599999999999287</v>
      </c>
      <c r="S22" s="35">
        <v>0.011780000000000013</v>
      </c>
      <c r="T22" s="35">
        <v>0.05409000000000008</v>
      </c>
      <c r="U22" s="35">
        <v>0.009000000000000008</v>
      </c>
      <c r="V22" s="35">
        <v>0.008259999999999934</v>
      </c>
      <c r="W22" s="35">
        <v>0.020240000000000036</v>
      </c>
      <c r="X22" s="35">
        <v>0.009000000000000008</v>
      </c>
      <c r="Y22" s="64">
        <v>0.009000000000000008</v>
      </c>
      <c r="Z22" s="34"/>
      <c r="AA22" s="34"/>
      <c r="AB22" s="34"/>
    </row>
    <row r="23">
      <c r="A23" s="34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34"/>
      <c r="N23" s="45" t="s">
        <v>85</v>
      </c>
      <c r="O23" s="63">
        <v>-0.03603999999999996</v>
      </c>
      <c r="P23" s="35">
        <v>0.021029999999999993</v>
      </c>
      <c r="Q23" s="35">
        <v>-0.03603999999999996</v>
      </c>
      <c r="R23" s="35">
        <v>-0.0016999999999999238</v>
      </c>
      <c r="S23" s="35">
        <v>-0.024909999999999988</v>
      </c>
      <c r="T23" s="35">
        <v>0.043340000000000045</v>
      </c>
      <c r="U23" s="35">
        <v>-0.03603999999999996</v>
      </c>
      <c r="V23" s="35">
        <v>0.07101000000000002</v>
      </c>
      <c r="W23" s="35">
        <v>0.08810000000000007</v>
      </c>
      <c r="X23" s="35">
        <v>-0.03603999999999996</v>
      </c>
      <c r="Y23" s="64">
        <v>-0.03603999999999996</v>
      </c>
      <c r="Z23" s="34"/>
      <c r="AA23" s="34"/>
      <c r="AB23" s="34"/>
    </row>
    <row r="24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34"/>
      <c r="N24" s="48" t="s">
        <v>80</v>
      </c>
      <c r="O24" s="63">
        <v>-0.05406</v>
      </c>
      <c r="P24" s="35">
        <v>0.0131</v>
      </c>
      <c r="Q24" s="35">
        <v>-0.05406</v>
      </c>
      <c r="R24" s="35">
        <v>-0.036069999999999935</v>
      </c>
      <c r="S24" s="35">
        <v>-0.062470000000000026</v>
      </c>
      <c r="T24" s="35">
        <v>-0.01303999999999994</v>
      </c>
      <c r="U24" s="35">
        <v>-0.05406</v>
      </c>
      <c r="V24" s="35">
        <v>-0.012669999999999959</v>
      </c>
      <c r="W24" s="35">
        <v>0.08353</v>
      </c>
      <c r="X24" s="35">
        <v>-0.05406</v>
      </c>
      <c r="Y24" s="64">
        <v>-0.05406</v>
      </c>
      <c r="Z24" s="34"/>
      <c r="AA24" s="34"/>
      <c r="AB24" s="34"/>
    </row>
    <row r="25">
      <c r="A25" s="34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4"/>
      <c r="N25" s="48" t="s">
        <v>88</v>
      </c>
      <c r="O25" s="63">
        <v>-0.06306999999999996</v>
      </c>
      <c r="P25" s="35">
        <v>0.006410000000000027</v>
      </c>
      <c r="Q25" s="35">
        <v>-0.06306999999999996</v>
      </c>
      <c r="R25" s="35">
        <v>-0.04813999999999996</v>
      </c>
      <c r="S25" s="35">
        <v>-0.06971000000000005</v>
      </c>
      <c r="T25" s="35">
        <v>-0.034680000000000044</v>
      </c>
      <c r="U25" s="35">
        <v>-0.06306999999999996</v>
      </c>
      <c r="V25" s="35">
        <v>-0.04267999999999994</v>
      </c>
      <c r="W25" s="35">
        <v>0.06836000000000009</v>
      </c>
      <c r="X25" s="35">
        <v>-0.06306999999999996</v>
      </c>
      <c r="Y25" s="64">
        <v>-0.06306999999999996</v>
      </c>
      <c r="Z25" s="34"/>
      <c r="AA25" s="34"/>
      <c r="AB25" s="34"/>
    </row>
    <row r="26">
      <c r="A26" s="34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4"/>
      <c r="N26" s="49" t="s">
        <v>83</v>
      </c>
      <c r="O26" s="65">
        <v>-0.09009</v>
      </c>
      <c r="P26" s="66">
        <v>-0.051980000000000026</v>
      </c>
      <c r="Q26" s="66">
        <v>-0.09009</v>
      </c>
      <c r="R26" s="66">
        <v>-0.06794</v>
      </c>
      <c r="S26" s="66">
        <v>-0.10143000000000002</v>
      </c>
      <c r="T26" s="66">
        <v>-0.05345</v>
      </c>
      <c r="U26" s="66">
        <v>-0.09009</v>
      </c>
      <c r="V26" s="66">
        <v>-0.022229999999999972</v>
      </c>
      <c r="W26" s="66">
        <v>0.03165000000000007</v>
      </c>
      <c r="X26" s="66">
        <v>-0.09009</v>
      </c>
      <c r="Y26" s="67">
        <v>-0.09009</v>
      </c>
      <c r="Z26" s="34"/>
      <c r="AA26" s="34"/>
      <c r="AB26" s="34"/>
    </row>
    <row r="27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4"/>
      <c r="N27" s="34"/>
      <c r="O27" s="73"/>
      <c r="P27" s="73"/>
      <c r="Q27" s="73"/>
      <c r="R27" s="73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3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34"/>
      <c r="N28" s="34"/>
      <c r="O28" s="73"/>
      <c r="P28" s="73"/>
      <c r="Q28" s="73"/>
      <c r="R28" s="73"/>
      <c r="S28" s="34"/>
      <c r="T28" s="34"/>
      <c r="U28" s="34"/>
      <c r="V28" s="34"/>
      <c r="W28" s="34"/>
      <c r="X28" s="34"/>
      <c r="Y28" s="34">
        <f>AVERAGE(O17:Y26)</f>
        <v>0.002283727273</v>
      </c>
      <c r="Z28" s="34"/>
      <c r="AA28" s="34"/>
      <c r="AB28" s="34"/>
    </row>
    <row r="29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34"/>
      <c r="N29" s="53" t="s">
        <v>115</v>
      </c>
      <c r="O29" s="54" t="s">
        <v>91</v>
      </c>
      <c r="P29" s="54" t="s">
        <v>98</v>
      </c>
      <c r="Q29" s="54" t="s">
        <v>94</v>
      </c>
      <c r="R29" s="55" t="s">
        <v>95</v>
      </c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56" t="s">
        <v>82</v>
      </c>
      <c r="O30" s="5">
        <f>vlookup($N30,$N$3:$Y$13,MATCH(O$29,$N$3:$Y$3),False)-VLOOKUP($N30,Paper!$A$17:$E$25,MATCH(O$29,Paper!$A$17:$E$17),False)</f>
        <v>-0.03126</v>
      </c>
      <c r="P30" s="5">
        <f>vlookup($N30,$N$3:$Y$13,MATCH(P$29,$N$3:$Y$3),False)-VLOOKUP($N30,Paper!$A$17:$E$25,MATCH(P$29,Paper!$A$17:$E$17),False)</f>
        <v>0.17047</v>
      </c>
      <c r="Q30" s="5">
        <f>vlookup($N30,$N$3:$Y$13,MATCH(Q$29,$N$3:$Y$3),False)-VLOOKUP($N30,Paper!$A$17:$E$25,MATCH(Q$29,Paper!$A$17:$E$17),False)</f>
        <v>0.00035</v>
      </c>
      <c r="R30" s="77">
        <f>vlookup($N30,$N$3:$Y$13,MATCH(R$29,$N$3:$Y$3),False)-VLOOKUP($N30,Paper!$A$17:$E$25,MATCH(R$29,Paper!$A$17:$E$17),False)</f>
        <v>-0.10984</v>
      </c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>
      <c r="A31" s="34"/>
      <c r="B31" s="71"/>
      <c r="C31" s="14"/>
      <c r="D31" s="72"/>
      <c r="E31" s="73"/>
      <c r="F31" s="72"/>
      <c r="G31" s="73"/>
      <c r="H31" s="72"/>
      <c r="I31" s="72"/>
      <c r="J31" s="73"/>
      <c r="K31" s="34"/>
      <c r="L31" s="34"/>
      <c r="M31" s="34"/>
      <c r="N31" s="56" t="s">
        <v>87</v>
      </c>
      <c r="O31" s="5">
        <f>vlookup($N31,$N$3:$Y$13,MATCH(O$29,$N$3:$Y$3),False)-VLOOKUP($N31,Paper!$A$17:$E$25,MATCH(O$29,Paper!$A$17:$E$17),False)</f>
        <v>0.02081</v>
      </c>
      <c r="P31" s="5">
        <f>vlookup($N31,$N$3:$Y$13,MATCH(P$29,$N$3:$Y$3),False)-VLOOKUP($N31,Paper!$A$17:$E$25,MATCH(P$29,Paper!$A$17:$E$17),False)</f>
        <v>0.11063</v>
      </c>
      <c r="Q31" s="5">
        <f>vlookup($N31,$N$3:$Y$13,MATCH(Q$29,$N$3:$Y$3),False)-VLOOKUP($N31,Paper!$A$17:$E$25,MATCH(Q$29,Paper!$A$17:$E$17),False)</f>
        <v>0.02301</v>
      </c>
      <c r="R31" s="77">
        <f>vlookup($N31,$N$3:$Y$13,MATCH(R$29,$N$3:$Y$3),False)-VLOOKUP($N31,Paper!$A$17:$E$25,MATCH(R$29,Paper!$A$17:$E$17),False)</f>
        <v>-0.04854</v>
      </c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34"/>
      <c r="B32" s="5"/>
      <c r="C32" s="5"/>
      <c r="D32" s="5"/>
      <c r="E32" s="5"/>
      <c r="F32" s="5"/>
      <c r="G32" s="5"/>
      <c r="H32" s="5"/>
      <c r="I32" s="5"/>
      <c r="J32" s="5"/>
      <c r="K32" s="34"/>
      <c r="L32" s="34"/>
      <c r="M32" s="34"/>
      <c r="N32" s="56" t="s">
        <v>86</v>
      </c>
      <c r="O32" s="5">
        <f>vlookup($N32,$N$3:$Y$13,MATCH(O$29,$N$3:$Y$3),False)-VLOOKUP($N32,Paper!$A$17:$E$25,MATCH(O$29,Paper!$A$17:$E$17),False)</f>
        <v>-0.00523</v>
      </c>
      <c r="P32" s="5">
        <f>vlookup($N32,$N$3:$Y$13,MATCH(P$29,$N$3:$Y$3),False)-VLOOKUP($N32,Paper!$A$17:$E$25,MATCH(P$29,Paper!$A$17:$E$17),False)</f>
        <v>0.10192</v>
      </c>
      <c r="Q32" s="5">
        <f>vlookup($N32,$N$3:$Y$13,MATCH(Q$29,$N$3:$Y$3),False)-VLOOKUP($N32,Paper!$A$17:$E$25,MATCH(Q$29,Paper!$A$17:$E$17),False)</f>
        <v>-0.00989</v>
      </c>
      <c r="R32" s="77">
        <f>vlookup($N32,$N$3:$Y$13,MATCH(R$29,$N$3:$Y$3),False)-VLOOKUP($N32,Paper!$A$17:$E$25,MATCH(R$29,Paper!$A$17:$E$17),False)</f>
        <v>-0.08127</v>
      </c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>
      <c r="A33" s="34"/>
      <c r="B33" s="5"/>
      <c r="C33" s="5"/>
      <c r="D33" s="5"/>
      <c r="E33" s="5"/>
      <c r="F33" s="5"/>
      <c r="G33" s="5"/>
      <c r="H33" s="5"/>
      <c r="I33" s="5"/>
      <c r="J33" s="5"/>
      <c r="K33" s="34"/>
      <c r="L33" s="34"/>
      <c r="M33" s="34"/>
      <c r="N33" s="56" t="s">
        <v>83</v>
      </c>
      <c r="O33" s="5">
        <f>vlookup($N33,$N$3:$Y$13,MATCH(O$29,$N$3:$Y$3),False)-VLOOKUP($N33,Paper!$A$17:$E$25,MATCH(O$29,Paper!$A$17:$E$17),False)</f>
        <v>-0.08532</v>
      </c>
      <c r="P33" s="5">
        <f>vlookup($N33,$N$3:$Y$13,MATCH(P$29,$N$3:$Y$3),False)-VLOOKUP($N33,Paper!$A$17:$E$25,MATCH(P$29,Paper!$A$17:$E$17),False)</f>
        <v>0.08966</v>
      </c>
      <c r="Q33" s="5">
        <f>vlookup($N33,$N$3:$Y$13,MATCH(Q$29,$N$3:$Y$3),False)-VLOOKUP($N33,Paper!$A$17:$E$25,MATCH(Q$29,Paper!$A$17:$E$17),False)</f>
        <v>-0.05104</v>
      </c>
      <c r="R33" s="77">
        <f>vlookup($N33,$N$3:$Y$13,MATCH(R$29,$N$3:$Y$3),False)-VLOOKUP($N33,Paper!$A$17:$E$25,MATCH(R$29,Paper!$A$17:$E$17),False)</f>
        <v>-0.1826</v>
      </c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5"/>
      <c r="C34" s="5"/>
      <c r="D34" s="5"/>
      <c r="E34" s="5"/>
      <c r="F34" s="5"/>
      <c r="G34" s="5"/>
      <c r="H34" s="5"/>
      <c r="I34" s="5"/>
      <c r="J34" s="5"/>
      <c r="K34" s="34"/>
      <c r="L34" s="34"/>
      <c r="M34" s="34"/>
      <c r="N34" s="56" t="s">
        <v>88</v>
      </c>
      <c r="O34" s="5">
        <f>vlookup($N34,$N$3:$Y$13,MATCH(O$29,$N$3:$Y$3),False)-VLOOKUP($N34,Paper!$A$17:$E$25,MATCH(O$29,Paper!$A$17:$E$17),False)</f>
        <v>-0.06631</v>
      </c>
      <c r="P34" s="5">
        <f>vlookup($N34,$N$3:$Y$13,MATCH(P$29,$N$3:$Y$3),False)-VLOOKUP($N34,Paper!$A$17:$E$25,MATCH(P$29,Paper!$A$17:$E$17),False)</f>
        <v>0.06282</v>
      </c>
      <c r="Q34" s="5">
        <f>vlookup($N34,$N$3:$Y$13,MATCH(Q$29,$N$3:$Y$3),False)-VLOOKUP($N34,Paper!$A$17:$E$25,MATCH(Q$29,Paper!$A$17:$E$17),False)</f>
        <v>-0.05733</v>
      </c>
      <c r="R34" s="77">
        <f>vlookup($N34,$N$3:$Y$13,MATCH(R$29,$N$3:$Y$3),False)-VLOOKUP($N34,Paper!$A$17:$E$25,MATCH(R$29,Paper!$A$17:$E$17),False)</f>
        <v>-0.17332</v>
      </c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5"/>
      <c r="C35" s="5"/>
      <c r="D35" s="5"/>
      <c r="E35" s="5"/>
      <c r="F35" s="5"/>
      <c r="G35" s="5"/>
      <c r="H35" s="5"/>
      <c r="I35" s="5"/>
      <c r="J35" s="5"/>
      <c r="K35" s="34"/>
      <c r="L35" s="34"/>
      <c r="M35" s="34"/>
      <c r="N35" s="56" t="s">
        <v>81</v>
      </c>
      <c r="O35" s="5">
        <f>vlookup($N35,$N$3:$Y$13,MATCH(O$29,$N$3:$Y$3),False)-VLOOKUP($N35,Paper!$A$17:$E$25,MATCH(O$29,Paper!$A$17:$E$17),False)</f>
        <v>-0.00414</v>
      </c>
      <c r="P35" s="5">
        <f>vlookup($N35,$N$3:$Y$13,MATCH(P$29,$N$3:$Y$3),False)-VLOOKUP($N35,Paper!$A$17:$E$25,MATCH(P$29,Paper!$A$17:$E$17),False)</f>
        <v>0.0609</v>
      </c>
      <c r="Q35" s="5">
        <f>vlookup($N35,$N$3:$Y$13,MATCH(Q$29,$N$3:$Y$3),False)-VLOOKUP($N35,Paper!$A$17:$E$25,MATCH(Q$29,Paper!$A$17:$E$17),False)</f>
        <v>-0.00453</v>
      </c>
      <c r="R35" s="77">
        <f>vlookup($N35,$N$3:$Y$13,MATCH(R$29,$N$3:$Y$3),False)-VLOOKUP($N35,Paper!$A$17:$E$25,MATCH(R$29,Paper!$A$17:$E$17),False)</f>
        <v>-0.05799</v>
      </c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56" t="s">
        <v>80</v>
      </c>
      <c r="O36" s="5">
        <f>vlookup($N36,$N$3:$Y$13,MATCH(O$29,$N$3:$Y$3),False)-VLOOKUP($N36,Paper!$A$17:$E$25,MATCH(O$29,Paper!$A$17:$E$17),False)</f>
        <v>-0.04523</v>
      </c>
      <c r="P36" s="5">
        <f>vlookup($N36,$N$3:$Y$13,MATCH(P$29,$N$3:$Y$3),False)-VLOOKUP($N36,Paper!$A$17:$E$25,MATCH(P$29,Paper!$A$17:$E$17),False)</f>
        <v>0.07069</v>
      </c>
      <c r="Q36" s="5">
        <f>vlookup($N36,$N$3:$Y$13,MATCH(Q$29,$N$3:$Y$3),False)-VLOOKUP($N36,Paper!$A$17:$E$25,MATCH(Q$29,Paper!$A$17:$E$17),False)</f>
        <v>-0.03324</v>
      </c>
      <c r="R36" s="77">
        <f>vlookup($N36,$N$3:$Y$13,MATCH(R$29,$N$3:$Y$3),False)-VLOOKUP($N36,Paper!$A$17:$E$25,MATCH(R$29,Paper!$A$17:$E$17),False)</f>
        <v>-0.12491</v>
      </c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4"/>
      <c r="B37" s="71"/>
      <c r="C37" s="14"/>
      <c r="D37" s="72"/>
      <c r="E37" s="73"/>
      <c r="F37" s="72"/>
      <c r="G37" s="73"/>
      <c r="H37" s="72"/>
      <c r="I37" s="72"/>
      <c r="J37" s="73"/>
      <c r="K37" s="34"/>
      <c r="L37" s="34"/>
      <c r="M37" s="34"/>
      <c r="N37" s="57" t="s">
        <v>89</v>
      </c>
      <c r="O37" s="81">
        <f>vlookup($N37,$N$3:$Y$13,MATCH(O$29,$N$3:$Y$3),False)-VLOOKUP($N37,Paper!$A$17:$E$25,MATCH(O$29,Paper!$A$17:$E$17),False)</f>
        <v>-0.01324</v>
      </c>
      <c r="P37" s="81">
        <f>vlookup($N37,$N$3:$Y$13,MATCH(P$29,$N$3:$Y$3),False)-VLOOKUP($N37,Paper!$A$17:$E$25,MATCH(P$29,Paper!$A$17:$E$17),False)</f>
        <v>0.09275</v>
      </c>
      <c r="Q37" s="81">
        <f>vlookup($N37,$N$3:$Y$13,MATCH(Q$29,$N$3:$Y$3),False)-VLOOKUP($N37,Paper!$A$17:$E$25,MATCH(Q$29,Paper!$A$17:$E$17),False)</f>
        <v>-0.01283</v>
      </c>
      <c r="R37" s="82">
        <f>vlookup($N37,$N$3:$Y$13,MATCH(R$29,$N$3:$Y$3),False)-VLOOKUP($N37,Paper!$A$17:$E$25,MATCH(R$29,Paper!$A$17:$E$17),False)</f>
        <v>-0.10226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A38" s="34"/>
      <c r="B38" s="5"/>
      <c r="C38" s="5"/>
      <c r="D38" s="5"/>
      <c r="E38" s="5"/>
      <c r="F38" s="5"/>
      <c r="G38" s="5"/>
      <c r="H38" s="5"/>
      <c r="I38" s="5"/>
      <c r="J38" s="5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>
      <c r="A39" s="34"/>
      <c r="B39" s="5"/>
      <c r="C39" s="5"/>
      <c r="D39" s="5"/>
      <c r="E39" s="5"/>
      <c r="F39" s="5"/>
      <c r="G39" s="5"/>
      <c r="H39" s="5"/>
      <c r="I39" s="5"/>
      <c r="J39" s="5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>
      <c r="A40" s="34"/>
      <c r="B40" s="5"/>
      <c r="C40" s="5"/>
      <c r="D40" s="5"/>
      <c r="E40" s="5"/>
      <c r="F40" s="5"/>
      <c r="G40" s="5"/>
      <c r="H40" s="5"/>
      <c r="I40" s="5"/>
      <c r="J40" s="5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>
      <c r="A41" s="34"/>
      <c r="B41" s="5"/>
      <c r="C41" s="5"/>
      <c r="D41" s="5"/>
      <c r="E41" s="5"/>
      <c r="F41" s="5"/>
      <c r="G41" s="5"/>
      <c r="H41" s="5"/>
      <c r="I41" s="5"/>
      <c r="J41" s="5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</row>
    <row r="100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</row>
    <row r="1004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</row>
    <row r="1005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</row>
    <row r="1006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</row>
    <row r="1007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</row>
    <row r="1008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</row>
    <row r="1009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</row>
    <row r="1010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</row>
    <row r="1011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</row>
    <row r="1012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</row>
    <row r="1013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</row>
    <row r="1014">
      <c r="A1014" s="34"/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</row>
    <row r="1015">
      <c r="A1015" s="34"/>
      <c r="B1015" s="34"/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</row>
  </sheetData>
  <autoFilter ref="$N$3:$Y$13">
    <sortState ref="N3:Y13">
      <sortCondition descending="1" ref="R3:R13"/>
      <sortCondition ref="Q3:Q13"/>
    </sortState>
  </autoFilter>
  <conditionalFormatting sqref="O17:Y26">
    <cfRule type="cellIs" dxfId="0" priority="1" operator="greaterThanOrEqual">
      <formula>0</formula>
    </cfRule>
  </conditionalFormatting>
  <conditionalFormatting sqref="O17:Y26">
    <cfRule type="cellIs" dxfId="1" priority="2" operator="lessThan">
      <formula>0</formula>
    </cfRule>
  </conditionalFormatting>
  <conditionalFormatting sqref="O4:Y13 N16:N26 O16:Y16">
    <cfRule type="colorScale" priority="3">
      <colorScale>
        <cfvo type="min"/>
        <cfvo type="max"/>
        <color rgb="FFEA9999"/>
        <color rgb="FFB6D7A8"/>
      </colorScale>
    </cfRule>
  </conditionalFormatting>
  <conditionalFormatting sqref="O30:R37">
    <cfRule type="cellIs" dxfId="0" priority="4" operator="greaterThan">
      <formula>0</formula>
    </cfRule>
  </conditionalFormatting>
  <conditionalFormatting sqref="O30:R37">
    <cfRule type="cellIs" dxfId="1" priority="5" operator="lessThanOrEqual">
      <formula>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91</v>
      </c>
      <c r="C2" s="3" t="s">
        <v>116</v>
      </c>
      <c r="D2" s="3">
        <v>0.77477</v>
      </c>
      <c r="E2" s="3">
        <v>0.0</v>
      </c>
    </row>
    <row r="3">
      <c r="B3" s="3" t="s">
        <v>92</v>
      </c>
      <c r="C3" s="3" t="s">
        <v>116</v>
      </c>
      <c r="D3" s="3">
        <v>0.69371</v>
      </c>
      <c r="E3" s="3">
        <v>0.0</v>
      </c>
    </row>
    <row r="4">
      <c r="B4" s="3" t="s">
        <v>93</v>
      </c>
      <c r="C4" s="3" t="s">
        <v>116</v>
      </c>
      <c r="D4" s="3">
        <v>0.77477</v>
      </c>
      <c r="E4" s="3">
        <v>0.0</v>
      </c>
    </row>
    <row r="5">
      <c r="B5" s="3" t="s">
        <v>94</v>
      </c>
      <c r="C5" s="3" t="s">
        <v>116</v>
      </c>
      <c r="D5" s="3">
        <v>0.78676</v>
      </c>
      <c r="E5" s="3">
        <v>0.0</v>
      </c>
    </row>
    <row r="6">
      <c r="B6" s="3" t="s">
        <v>95</v>
      </c>
      <c r="C6" s="3" t="s">
        <v>116</v>
      </c>
      <c r="D6" s="3">
        <v>0.69509</v>
      </c>
      <c r="E6" s="3">
        <v>0.0</v>
      </c>
    </row>
    <row r="7">
      <c r="B7" s="3" t="s">
        <v>96</v>
      </c>
      <c r="C7" s="3" t="s">
        <v>116</v>
      </c>
      <c r="D7" s="3">
        <v>0.68322</v>
      </c>
      <c r="E7" s="3">
        <v>0.0</v>
      </c>
    </row>
    <row r="8">
      <c r="B8" s="3" t="s">
        <v>97</v>
      </c>
      <c r="C8" s="3" t="s">
        <v>116</v>
      </c>
      <c r="D8" s="3">
        <v>0.77477</v>
      </c>
      <c r="E8" s="3">
        <v>0.0</v>
      </c>
    </row>
    <row r="9">
      <c r="B9" s="3" t="s">
        <v>98</v>
      </c>
      <c r="C9" s="3" t="s">
        <v>116</v>
      </c>
      <c r="D9" s="3">
        <v>0.81069</v>
      </c>
      <c r="E9" s="3">
        <v>0.0</v>
      </c>
    </row>
    <row r="10">
      <c r="B10" s="3" t="s">
        <v>99</v>
      </c>
      <c r="C10" s="3" t="s">
        <v>116</v>
      </c>
      <c r="D10" s="3">
        <v>0.75434</v>
      </c>
      <c r="E10" s="3">
        <v>0.0</v>
      </c>
    </row>
    <row r="11">
      <c r="B11" s="3" t="s">
        <v>100</v>
      </c>
      <c r="C11" s="3" t="s">
        <v>116</v>
      </c>
      <c r="D11" s="3">
        <v>0.77477</v>
      </c>
      <c r="E11" s="3">
        <v>0.0</v>
      </c>
    </row>
    <row r="12">
      <c r="B12" s="3" t="s">
        <v>101</v>
      </c>
      <c r="C12" s="3" t="s">
        <v>116</v>
      </c>
      <c r="D12" s="3">
        <v>0.77477</v>
      </c>
      <c r="E12" s="3">
        <v>0.0</v>
      </c>
    </row>
    <row r="14">
      <c r="B14" s="3" t="s">
        <v>91</v>
      </c>
      <c r="C14" s="3" t="s">
        <v>116</v>
      </c>
      <c r="D14" s="3">
        <v>0.85586</v>
      </c>
      <c r="E14" s="3">
        <v>0.0</v>
      </c>
    </row>
    <row r="15">
      <c r="B15" s="3" t="s">
        <v>92</v>
      </c>
      <c r="C15" s="3" t="s">
        <v>116</v>
      </c>
      <c r="D15" s="3">
        <v>0.79292</v>
      </c>
      <c r="E15" s="3">
        <v>0.0</v>
      </c>
    </row>
    <row r="16">
      <c r="B16" s="3" t="s">
        <v>93</v>
      </c>
      <c r="C16" s="3" t="s">
        <v>116</v>
      </c>
      <c r="D16" s="3">
        <v>0.85586</v>
      </c>
      <c r="E16" s="3">
        <v>0.0</v>
      </c>
    </row>
    <row r="17">
      <c r="B17" s="3" t="s">
        <v>94</v>
      </c>
      <c r="C17" s="3" t="s">
        <v>116</v>
      </c>
      <c r="D17" s="3">
        <v>0.85547</v>
      </c>
      <c r="E17" s="3">
        <v>0.0</v>
      </c>
    </row>
    <row r="18">
      <c r="B18" s="3" t="s">
        <v>95</v>
      </c>
      <c r="C18" s="3" t="s">
        <v>116</v>
      </c>
      <c r="D18" s="3">
        <v>0.80201</v>
      </c>
      <c r="E18" s="3">
        <v>0.0</v>
      </c>
    </row>
    <row r="19">
      <c r="B19" s="3" t="s">
        <v>96</v>
      </c>
      <c r="C19" s="3" t="s">
        <v>116</v>
      </c>
      <c r="D19" s="3">
        <v>0.78611</v>
      </c>
      <c r="E19" s="3">
        <v>0.0</v>
      </c>
    </row>
    <row r="20">
      <c r="B20" s="3" t="s">
        <v>97</v>
      </c>
      <c r="C20" s="3" t="s">
        <v>116</v>
      </c>
      <c r="D20" s="3">
        <v>0.85586</v>
      </c>
      <c r="E20" s="3">
        <v>0.0</v>
      </c>
    </row>
    <row r="21">
      <c r="B21" s="3" t="s">
        <v>98</v>
      </c>
      <c r="C21" s="3" t="s">
        <v>116</v>
      </c>
      <c r="D21" s="3">
        <v>0.8609</v>
      </c>
      <c r="E21" s="3">
        <v>0.0</v>
      </c>
    </row>
    <row r="22">
      <c r="B22" s="3" t="s">
        <v>99</v>
      </c>
      <c r="C22" s="3" t="s">
        <v>116</v>
      </c>
      <c r="D22" s="3">
        <v>0.80465</v>
      </c>
      <c r="E22" s="3">
        <v>0.0</v>
      </c>
    </row>
    <row r="23">
      <c r="B23" s="3" t="s">
        <v>100</v>
      </c>
      <c r="C23" s="3" t="s">
        <v>116</v>
      </c>
      <c r="D23" s="3">
        <v>0.85586</v>
      </c>
      <c r="E23" s="3">
        <v>0.0</v>
      </c>
    </row>
    <row r="24">
      <c r="B24" s="3" t="s">
        <v>101</v>
      </c>
      <c r="C24" s="3" t="s">
        <v>116</v>
      </c>
      <c r="D24" s="3">
        <v>0.85586</v>
      </c>
      <c r="E24" s="3">
        <v>0.0</v>
      </c>
    </row>
    <row r="26">
      <c r="B26" s="3" t="s">
        <v>91</v>
      </c>
      <c r="C26" s="3" t="s">
        <v>116</v>
      </c>
      <c r="D26" s="3">
        <v>0.73874</v>
      </c>
      <c r="E26" s="3">
        <v>0.0</v>
      </c>
    </row>
    <row r="27">
      <c r="B27" s="3" t="s">
        <v>92</v>
      </c>
      <c r="C27" s="3" t="s">
        <v>116</v>
      </c>
      <c r="D27" s="3">
        <v>0.65388</v>
      </c>
      <c r="E27" s="3">
        <v>0.0</v>
      </c>
    </row>
    <row r="28">
      <c r="B28" s="3" t="s">
        <v>93</v>
      </c>
      <c r="C28" s="3" t="s">
        <v>116</v>
      </c>
      <c r="D28" s="3">
        <v>0.73874</v>
      </c>
      <c r="E28" s="3">
        <v>0.0</v>
      </c>
    </row>
    <row r="29">
      <c r="B29" s="3" t="s">
        <v>94</v>
      </c>
      <c r="C29" s="3" t="s">
        <v>116</v>
      </c>
      <c r="D29" s="3">
        <v>0.77035</v>
      </c>
      <c r="E29" s="3">
        <v>0.0</v>
      </c>
    </row>
    <row r="30">
      <c r="B30" s="3" t="s">
        <v>95</v>
      </c>
      <c r="C30" s="3" t="s">
        <v>116</v>
      </c>
      <c r="D30" s="3">
        <v>0.66016</v>
      </c>
      <c r="E30" s="3">
        <v>0.0</v>
      </c>
    </row>
    <row r="31">
      <c r="B31" s="3" t="s">
        <v>96</v>
      </c>
      <c r="C31" s="3" t="s">
        <v>116</v>
      </c>
      <c r="D31" s="3">
        <v>0.6652</v>
      </c>
      <c r="E31" s="3">
        <v>0.0</v>
      </c>
    </row>
    <row r="32">
      <c r="B32" s="3" t="s">
        <v>97</v>
      </c>
      <c r="C32" s="3" t="s">
        <v>116</v>
      </c>
      <c r="D32" s="3">
        <v>0.73874</v>
      </c>
      <c r="E32" s="3">
        <v>0.0</v>
      </c>
    </row>
    <row r="33">
      <c r="B33" s="3" t="s">
        <v>98</v>
      </c>
      <c r="C33" s="3" t="s">
        <v>116</v>
      </c>
      <c r="D33" s="3">
        <v>0.84047</v>
      </c>
      <c r="E33" s="3">
        <v>0.0</v>
      </c>
    </row>
    <row r="34">
      <c r="B34" s="3" t="s">
        <v>99</v>
      </c>
      <c r="C34" s="3" t="s">
        <v>116</v>
      </c>
      <c r="D34" s="3">
        <v>0.73698</v>
      </c>
      <c r="E34" s="3">
        <v>0.0</v>
      </c>
    </row>
    <row r="35">
      <c r="B35" s="3" t="s">
        <v>100</v>
      </c>
      <c r="C35" s="3" t="s">
        <v>116</v>
      </c>
      <c r="D35" s="3">
        <v>0.73874</v>
      </c>
      <c r="E35" s="3">
        <v>0.0</v>
      </c>
    </row>
    <row r="36">
      <c r="B36" s="3" t="s">
        <v>101</v>
      </c>
      <c r="C36" s="3" t="s">
        <v>116</v>
      </c>
      <c r="D36" s="3">
        <v>0.73874</v>
      </c>
      <c r="E36" s="3">
        <v>0.0</v>
      </c>
    </row>
    <row r="38">
      <c r="B38" s="3" t="s">
        <v>91</v>
      </c>
      <c r="C38" s="3" t="s">
        <v>116</v>
      </c>
      <c r="D38" s="3">
        <v>0.68468</v>
      </c>
      <c r="E38" s="3">
        <v>0.0</v>
      </c>
    </row>
    <row r="39">
      <c r="B39" s="3" t="s">
        <v>92</v>
      </c>
      <c r="C39" s="3" t="s">
        <v>116</v>
      </c>
      <c r="D39" s="3">
        <v>0.60295</v>
      </c>
      <c r="E39" s="3">
        <v>0.0</v>
      </c>
    </row>
    <row r="40">
      <c r="B40" s="3" t="s">
        <v>93</v>
      </c>
      <c r="C40" s="3" t="s">
        <v>116</v>
      </c>
      <c r="D40" s="3">
        <v>0.68468</v>
      </c>
      <c r="E40" s="3">
        <v>0.0</v>
      </c>
    </row>
    <row r="41">
      <c r="B41" s="3" t="s">
        <v>94</v>
      </c>
      <c r="C41" s="3" t="s">
        <v>116</v>
      </c>
      <c r="D41" s="3">
        <v>0.71896</v>
      </c>
      <c r="E41" s="3">
        <v>0.0</v>
      </c>
    </row>
    <row r="42">
      <c r="B42" s="3" t="s">
        <v>95</v>
      </c>
      <c r="C42" s="3" t="s">
        <v>116</v>
      </c>
      <c r="D42" s="3">
        <v>0.5874</v>
      </c>
      <c r="E42" s="3">
        <v>0.0</v>
      </c>
    </row>
    <row r="43">
      <c r="B43" s="3" t="s">
        <v>96</v>
      </c>
      <c r="C43" s="3" t="s">
        <v>116</v>
      </c>
      <c r="D43" s="3">
        <v>0.61827</v>
      </c>
      <c r="E43" s="3">
        <v>0.0</v>
      </c>
    </row>
    <row r="44">
      <c r="B44" s="3" t="s">
        <v>97</v>
      </c>
      <c r="C44" s="3" t="s">
        <v>116</v>
      </c>
      <c r="D44" s="3">
        <v>0.68468</v>
      </c>
      <c r="E44" s="3">
        <v>0.0</v>
      </c>
    </row>
    <row r="45">
      <c r="B45" s="3" t="s">
        <v>98</v>
      </c>
      <c r="C45" s="3" t="s">
        <v>116</v>
      </c>
      <c r="D45" s="3">
        <v>0.77966</v>
      </c>
      <c r="E45" s="3">
        <v>0.0</v>
      </c>
    </row>
    <row r="46">
      <c r="B46" s="3" t="s">
        <v>99</v>
      </c>
      <c r="C46" s="3" t="s">
        <v>116</v>
      </c>
      <c r="D46" s="3">
        <v>0.6722</v>
      </c>
      <c r="E46" s="3">
        <v>0.0</v>
      </c>
    </row>
    <row r="47">
      <c r="B47" s="3" t="s">
        <v>100</v>
      </c>
      <c r="C47" s="3" t="s">
        <v>116</v>
      </c>
      <c r="D47" s="3">
        <v>0.68468</v>
      </c>
      <c r="E47" s="3">
        <v>0.0</v>
      </c>
    </row>
    <row r="48">
      <c r="B48" s="3" t="s">
        <v>101</v>
      </c>
      <c r="C48" s="3" t="s">
        <v>116</v>
      </c>
      <c r="D48" s="3">
        <v>0.68468</v>
      </c>
      <c r="E48" s="3">
        <v>0.0</v>
      </c>
    </row>
    <row r="50">
      <c r="B50" s="3" t="s">
        <v>91</v>
      </c>
      <c r="C50" s="3" t="s">
        <v>116</v>
      </c>
      <c r="D50" s="3">
        <v>0.62162</v>
      </c>
      <c r="E50" s="3">
        <v>0.0</v>
      </c>
    </row>
    <row r="51">
      <c r="B51" s="3" t="s">
        <v>92</v>
      </c>
      <c r="C51" s="3" t="s">
        <v>116</v>
      </c>
      <c r="D51" s="3">
        <v>0.57034</v>
      </c>
      <c r="E51" s="3">
        <v>0.0</v>
      </c>
    </row>
    <row r="52">
      <c r="B52" s="3" t="s">
        <v>93</v>
      </c>
      <c r="C52" s="3" t="s">
        <v>116</v>
      </c>
      <c r="D52" s="3">
        <v>0.62162</v>
      </c>
      <c r="E52" s="3">
        <v>0.0</v>
      </c>
    </row>
    <row r="53">
      <c r="B53" s="3" t="s">
        <v>94</v>
      </c>
      <c r="C53" s="3" t="s">
        <v>116</v>
      </c>
      <c r="D53" s="3">
        <v>0.61941</v>
      </c>
      <c r="E53" s="3">
        <v>0.0</v>
      </c>
    </row>
    <row r="54">
      <c r="B54" s="3" t="s">
        <v>95</v>
      </c>
      <c r="C54" s="3" t="s">
        <v>116</v>
      </c>
      <c r="D54" s="3">
        <v>0.49682</v>
      </c>
      <c r="E54" s="3">
        <v>0.0</v>
      </c>
    </row>
    <row r="55">
      <c r="B55" s="3" t="s">
        <v>96</v>
      </c>
      <c r="C55" s="3" t="s">
        <v>116</v>
      </c>
      <c r="D55" s="3">
        <v>0.58582</v>
      </c>
      <c r="E55" s="3">
        <v>0.0</v>
      </c>
    </row>
    <row r="56">
      <c r="B56" s="3" t="s">
        <v>97</v>
      </c>
      <c r="C56" s="3" t="s">
        <v>116</v>
      </c>
      <c r="D56" s="3">
        <v>0.62162</v>
      </c>
      <c r="E56" s="3">
        <v>0.0</v>
      </c>
    </row>
    <row r="57">
      <c r="B57" s="3" t="s">
        <v>98</v>
      </c>
      <c r="C57" s="3" t="s">
        <v>116</v>
      </c>
      <c r="D57" s="3">
        <v>0.69248</v>
      </c>
      <c r="E57" s="3">
        <v>0.0</v>
      </c>
    </row>
    <row r="58">
      <c r="B58" s="3" t="s">
        <v>99</v>
      </c>
      <c r="C58" s="3" t="s">
        <v>116</v>
      </c>
      <c r="D58" s="3">
        <v>0.63932</v>
      </c>
      <c r="E58" s="3">
        <v>0.0</v>
      </c>
    </row>
    <row r="59">
      <c r="B59" s="3" t="s">
        <v>100</v>
      </c>
      <c r="C59" s="3" t="s">
        <v>116</v>
      </c>
      <c r="D59" s="3">
        <v>0.62162</v>
      </c>
      <c r="E59" s="3">
        <v>0.0</v>
      </c>
    </row>
    <row r="60">
      <c r="B60" s="3" t="s">
        <v>101</v>
      </c>
      <c r="C60" s="3" t="s">
        <v>116</v>
      </c>
      <c r="D60" s="3">
        <v>0.62162</v>
      </c>
      <c r="E60" s="3">
        <v>0.0</v>
      </c>
    </row>
    <row r="62">
      <c r="B62" s="3" t="s">
        <v>91</v>
      </c>
      <c r="C62" s="3" t="s">
        <v>116</v>
      </c>
      <c r="D62" s="3">
        <v>0.7027</v>
      </c>
      <c r="E62" s="3">
        <v>0.0</v>
      </c>
    </row>
    <row r="63">
      <c r="B63" s="3" t="s">
        <v>92</v>
      </c>
      <c r="C63" s="3" t="s">
        <v>116</v>
      </c>
      <c r="D63" s="3">
        <v>0.61446</v>
      </c>
      <c r="E63" s="3">
        <v>0.0</v>
      </c>
    </row>
    <row r="64">
      <c r="B64" s="3" t="s">
        <v>93</v>
      </c>
      <c r="C64" s="3" t="s">
        <v>116</v>
      </c>
      <c r="D64" s="3">
        <v>0.7027</v>
      </c>
      <c r="E64" s="3">
        <v>0.0</v>
      </c>
    </row>
    <row r="65">
      <c r="B65" s="3" t="s">
        <v>94</v>
      </c>
      <c r="C65" s="3" t="s">
        <v>116</v>
      </c>
      <c r="D65" s="3">
        <v>0.73523</v>
      </c>
      <c r="E65" s="3">
        <v>0.0</v>
      </c>
    </row>
    <row r="66">
      <c r="B66" s="3" t="s">
        <v>95</v>
      </c>
      <c r="C66" s="3" t="s">
        <v>116</v>
      </c>
      <c r="D66" s="3">
        <v>0.61422</v>
      </c>
      <c r="E66" s="3">
        <v>0.0</v>
      </c>
    </row>
    <row r="67">
      <c r="B67" s="3" t="s">
        <v>96</v>
      </c>
      <c r="C67" s="3" t="s">
        <v>116</v>
      </c>
      <c r="D67" s="3">
        <v>0.62931</v>
      </c>
      <c r="E67" s="3">
        <v>0.0</v>
      </c>
    </row>
    <row r="68">
      <c r="B68" s="3" t="s">
        <v>97</v>
      </c>
      <c r="C68" s="3" t="s">
        <v>116</v>
      </c>
      <c r="D68" s="3">
        <v>0.7027</v>
      </c>
      <c r="E68" s="3">
        <v>0.0</v>
      </c>
    </row>
    <row r="69">
      <c r="B69" s="3" t="s">
        <v>98</v>
      </c>
      <c r="C69" s="3" t="s">
        <v>116</v>
      </c>
      <c r="D69" s="3">
        <v>0.81296</v>
      </c>
      <c r="E69" s="3">
        <v>0.0</v>
      </c>
    </row>
    <row r="70">
      <c r="B70" s="3" t="s">
        <v>99</v>
      </c>
      <c r="C70" s="3" t="s">
        <v>116</v>
      </c>
      <c r="D70" s="3">
        <v>0.69908</v>
      </c>
      <c r="E70" s="3">
        <v>0.0</v>
      </c>
    </row>
    <row r="71">
      <c r="B71" s="3" t="s">
        <v>100</v>
      </c>
      <c r="C71" s="3" t="s">
        <v>116</v>
      </c>
      <c r="D71" s="3">
        <v>0.7027</v>
      </c>
      <c r="E71" s="3">
        <v>0.0</v>
      </c>
    </row>
    <row r="72">
      <c r="B72" s="3" t="s">
        <v>101</v>
      </c>
      <c r="C72" s="3" t="s">
        <v>116</v>
      </c>
      <c r="D72" s="3">
        <v>0.7027</v>
      </c>
      <c r="E72" s="3">
        <v>0.0</v>
      </c>
    </row>
    <row r="74">
      <c r="B74" s="3" t="s">
        <v>91</v>
      </c>
      <c r="C74" s="3" t="s">
        <v>116</v>
      </c>
      <c r="D74" s="3">
        <v>0.77477</v>
      </c>
      <c r="E74" s="3">
        <v>0.0</v>
      </c>
    </row>
    <row r="75">
      <c r="B75" s="3" t="s">
        <v>92</v>
      </c>
      <c r="C75" s="3" t="s">
        <v>116</v>
      </c>
      <c r="D75" s="3">
        <v>0.72706</v>
      </c>
      <c r="E75" s="3">
        <v>0.0</v>
      </c>
    </row>
    <row r="76">
      <c r="B76" s="3" t="s">
        <v>93</v>
      </c>
      <c r="C76" s="3" t="s">
        <v>116</v>
      </c>
      <c r="D76" s="3">
        <v>0.77477</v>
      </c>
      <c r="E76" s="3">
        <v>0.0</v>
      </c>
    </row>
    <row r="77">
      <c r="B77" s="3" t="s">
        <v>94</v>
      </c>
      <c r="C77" s="3" t="s">
        <v>116</v>
      </c>
      <c r="D77" s="3">
        <v>0.77011</v>
      </c>
      <c r="E77" s="3">
        <v>0.0</v>
      </c>
    </row>
    <row r="78">
      <c r="B78" s="3" t="s">
        <v>95</v>
      </c>
      <c r="C78" s="3" t="s">
        <v>116</v>
      </c>
      <c r="D78" s="3">
        <v>0.69873</v>
      </c>
      <c r="E78" s="3">
        <v>0.0</v>
      </c>
    </row>
    <row r="79">
      <c r="B79" s="3" t="s">
        <v>96</v>
      </c>
      <c r="C79" s="3" t="s">
        <v>116</v>
      </c>
      <c r="D79" s="3">
        <v>0.72052</v>
      </c>
      <c r="E79" s="3">
        <v>0.0</v>
      </c>
    </row>
    <row r="80">
      <c r="B80" s="3" t="s">
        <v>97</v>
      </c>
      <c r="C80" s="3" t="s">
        <v>116</v>
      </c>
      <c r="D80" s="3">
        <v>0.77477</v>
      </c>
      <c r="E80" s="3">
        <v>0.0</v>
      </c>
    </row>
    <row r="81">
      <c r="B81" s="3" t="s">
        <v>98</v>
      </c>
      <c r="C81" s="3" t="s">
        <v>116</v>
      </c>
      <c r="D81" s="3">
        <v>0.81192</v>
      </c>
      <c r="E81" s="3">
        <v>0.0</v>
      </c>
    </row>
    <row r="82">
      <c r="B82" s="3" t="s">
        <v>99</v>
      </c>
      <c r="C82" s="3" t="s">
        <v>116</v>
      </c>
      <c r="D82" s="3">
        <v>0.77012</v>
      </c>
      <c r="E82" s="3">
        <v>0.0</v>
      </c>
    </row>
    <row r="83">
      <c r="B83" s="3" t="s">
        <v>100</v>
      </c>
      <c r="C83" s="3" t="s">
        <v>116</v>
      </c>
      <c r="D83" s="3">
        <v>0.77477</v>
      </c>
      <c r="E83" s="3">
        <v>0.0</v>
      </c>
    </row>
    <row r="84">
      <c r="B84" s="3" t="s">
        <v>101</v>
      </c>
      <c r="C84" s="3" t="s">
        <v>116</v>
      </c>
      <c r="D84" s="3">
        <v>0.77477</v>
      </c>
      <c r="E84" s="3">
        <v>0.0</v>
      </c>
    </row>
    <row r="86">
      <c r="B86" s="3" t="s">
        <v>91</v>
      </c>
      <c r="C86" s="3" t="s">
        <v>116</v>
      </c>
      <c r="D86" s="3">
        <v>0.81081</v>
      </c>
      <c r="E86" s="3">
        <v>0.0</v>
      </c>
    </row>
    <row r="87">
      <c r="B87" s="3" t="s">
        <v>92</v>
      </c>
      <c r="C87" s="3" t="s">
        <v>116</v>
      </c>
      <c r="D87" s="3">
        <v>0.7363</v>
      </c>
      <c r="E87" s="3">
        <v>0.0</v>
      </c>
    </row>
    <row r="88">
      <c r="B88" s="3" t="s">
        <v>93</v>
      </c>
      <c r="C88" s="3" t="s">
        <v>116</v>
      </c>
      <c r="D88" s="3">
        <v>0.81081</v>
      </c>
      <c r="E88" s="3">
        <v>0.0</v>
      </c>
    </row>
    <row r="89">
      <c r="B89" s="3" t="s">
        <v>94</v>
      </c>
      <c r="C89" s="3" t="s">
        <v>116</v>
      </c>
      <c r="D89" s="3">
        <v>0.81301</v>
      </c>
      <c r="E89" s="3">
        <v>0.0</v>
      </c>
    </row>
    <row r="90">
      <c r="B90" s="3" t="s">
        <v>95</v>
      </c>
      <c r="C90" s="3" t="s">
        <v>116</v>
      </c>
      <c r="D90" s="3">
        <v>0.74146</v>
      </c>
      <c r="E90" s="3">
        <v>0.0</v>
      </c>
    </row>
    <row r="91">
      <c r="B91" s="3" t="s">
        <v>96</v>
      </c>
      <c r="C91" s="3" t="s">
        <v>116</v>
      </c>
      <c r="D91" s="3">
        <v>0.71491</v>
      </c>
      <c r="E91" s="3">
        <v>0.0</v>
      </c>
    </row>
    <row r="92">
      <c r="B92" s="3" t="s">
        <v>97</v>
      </c>
      <c r="C92" s="3" t="s">
        <v>116</v>
      </c>
      <c r="D92" s="3">
        <v>0.81081</v>
      </c>
      <c r="E92" s="3">
        <v>0.0</v>
      </c>
    </row>
    <row r="93">
      <c r="B93" s="3" t="s">
        <v>98</v>
      </c>
      <c r="C93" s="3" t="s">
        <v>116</v>
      </c>
      <c r="D93" s="3">
        <v>0.82063</v>
      </c>
      <c r="E93" s="3">
        <v>0.0</v>
      </c>
    </row>
    <row r="94">
      <c r="B94" s="3" t="s">
        <v>99</v>
      </c>
      <c r="C94" s="3" t="s">
        <v>116</v>
      </c>
      <c r="D94" s="3">
        <v>0.77012</v>
      </c>
      <c r="E94" s="3">
        <v>0.0</v>
      </c>
    </row>
    <row r="95">
      <c r="B95" s="3" t="s">
        <v>100</v>
      </c>
      <c r="C95" s="3" t="s">
        <v>116</v>
      </c>
      <c r="D95" s="3">
        <v>0.81081</v>
      </c>
      <c r="E95" s="3">
        <v>0.0</v>
      </c>
    </row>
    <row r="96">
      <c r="B96" s="3" t="s">
        <v>101</v>
      </c>
      <c r="C96" s="3" t="s">
        <v>116</v>
      </c>
      <c r="D96" s="3">
        <v>0.81081</v>
      </c>
      <c r="E96" s="3">
        <v>0.0</v>
      </c>
    </row>
    <row r="98">
      <c r="B98" s="3" t="s">
        <v>91</v>
      </c>
      <c r="C98" s="3" t="s">
        <v>116</v>
      </c>
      <c r="D98" s="3">
        <v>0.69369</v>
      </c>
      <c r="E98" s="3">
        <v>0.0</v>
      </c>
    </row>
    <row r="99">
      <c r="B99" s="3" t="s">
        <v>92</v>
      </c>
      <c r="C99" s="3" t="s">
        <v>116</v>
      </c>
      <c r="D99" s="3">
        <v>0.61634</v>
      </c>
      <c r="E99" s="3">
        <v>0.0</v>
      </c>
    </row>
    <row r="100">
      <c r="B100" s="3" t="s">
        <v>93</v>
      </c>
      <c r="C100" s="3" t="s">
        <v>116</v>
      </c>
      <c r="D100" s="3">
        <v>0.69369</v>
      </c>
      <c r="E100" s="3">
        <v>0.0</v>
      </c>
    </row>
    <row r="101">
      <c r="B101" s="3" t="s">
        <v>94</v>
      </c>
      <c r="C101" s="3" t="s">
        <v>116</v>
      </c>
      <c r="D101" s="3">
        <v>0.70267</v>
      </c>
      <c r="E101" s="3">
        <v>0.0</v>
      </c>
    </row>
    <row r="102">
      <c r="B102" s="3" t="s">
        <v>95</v>
      </c>
      <c r="C102" s="3" t="s">
        <v>116</v>
      </c>
      <c r="D102" s="3">
        <v>0.58668</v>
      </c>
      <c r="E102" s="3">
        <v>0.0</v>
      </c>
    </row>
    <row r="103">
      <c r="B103" s="3" t="s">
        <v>96</v>
      </c>
      <c r="C103" s="3" t="s">
        <v>116</v>
      </c>
      <c r="D103" s="3">
        <v>0.6019</v>
      </c>
      <c r="E103" s="3">
        <v>0.0</v>
      </c>
    </row>
    <row r="104">
      <c r="B104" s="3" t="s">
        <v>97</v>
      </c>
      <c r="C104" s="3" t="s">
        <v>116</v>
      </c>
      <c r="D104" s="3">
        <v>0.69369</v>
      </c>
      <c r="E104" s="3">
        <v>0.0</v>
      </c>
    </row>
    <row r="105">
      <c r="B105" s="3" t="s">
        <v>98</v>
      </c>
      <c r="C105" s="3" t="s">
        <v>116</v>
      </c>
      <c r="D105" s="3">
        <v>0.72282</v>
      </c>
      <c r="E105" s="3">
        <v>0.0</v>
      </c>
    </row>
    <row r="106">
      <c r="B106" s="3" t="s">
        <v>99</v>
      </c>
      <c r="C106" s="3" t="s">
        <v>116</v>
      </c>
      <c r="D106" s="3">
        <v>0.67051</v>
      </c>
      <c r="E106" s="3">
        <v>0.0</v>
      </c>
    </row>
    <row r="107">
      <c r="B107" s="3" t="s">
        <v>100</v>
      </c>
      <c r="C107" s="3" t="s">
        <v>116</v>
      </c>
      <c r="D107" s="3">
        <v>0.69369</v>
      </c>
      <c r="E107" s="3">
        <v>0.0</v>
      </c>
    </row>
    <row r="108">
      <c r="B108" s="3" t="s">
        <v>101</v>
      </c>
      <c r="C108" s="3" t="s">
        <v>116</v>
      </c>
      <c r="D108" s="3">
        <v>0.69369</v>
      </c>
      <c r="E108" s="3">
        <v>0.0</v>
      </c>
    </row>
    <row r="110">
      <c r="B110" s="3" t="s">
        <v>91</v>
      </c>
      <c r="C110" s="3" t="s">
        <v>116</v>
      </c>
      <c r="D110" s="3">
        <v>0.75676</v>
      </c>
      <c r="E110" s="3">
        <v>0.0</v>
      </c>
    </row>
    <row r="111">
      <c r="B111" s="3" t="s">
        <v>92</v>
      </c>
      <c r="C111" s="3" t="s">
        <v>116</v>
      </c>
      <c r="D111" s="3">
        <v>0.69803</v>
      </c>
      <c r="E111" s="3">
        <v>0.0</v>
      </c>
    </row>
    <row r="112">
      <c r="B112" s="3" t="s">
        <v>93</v>
      </c>
      <c r="C112" s="3" t="s">
        <v>116</v>
      </c>
      <c r="D112" s="3">
        <v>0.75676</v>
      </c>
      <c r="E112" s="3">
        <v>0.0</v>
      </c>
    </row>
    <row r="113">
      <c r="B113" s="3" t="s">
        <v>94</v>
      </c>
      <c r="C113" s="3" t="s">
        <v>116</v>
      </c>
      <c r="D113" s="3">
        <v>0.75717</v>
      </c>
      <c r="E113" s="3">
        <v>0.0</v>
      </c>
    </row>
    <row r="114">
      <c r="B114" s="3" t="s">
        <v>95</v>
      </c>
      <c r="C114" s="3" t="s">
        <v>116</v>
      </c>
      <c r="D114" s="3">
        <v>0.66774</v>
      </c>
      <c r="E114" s="3">
        <v>0.0</v>
      </c>
    </row>
    <row r="115">
      <c r="B115" s="3" t="s">
        <v>96</v>
      </c>
      <c r="C115" s="3" t="s">
        <v>116</v>
      </c>
      <c r="D115" s="3">
        <v>0.67538</v>
      </c>
      <c r="E115" s="3">
        <v>0.0</v>
      </c>
    </row>
    <row r="116">
      <c r="B116" s="3" t="s">
        <v>97</v>
      </c>
      <c r="C116" s="3" t="s">
        <v>116</v>
      </c>
      <c r="D116" s="3">
        <v>0.75676</v>
      </c>
      <c r="E116" s="3">
        <v>0.0</v>
      </c>
    </row>
    <row r="117">
      <c r="B117" s="3" t="s">
        <v>98</v>
      </c>
      <c r="C117" s="3" t="s">
        <v>116</v>
      </c>
      <c r="D117" s="3">
        <v>0.76275</v>
      </c>
      <c r="E117" s="3">
        <v>0.0</v>
      </c>
    </row>
    <row r="118">
      <c r="B118" s="3" t="s">
        <v>99</v>
      </c>
      <c r="C118" s="3" t="s">
        <v>116</v>
      </c>
      <c r="D118" s="3">
        <v>0.73272</v>
      </c>
      <c r="E118" s="3">
        <v>0.0</v>
      </c>
    </row>
    <row r="119">
      <c r="B119" s="3" t="s">
        <v>100</v>
      </c>
      <c r="C119" s="3" t="s">
        <v>116</v>
      </c>
      <c r="D119" s="3">
        <v>0.75676</v>
      </c>
      <c r="E119" s="3">
        <v>0.0</v>
      </c>
    </row>
    <row r="120">
      <c r="B120" s="3" t="s">
        <v>101</v>
      </c>
      <c r="C120" s="3" t="s">
        <v>116</v>
      </c>
      <c r="D120" s="3">
        <v>0.75676</v>
      </c>
      <c r="E120" s="3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3" max="3" width="19.29"/>
    <col customWidth="1" min="4" max="4" width="23.86"/>
    <col customWidth="1" min="5" max="5" width="14.43"/>
    <col customWidth="1" min="6" max="6" width="27.0"/>
    <col customWidth="1" min="7" max="7" width="12.71"/>
    <col customWidth="1" min="8" max="8" width="15.14"/>
    <col customWidth="1" min="9" max="9" width="12.43"/>
    <col customWidth="1" min="10" max="10" width="21.14"/>
    <col customWidth="1" min="11" max="11" width="22.43"/>
    <col customWidth="1" min="12" max="12" width="5.14"/>
  </cols>
  <sheetData>
    <row r="1">
      <c r="A1" s="3">
        <v>95.0</v>
      </c>
      <c r="B1" s="3" t="s">
        <v>117</v>
      </c>
      <c r="C1" s="3">
        <v>1.9</v>
      </c>
      <c r="D1" s="3">
        <v>4.0</v>
      </c>
      <c r="E1" s="3">
        <v>19.4</v>
      </c>
      <c r="F1" s="83">
        <f>13.7/60</f>
        <v>0.2283333333</v>
      </c>
      <c r="H1" s="83">
        <f>1.4/60</f>
        <v>0.02333333333</v>
      </c>
      <c r="I1" s="83">
        <f>2.5/60</f>
        <v>0.04166666667</v>
      </c>
      <c r="J1" s="3">
        <v>1.4</v>
      </c>
      <c r="K1" s="83">
        <f>3.1/60</f>
        <v>0.05166666667</v>
      </c>
    </row>
    <row r="2">
      <c r="B2" s="84" t="s">
        <v>90</v>
      </c>
      <c r="C2" s="85" t="s">
        <v>80</v>
      </c>
      <c r="D2" s="86" t="s">
        <v>81</v>
      </c>
      <c r="E2" s="87" t="s">
        <v>82</v>
      </c>
      <c r="F2" s="86" t="s">
        <v>83</v>
      </c>
      <c r="G2" s="87" t="s">
        <v>84</v>
      </c>
      <c r="H2" s="87" t="s">
        <v>85</v>
      </c>
      <c r="I2" s="87" t="s">
        <v>86</v>
      </c>
      <c r="J2" s="86" t="s">
        <v>87</v>
      </c>
      <c r="K2" s="86" t="s">
        <v>88</v>
      </c>
      <c r="L2" s="88" t="s">
        <v>89</v>
      </c>
      <c r="M2" s="89"/>
    </row>
    <row r="3">
      <c r="B3" s="2" t="s">
        <v>91</v>
      </c>
      <c r="C3" s="3">
        <v>0.76577</v>
      </c>
      <c r="D3" s="3">
        <v>0.85586</v>
      </c>
      <c r="E3" s="3">
        <v>0.73874</v>
      </c>
      <c r="F3" s="3">
        <v>0.68468</v>
      </c>
      <c r="G3" s="3">
        <v>0.62162</v>
      </c>
      <c r="H3" s="3">
        <v>0.7027</v>
      </c>
      <c r="I3" s="3">
        <v>0.77477</v>
      </c>
      <c r="J3" s="3">
        <v>0.81081</v>
      </c>
      <c r="K3" s="3">
        <v>0.69369</v>
      </c>
    </row>
    <row r="4">
      <c r="B4" s="2" t="s">
        <v>92</v>
      </c>
      <c r="C4" s="3">
        <v>0.68182</v>
      </c>
      <c r="D4" s="3">
        <v>0.79292</v>
      </c>
      <c r="E4" s="3">
        <v>0.65388</v>
      </c>
      <c r="F4" s="3">
        <v>0.60295</v>
      </c>
      <c r="G4" s="3">
        <v>0.57034</v>
      </c>
      <c r="H4" s="3">
        <v>0.61446</v>
      </c>
      <c r="I4" s="3">
        <v>0.72706</v>
      </c>
      <c r="J4" s="3">
        <v>0.7363</v>
      </c>
      <c r="K4" s="3">
        <v>0.61634</v>
      </c>
    </row>
    <row r="5">
      <c r="B5" s="2" t="s">
        <v>93</v>
      </c>
      <c r="C5" s="3">
        <v>0.76577</v>
      </c>
      <c r="D5" s="3">
        <v>0.85586</v>
      </c>
      <c r="E5" s="3">
        <v>0.73874</v>
      </c>
      <c r="F5" s="3">
        <v>0.68468</v>
      </c>
      <c r="G5" s="3">
        <v>0.62162</v>
      </c>
      <c r="H5" s="3">
        <v>0.7027</v>
      </c>
      <c r="I5" s="3">
        <v>0.77477</v>
      </c>
      <c r="J5" s="3">
        <v>0.81081</v>
      </c>
      <c r="K5" s="3">
        <v>0.69369</v>
      </c>
    </row>
    <row r="6">
      <c r="B6" s="2" t="s">
        <v>94</v>
      </c>
      <c r="C6" s="3">
        <v>0.7779</v>
      </c>
      <c r="D6" s="3">
        <v>0.85547</v>
      </c>
      <c r="E6" s="3">
        <v>0.77035</v>
      </c>
      <c r="F6" s="3">
        <v>0.71896</v>
      </c>
      <c r="G6" s="3">
        <v>0.61941</v>
      </c>
      <c r="H6" s="3">
        <v>0.73523</v>
      </c>
      <c r="I6" s="3">
        <v>0.77011</v>
      </c>
      <c r="J6" s="3">
        <v>0.81301</v>
      </c>
      <c r="K6" s="3">
        <v>0.70267</v>
      </c>
    </row>
    <row r="7">
      <c r="B7" s="2" t="s">
        <v>95</v>
      </c>
      <c r="C7" s="3">
        <v>0.68324</v>
      </c>
      <c r="D7" s="3">
        <v>0.80201</v>
      </c>
      <c r="E7" s="3">
        <v>0.66016</v>
      </c>
      <c r="F7" s="3">
        <v>0.5874</v>
      </c>
      <c r="G7" s="3">
        <v>0.49682</v>
      </c>
      <c r="H7" s="3">
        <v>0.61422</v>
      </c>
      <c r="I7" s="3">
        <v>0.69873</v>
      </c>
      <c r="J7" s="3">
        <v>0.74146</v>
      </c>
      <c r="K7" s="3">
        <v>0.58668</v>
      </c>
    </row>
    <row r="8">
      <c r="B8" s="2" t="s">
        <v>96</v>
      </c>
      <c r="C8" s="3">
        <v>0.66978</v>
      </c>
      <c r="D8" s="3">
        <v>0.78611</v>
      </c>
      <c r="E8" s="3">
        <v>0.6652</v>
      </c>
      <c r="F8" s="3">
        <v>0.61827</v>
      </c>
      <c r="G8" s="3">
        <v>0.58582</v>
      </c>
      <c r="H8" s="3">
        <v>0.62931</v>
      </c>
      <c r="I8" s="3">
        <v>0.72052</v>
      </c>
      <c r="J8" s="3">
        <v>0.71491</v>
      </c>
      <c r="K8" s="3">
        <v>0.6019</v>
      </c>
    </row>
    <row r="9">
      <c r="B9" s="2" t="s">
        <v>97</v>
      </c>
      <c r="C9" s="3">
        <v>0.76577</v>
      </c>
      <c r="D9" s="3">
        <v>0.85586</v>
      </c>
      <c r="E9" s="3">
        <v>0.73874</v>
      </c>
      <c r="F9" s="3">
        <v>0.68468</v>
      </c>
      <c r="G9" s="3">
        <v>0.62162</v>
      </c>
      <c r="H9" s="3">
        <v>0.7027</v>
      </c>
      <c r="I9" s="3">
        <v>0.77477</v>
      </c>
      <c r="J9" s="3">
        <v>0.81081</v>
      </c>
      <c r="K9" s="3">
        <v>0.69369</v>
      </c>
    </row>
    <row r="10">
      <c r="B10" s="2" t="s">
        <v>98</v>
      </c>
      <c r="C10" s="3">
        <v>0.79857</v>
      </c>
      <c r="D10" s="3">
        <v>0.8609</v>
      </c>
      <c r="E10" s="3">
        <v>0.84047</v>
      </c>
      <c r="F10" s="3">
        <v>0.77966</v>
      </c>
      <c r="G10" s="3">
        <v>0.69248</v>
      </c>
      <c r="H10" s="3">
        <v>0.81296</v>
      </c>
      <c r="I10" s="3">
        <v>0.81192</v>
      </c>
      <c r="J10" s="3">
        <v>0.82063</v>
      </c>
      <c r="K10" s="3">
        <v>0.72282</v>
      </c>
    </row>
    <row r="11">
      <c r="B11" s="2" t="s">
        <v>99</v>
      </c>
      <c r="C11" s="3">
        <v>0.73936</v>
      </c>
      <c r="D11" s="3">
        <v>0.80465</v>
      </c>
      <c r="E11" s="3">
        <v>0.73698</v>
      </c>
      <c r="F11" s="3">
        <v>0.6722</v>
      </c>
      <c r="G11" s="3">
        <v>0.63932</v>
      </c>
      <c r="H11" s="3">
        <v>0.69908</v>
      </c>
      <c r="I11" s="3">
        <v>0.77012</v>
      </c>
      <c r="J11" s="3">
        <v>0.77012</v>
      </c>
      <c r="K11" s="3">
        <v>0.67051</v>
      </c>
    </row>
    <row r="12">
      <c r="B12" s="2" t="s">
        <v>100</v>
      </c>
      <c r="C12" s="3">
        <v>0.76577</v>
      </c>
      <c r="D12" s="3">
        <v>0.85586</v>
      </c>
      <c r="E12" s="3">
        <v>0.73874</v>
      </c>
      <c r="F12" s="3">
        <v>0.68468</v>
      </c>
      <c r="G12" s="3">
        <v>0.62162</v>
      </c>
      <c r="H12" s="3">
        <v>0.7027</v>
      </c>
      <c r="I12" s="3">
        <v>0.77477</v>
      </c>
      <c r="J12" s="3">
        <v>0.81081</v>
      </c>
      <c r="K12" s="3">
        <v>0.69369</v>
      </c>
    </row>
    <row r="13">
      <c r="B13" s="2" t="s">
        <v>101</v>
      </c>
      <c r="C13" s="3">
        <v>0.76577</v>
      </c>
      <c r="D13" s="3">
        <v>0.85586</v>
      </c>
      <c r="E13" s="3">
        <v>0.73874</v>
      </c>
      <c r="F13" s="3">
        <v>0.68468</v>
      </c>
      <c r="G13" s="3">
        <v>0.62162</v>
      </c>
      <c r="H13" s="3">
        <v>0.7027</v>
      </c>
      <c r="I13" s="3">
        <v>0.77477</v>
      </c>
      <c r="J13" s="3">
        <v>0.81081</v>
      </c>
      <c r="K13" s="3">
        <v>0.69369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29"/>
  </cols>
  <sheetData>
    <row r="2">
      <c r="B2" s="90" t="s">
        <v>118</v>
      </c>
      <c r="C2" s="90" t="s">
        <v>119</v>
      </c>
      <c r="D2" s="90" t="s">
        <v>120</v>
      </c>
      <c r="E2" s="90" t="s">
        <v>121</v>
      </c>
      <c r="F2" s="90" t="s">
        <v>122</v>
      </c>
    </row>
    <row r="3">
      <c r="B3" s="90" t="s">
        <v>89</v>
      </c>
      <c r="C3" s="91">
        <v>0.1238701298701299</v>
      </c>
      <c r="D3" s="91">
        <v>0.09162025316455696</v>
      </c>
      <c r="E3" s="91">
        <v>0.12823135577459546</v>
      </c>
      <c r="F3" s="91">
        <v>0.194411379239861</v>
      </c>
    </row>
    <row r="4">
      <c r="B4" s="90" t="s">
        <v>87</v>
      </c>
      <c r="C4" s="91">
        <v>0.14411392405063292</v>
      </c>
      <c r="D4" s="91">
        <v>0.12902499999999997</v>
      </c>
      <c r="E4" s="91">
        <v>0.12261217236783646</v>
      </c>
      <c r="F4" s="91">
        <v>0.19298923606769797</v>
      </c>
    </row>
    <row r="5">
      <c r="B5" s="90" t="s">
        <v>80</v>
      </c>
      <c r="C5" s="91">
        <v>0.020170731707317074</v>
      </c>
      <c r="D5" s="91">
        <v>0.017768292682926932</v>
      </c>
      <c r="E5" s="91">
        <v>0.02887013236140417</v>
      </c>
      <c r="F5" s="91">
        <v>0.0699545031797502</v>
      </c>
    </row>
    <row r="6">
      <c r="B6" s="90" t="s">
        <v>88</v>
      </c>
      <c r="C6" s="91">
        <v>0.01847368421052624</v>
      </c>
      <c r="D6" s="91">
        <v>-0.006545454545454603</v>
      </c>
      <c r="E6" s="91">
        <v>0.022444670368342867</v>
      </c>
      <c r="F6" s="91">
        <v>0.08016501282194226</v>
      </c>
    </row>
    <row r="7">
      <c r="B7" s="90" t="s">
        <v>82</v>
      </c>
      <c r="C7" s="91">
        <v>-0.001000000000000063</v>
      </c>
      <c r="D7" s="91">
        <v>0.030359999999999943</v>
      </c>
      <c r="E7" s="91">
        <v>0.004232013940751746</v>
      </c>
      <c r="F7" s="91">
        <v>0.05839364767057828</v>
      </c>
    </row>
    <row r="8">
      <c r="B8" s="90" t="s">
        <v>81</v>
      </c>
      <c r="C8" s="91">
        <v>-0.01610465116279073</v>
      </c>
      <c r="D8" s="91">
        <v>-9.764705882352911E-4</v>
      </c>
      <c r="E8" s="91">
        <v>-0.005500680191636519</v>
      </c>
      <c r="F8" s="91">
        <v>0.009533242540547146</v>
      </c>
    </row>
    <row r="9">
      <c r="B9" s="90" t="s">
        <v>86</v>
      </c>
      <c r="C9" s="91">
        <v>-0.06311538461538461</v>
      </c>
      <c r="D9" s="91">
        <v>-0.07223456790123464</v>
      </c>
      <c r="E9" s="91">
        <v>-0.09280430396772035</v>
      </c>
      <c r="F9" s="91">
        <v>-0.07019580061197113</v>
      </c>
    </row>
    <row r="10">
      <c r="B10" s="90" t="s">
        <v>83</v>
      </c>
      <c r="C10" s="91">
        <v>-0.06967532467532464</v>
      </c>
      <c r="D10" s="91">
        <v>-0.08613750000000003</v>
      </c>
      <c r="E10" s="91">
        <v>-0.10832082380504776</v>
      </c>
      <c r="F10" s="91">
        <v>-0.06883945721544074</v>
      </c>
    </row>
  </sheetData>
  <autoFilter ref="$B$2:$F$10">
    <sortState ref="B2:F10">
      <sortCondition descending="1" ref="E2:E10"/>
    </sortState>
  </autoFilter>
  <conditionalFormatting sqref="B3:F10">
    <cfRule type="colorScale" priority="1">
      <colorScale>
        <cfvo type="min"/>
        <cfvo type="max"/>
        <color rgb="FFEA9999"/>
        <color rgb="FFB6D7A8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7.0"/>
    <col customWidth="1" min="2" max="2" width="19.29"/>
    <col customWidth="1" min="3" max="3" width="27.0"/>
    <col customWidth="1" min="4" max="4" width="12.71"/>
    <col customWidth="1" min="5" max="5" width="15.14"/>
    <col customWidth="1" min="6" max="6" width="12.43"/>
    <col customWidth="1" min="7" max="7" width="21.14"/>
    <col customWidth="1" min="8" max="8" width="22.43"/>
    <col customWidth="1" min="9" max="9" width="23.86"/>
    <col customWidth="1" min="11" max="11" width="29.0"/>
  </cols>
  <sheetData>
    <row r="1">
      <c r="A1" s="1"/>
      <c r="B1" s="6" t="s">
        <v>123</v>
      </c>
      <c r="C1" s="6"/>
      <c r="D1" s="6"/>
      <c r="E1" s="6"/>
      <c r="F1" s="6"/>
      <c r="G1" s="6"/>
      <c r="H1" s="6"/>
      <c r="I1" s="6"/>
    </row>
    <row r="2">
      <c r="A2" s="10" t="s">
        <v>124</v>
      </c>
      <c r="B2" s="92"/>
      <c r="D2" s="93" t="s">
        <v>84</v>
      </c>
      <c r="E2" s="93" t="s">
        <v>85</v>
      </c>
      <c r="F2" s="93"/>
    </row>
    <row r="3">
      <c r="A3" s="13" t="s">
        <v>79</v>
      </c>
      <c r="B3" s="92" t="s">
        <v>80</v>
      </c>
      <c r="C3" s="94" t="s">
        <v>83</v>
      </c>
      <c r="D3" s="93" t="s">
        <v>86</v>
      </c>
      <c r="E3" s="93" t="s">
        <v>89</v>
      </c>
      <c r="F3" s="94" t="s">
        <v>87</v>
      </c>
      <c r="G3" s="94" t="s">
        <v>88</v>
      </c>
      <c r="H3" s="94" t="s">
        <v>81</v>
      </c>
      <c r="I3" s="93" t="s">
        <v>82</v>
      </c>
    </row>
    <row r="4">
      <c r="A4" s="13" t="s">
        <v>119</v>
      </c>
      <c r="B4" s="6">
        <v>0.82</v>
      </c>
      <c r="C4" s="6">
        <v>0.77</v>
      </c>
      <c r="D4" s="6">
        <v>0.78</v>
      </c>
      <c r="E4" s="6">
        <v>0.77</v>
      </c>
      <c r="F4" s="6">
        <v>0.79</v>
      </c>
      <c r="G4" s="6">
        <v>0.76</v>
      </c>
      <c r="H4" s="6">
        <v>0.86</v>
      </c>
      <c r="I4" s="6">
        <v>0.77</v>
      </c>
    </row>
    <row r="5">
      <c r="A5" s="13" t="s">
        <v>120</v>
      </c>
      <c r="B5" s="6">
        <v>0.82</v>
      </c>
      <c r="C5" s="6">
        <v>0.8</v>
      </c>
      <c r="D5" s="6">
        <v>0.81</v>
      </c>
      <c r="E5" s="6">
        <v>0.79</v>
      </c>
      <c r="F5" s="6">
        <v>0.8</v>
      </c>
      <c r="G5" s="6">
        <v>0.77</v>
      </c>
      <c r="H5" s="6">
        <v>0.85</v>
      </c>
      <c r="I5" s="6">
        <v>0.75</v>
      </c>
    </row>
    <row r="6">
      <c r="A6" s="13" t="s">
        <v>121</v>
      </c>
      <c r="B6" s="6">
        <v>0.81</v>
      </c>
      <c r="C6" s="6">
        <v>0.79</v>
      </c>
      <c r="D6" s="6">
        <v>0.78</v>
      </c>
      <c r="E6" s="6">
        <v>0.75</v>
      </c>
      <c r="F6" s="6">
        <v>0.79</v>
      </c>
      <c r="G6" s="6">
        <v>0.75</v>
      </c>
      <c r="H6" s="6">
        <v>0.85</v>
      </c>
      <c r="I6" s="6">
        <v>0.76</v>
      </c>
    </row>
    <row r="7">
      <c r="A7" s="13" t="s">
        <v>122</v>
      </c>
      <c r="B7" s="6">
        <v>0.74</v>
      </c>
      <c r="C7" s="6">
        <v>0.69</v>
      </c>
      <c r="D7" s="6">
        <v>0.71</v>
      </c>
      <c r="E7" s="6">
        <v>0.67</v>
      </c>
      <c r="F7" s="6">
        <v>0.71</v>
      </c>
      <c r="G7" s="6">
        <v>0.66</v>
      </c>
      <c r="H7" s="6">
        <v>0.8</v>
      </c>
      <c r="I7" s="6">
        <v>0.67</v>
      </c>
    </row>
    <row r="8">
      <c r="A8" s="13"/>
      <c r="B8" s="6"/>
      <c r="C8" s="6"/>
      <c r="D8" s="6"/>
      <c r="E8" s="6"/>
      <c r="F8" s="6"/>
      <c r="G8" s="6"/>
      <c r="H8" s="6"/>
      <c r="I8" s="6"/>
    </row>
    <row r="9">
      <c r="A9" s="10" t="s">
        <v>125</v>
      </c>
      <c r="B9" s="6"/>
      <c r="C9" s="6"/>
      <c r="D9" s="6"/>
      <c r="E9" s="6"/>
      <c r="F9" s="93" t="s">
        <v>84</v>
      </c>
      <c r="G9" s="93" t="s">
        <v>85</v>
      </c>
      <c r="H9" s="6"/>
      <c r="I9" s="6"/>
    </row>
    <row r="10">
      <c r="A10" s="13" t="s">
        <v>79</v>
      </c>
      <c r="B10" s="92" t="s">
        <v>80</v>
      </c>
      <c r="C10" s="94" t="s">
        <v>81</v>
      </c>
      <c r="D10" s="93" t="s">
        <v>82</v>
      </c>
      <c r="E10" s="94" t="s">
        <v>83</v>
      </c>
      <c r="F10" s="93" t="s">
        <v>86</v>
      </c>
      <c r="G10" s="94" t="s">
        <v>87</v>
      </c>
      <c r="H10" s="94" t="s">
        <v>88</v>
      </c>
      <c r="I10" s="93" t="s">
        <v>89</v>
      </c>
    </row>
    <row r="11">
      <c r="A11" s="13" t="s">
        <v>119</v>
      </c>
      <c r="B11" s="6">
        <v>0.82</v>
      </c>
      <c r="C11" s="6">
        <v>0.86</v>
      </c>
      <c r="D11" s="6">
        <v>0.77</v>
      </c>
      <c r="E11" s="6">
        <v>0.77</v>
      </c>
      <c r="F11" s="6">
        <v>0.78</v>
      </c>
      <c r="G11" s="6">
        <v>0.79</v>
      </c>
      <c r="H11" s="6">
        <v>0.76</v>
      </c>
      <c r="I11" s="6">
        <v>0.77</v>
      </c>
    </row>
    <row r="12">
      <c r="A12" s="13" t="s">
        <v>120</v>
      </c>
      <c r="B12" s="6">
        <v>0.82</v>
      </c>
      <c r="C12" s="6">
        <v>0.85</v>
      </c>
      <c r="D12" s="6">
        <v>0.75</v>
      </c>
      <c r="E12" s="6">
        <v>0.8</v>
      </c>
      <c r="F12" s="6">
        <v>0.81</v>
      </c>
      <c r="G12" s="6">
        <v>0.8</v>
      </c>
      <c r="H12" s="6">
        <v>0.77</v>
      </c>
      <c r="I12" s="6">
        <v>0.79</v>
      </c>
    </row>
    <row r="13">
      <c r="A13" s="13" t="s">
        <v>121</v>
      </c>
      <c r="B13" s="6">
        <v>0.81</v>
      </c>
      <c r="C13" s="6">
        <v>0.85</v>
      </c>
      <c r="D13" s="6">
        <v>0.76</v>
      </c>
      <c r="E13" s="6">
        <v>0.79</v>
      </c>
      <c r="F13" s="6">
        <v>0.78</v>
      </c>
      <c r="G13" s="6">
        <v>0.79</v>
      </c>
      <c r="H13" s="6">
        <v>0.75</v>
      </c>
      <c r="I13" s="6">
        <v>0.75</v>
      </c>
    </row>
    <row r="14">
      <c r="A14" s="13" t="s">
        <v>122</v>
      </c>
      <c r="B14" s="6">
        <v>0.74</v>
      </c>
      <c r="C14" s="6">
        <v>0.8</v>
      </c>
      <c r="D14" s="6">
        <v>0.67</v>
      </c>
      <c r="E14" s="6">
        <v>0.69</v>
      </c>
      <c r="F14" s="6">
        <v>0.71</v>
      </c>
      <c r="G14" s="6">
        <v>0.71</v>
      </c>
      <c r="H14" s="6">
        <v>0.66</v>
      </c>
      <c r="I14" s="6">
        <v>0.67</v>
      </c>
    </row>
    <row r="15">
      <c r="A15" s="13"/>
      <c r="B15" s="6"/>
      <c r="C15" s="6"/>
      <c r="D15" s="6"/>
      <c r="E15" s="6"/>
      <c r="F15" s="6"/>
      <c r="G15" s="6"/>
      <c r="H15" s="6"/>
      <c r="I15" s="6"/>
    </row>
    <row r="16">
      <c r="A16" s="10" t="s">
        <v>126</v>
      </c>
      <c r="B16" s="6"/>
      <c r="C16" s="6"/>
      <c r="D16" s="6"/>
      <c r="E16" s="6"/>
      <c r="F16" s="6"/>
      <c r="G16" s="6"/>
      <c r="H16" s="6"/>
      <c r="I16" s="6"/>
    </row>
    <row r="17">
      <c r="A17" s="13" t="s">
        <v>79</v>
      </c>
      <c r="B17" s="93" t="s">
        <v>91</v>
      </c>
      <c r="C17" s="93" t="s">
        <v>98</v>
      </c>
      <c r="D17" s="93" t="s">
        <v>94</v>
      </c>
      <c r="E17" s="93" t="s">
        <v>95</v>
      </c>
      <c r="F17" s="6"/>
      <c r="G17" s="6"/>
      <c r="H17" s="6"/>
      <c r="I17" s="6"/>
    </row>
    <row r="18">
      <c r="A18" s="94" t="s">
        <v>81</v>
      </c>
      <c r="B18" s="6">
        <v>0.86</v>
      </c>
      <c r="C18" s="6">
        <v>0.85</v>
      </c>
      <c r="D18" s="6">
        <v>0.85</v>
      </c>
      <c r="E18" s="6">
        <v>0.8</v>
      </c>
      <c r="F18" s="6"/>
      <c r="G18" s="6"/>
      <c r="H18" s="6"/>
      <c r="I18" s="6"/>
    </row>
    <row r="19">
      <c r="A19" s="92" t="s">
        <v>80</v>
      </c>
      <c r="B19" s="6">
        <v>0.82</v>
      </c>
      <c r="C19" s="6">
        <v>0.82</v>
      </c>
      <c r="D19" s="6">
        <v>0.81</v>
      </c>
      <c r="E19" s="6">
        <v>0.74</v>
      </c>
      <c r="F19" s="6"/>
      <c r="G19" s="6"/>
      <c r="H19" s="6"/>
      <c r="I19" s="6"/>
    </row>
    <row r="20">
      <c r="A20" s="94" t="s">
        <v>83</v>
      </c>
      <c r="B20" s="6">
        <v>0.77</v>
      </c>
      <c r="C20" s="6">
        <v>0.8</v>
      </c>
      <c r="D20" s="6">
        <v>0.79</v>
      </c>
      <c r="E20" s="6">
        <v>0.69</v>
      </c>
    </row>
    <row r="21">
      <c r="A21" s="94" t="s">
        <v>87</v>
      </c>
      <c r="B21" s="6">
        <v>0.79</v>
      </c>
      <c r="C21" s="6">
        <v>0.8</v>
      </c>
      <c r="D21" s="6">
        <v>0.79</v>
      </c>
      <c r="E21" s="6">
        <v>0.71</v>
      </c>
    </row>
    <row r="22">
      <c r="A22" s="93" t="s">
        <v>86</v>
      </c>
      <c r="B22" s="6">
        <v>0.78</v>
      </c>
      <c r="C22" s="6">
        <v>0.81</v>
      </c>
      <c r="D22" s="6">
        <v>0.78</v>
      </c>
      <c r="E22" s="6">
        <v>0.71</v>
      </c>
    </row>
    <row r="23">
      <c r="A23" s="93" t="s">
        <v>82</v>
      </c>
      <c r="B23" s="6">
        <v>0.77</v>
      </c>
      <c r="C23" s="6">
        <v>0.75</v>
      </c>
      <c r="D23" s="6">
        <v>0.76</v>
      </c>
      <c r="E23" s="6">
        <v>0.67</v>
      </c>
    </row>
    <row r="24">
      <c r="A24" s="94" t="s">
        <v>88</v>
      </c>
      <c r="B24" s="6">
        <v>0.76</v>
      </c>
      <c r="C24" s="6">
        <v>0.77</v>
      </c>
      <c r="D24" s="6">
        <v>0.75</v>
      </c>
      <c r="E24" s="6">
        <v>0.66</v>
      </c>
    </row>
    <row r="25">
      <c r="A25" s="93" t="s">
        <v>89</v>
      </c>
      <c r="B25" s="6">
        <v>0.77</v>
      </c>
      <c r="C25" s="6">
        <v>0.79</v>
      </c>
      <c r="D25" s="6">
        <v>0.75</v>
      </c>
      <c r="E25" s="6">
        <v>0.67</v>
      </c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autoFilter ref="$A$17:$E$25">
    <sortState ref="A17:E25">
      <sortCondition descending="1" ref="D17:D25"/>
    </sortState>
  </autoFilter>
  <conditionalFormatting sqref="B18:E25">
    <cfRule type="colorScale" priority="1">
      <colorScale>
        <cfvo type="min"/>
        <cfvo type="max"/>
        <color rgb="FFEA9999"/>
        <color rgb="FFB6D7A8"/>
      </colorScale>
    </cfRule>
  </conditionalFormatting>
  <drawing r:id="rId1"/>
</worksheet>
</file>