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3b63fa5e1798fe/Documents/"/>
    </mc:Choice>
  </mc:AlternateContent>
  <xr:revisionPtr revIDLastSave="836" documentId="8_{53AA5EFC-E1B9-4A58-9771-B97AE6EA66D3}" xr6:coauthVersionLast="47" xr6:coauthVersionMax="47" xr10:uidLastSave="{2C741A23-8567-4C2C-A70E-B42AC0A635E5}"/>
  <bookViews>
    <workbookView xWindow="-120" yWindow="-120" windowWidth="29040" windowHeight="15720" activeTab="1" xr2:uid="{0318DACB-40DC-4049-918B-62733648AF8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3" l="1"/>
  <c r="C18" i="3"/>
  <c r="B8" i="3"/>
  <c r="C8" i="3"/>
  <c r="T68" i="2"/>
  <c r="S68" i="2"/>
  <c r="V61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E61" i="2"/>
  <c r="B50" i="2"/>
  <c r="C50" i="2"/>
  <c r="D50" i="2"/>
  <c r="E50" i="2"/>
  <c r="F50" i="2"/>
  <c r="G50" i="2"/>
  <c r="H50" i="2"/>
  <c r="I50" i="2"/>
  <c r="J50" i="2"/>
  <c r="K50" i="2"/>
  <c r="L50" i="2"/>
  <c r="M50" i="2"/>
  <c r="O50" i="2"/>
  <c r="P50" i="2"/>
  <c r="Q50" i="2"/>
  <c r="R50" i="2"/>
  <c r="S50" i="2"/>
  <c r="T50" i="2"/>
  <c r="U50" i="2"/>
  <c r="V50" i="2"/>
  <c r="W50" i="2"/>
  <c r="B51" i="2"/>
  <c r="C51" i="2"/>
  <c r="D51" i="2"/>
  <c r="E51" i="2"/>
  <c r="F51" i="2"/>
  <c r="N51" i="2"/>
  <c r="O51" i="2"/>
  <c r="P51" i="2"/>
  <c r="Q51" i="2"/>
  <c r="R51" i="2"/>
  <c r="S51" i="2"/>
  <c r="T51" i="2"/>
  <c r="U51" i="2"/>
  <c r="V51" i="2"/>
  <c r="W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B53" i="2"/>
  <c r="C53" i="2"/>
  <c r="D53" i="2"/>
  <c r="E53" i="2"/>
  <c r="F53" i="2"/>
  <c r="G53" i="2"/>
  <c r="H53" i="2"/>
  <c r="I53" i="2"/>
  <c r="J53" i="2"/>
  <c r="K53" i="2"/>
  <c r="L53" i="2"/>
  <c r="M53" i="2"/>
  <c r="O53" i="2"/>
  <c r="P53" i="2"/>
  <c r="Q53" i="2"/>
  <c r="R53" i="2"/>
  <c r="S53" i="2"/>
  <c r="T53" i="2"/>
  <c r="U53" i="2"/>
  <c r="V53" i="2"/>
  <c r="W53" i="2"/>
  <c r="B54" i="2"/>
  <c r="C54" i="2"/>
  <c r="D54" i="2"/>
  <c r="E54" i="2"/>
  <c r="F54" i="2"/>
  <c r="G54" i="2"/>
  <c r="H54" i="2"/>
  <c r="I54" i="2"/>
  <c r="J54" i="2"/>
  <c r="K54" i="2"/>
  <c r="L54" i="2"/>
  <c r="M54" i="2"/>
  <c r="O54" i="2"/>
  <c r="P54" i="2"/>
  <c r="Q54" i="2"/>
  <c r="R54" i="2"/>
  <c r="S54" i="2"/>
  <c r="T54" i="2"/>
  <c r="U54" i="2"/>
  <c r="V54" i="2"/>
  <c r="W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B58" i="2"/>
  <c r="C58" i="2"/>
  <c r="D58" i="2"/>
  <c r="E58" i="2"/>
  <c r="F58" i="2"/>
  <c r="G58" i="2"/>
  <c r="H58" i="2"/>
  <c r="I58" i="2"/>
  <c r="J58" i="2"/>
  <c r="K58" i="2"/>
  <c r="L58" i="2"/>
  <c r="N58" i="2"/>
  <c r="O58" i="2"/>
  <c r="P58" i="2"/>
  <c r="Q58" i="2"/>
  <c r="R58" i="2"/>
  <c r="S58" i="2"/>
  <c r="T58" i="2"/>
  <c r="U58" i="2"/>
  <c r="V58" i="2"/>
  <c r="W58" i="2"/>
  <c r="X51" i="2"/>
  <c r="X52" i="2"/>
  <c r="X53" i="2"/>
  <c r="X54" i="2"/>
  <c r="X55" i="2"/>
  <c r="X56" i="2"/>
  <c r="X57" i="2"/>
  <c r="X58" i="2"/>
  <c r="X50" i="2"/>
  <c r="AD51" i="2"/>
  <c r="AD52" i="2"/>
  <c r="AD53" i="2"/>
  <c r="AD54" i="2"/>
  <c r="AD55" i="2"/>
  <c r="AD56" i="2"/>
  <c r="AD57" i="2"/>
  <c r="AD58" i="2"/>
  <c r="AD50" i="2"/>
  <c r="AC50" i="2"/>
  <c r="AC58" i="2"/>
  <c r="AC57" i="2"/>
  <c r="AC56" i="2"/>
  <c r="AC55" i="2"/>
  <c r="AC54" i="2"/>
  <c r="AC53" i="2"/>
  <c r="AC52" i="2"/>
  <c r="AC51" i="2"/>
  <c r="J48" i="2"/>
  <c r="B49" i="1"/>
  <c r="B47" i="1"/>
  <c r="B48" i="1"/>
  <c r="A34" i="1"/>
  <c r="A33" i="1"/>
  <c r="B46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C44" i="1"/>
  <c r="I41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C43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U42" i="1"/>
  <c r="T42" i="1" s="1"/>
  <c r="AA43" i="1"/>
  <c r="V42" i="1"/>
  <c r="W42" i="1"/>
  <c r="AA42" i="1"/>
  <c r="A35" i="1"/>
  <c r="G37" i="2"/>
  <c r="H37" i="2"/>
  <c r="I37" i="2"/>
  <c r="J37" i="2"/>
  <c r="K37" i="2"/>
  <c r="L37" i="2"/>
  <c r="M37" i="2"/>
  <c r="C36" i="2"/>
  <c r="D36" i="2"/>
  <c r="E36" i="2"/>
  <c r="F36" i="2"/>
  <c r="G36" i="2"/>
  <c r="H36" i="2"/>
  <c r="I36" i="2"/>
  <c r="J36" i="2"/>
  <c r="K36" i="2"/>
  <c r="L36" i="2"/>
  <c r="M36" i="2"/>
  <c r="O36" i="2"/>
  <c r="P36" i="2"/>
  <c r="Q36" i="2"/>
  <c r="R36" i="2"/>
  <c r="S36" i="2"/>
  <c r="T36" i="2"/>
  <c r="U36" i="2"/>
  <c r="V36" i="2"/>
  <c r="W36" i="2"/>
  <c r="X36" i="2"/>
  <c r="C37" i="2"/>
  <c r="D37" i="2"/>
  <c r="E37" i="2"/>
  <c r="F37" i="2"/>
  <c r="N37" i="2"/>
  <c r="O37" i="2"/>
  <c r="P37" i="2"/>
  <c r="Q37" i="2"/>
  <c r="R37" i="2"/>
  <c r="S37" i="2"/>
  <c r="T37" i="2"/>
  <c r="U37" i="2"/>
  <c r="V37" i="2"/>
  <c r="W37" i="2"/>
  <c r="X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C39" i="2"/>
  <c r="D39" i="2"/>
  <c r="E39" i="2"/>
  <c r="F39" i="2"/>
  <c r="G39" i="2"/>
  <c r="H39" i="2"/>
  <c r="I39" i="2"/>
  <c r="J39" i="2"/>
  <c r="K39" i="2"/>
  <c r="L39" i="2"/>
  <c r="M39" i="2"/>
  <c r="O39" i="2"/>
  <c r="P39" i="2"/>
  <c r="Q39" i="2"/>
  <c r="R39" i="2"/>
  <c r="S39" i="2"/>
  <c r="T39" i="2"/>
  <c r="U39" i="2"/>
  <c r="V39" i="2"/>
  <c r="W39" i="2"/>
  <c r="X39" i="2"/>
  <c r="C40" i="2"/>
  <c r="D40" i="2"/>
  <c r="E40" i="2"/>
  <c r="F40" i="2"/>
  <c r="G40" i="2"/>
  <c r="H40" i="2"/>
  <c r="I40" i="2"/>
  <c r="J40" i="2"/>
  <c r="K40" i="2"/>
  <c r="L40" i="2"/>
  <c r="M40" i="2"/>
  <c r="O40" i="2"/>
  <c r="P40" i="2"/>
  <c r="Q40" i="2"/>
  <c r="R40" i="2"/>
  <c r="S40" i="2"/>
  <c r="T40" i="2"/>
  <c r="U40" i="2"/>
  <c r="V40" i="2"/>
  <c r="W40" i="2"/>
  <c r="X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B37" i="2"/>
  <c r="B38" i="2"/>
  <c r="B39" i="2"/>
  <c r="B40" i="2"/>
  <c r="B41" i="2"/>
  <c r="B42" i="2"/>
  <c r="B43" i="2"/>
  <c r="B44" i="2"/>
  <c r="B36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B26" i="2"/>
  <c r="B27" i="2"/>
  <c r="B28" i="2"/>
  <c r="B29" i="2"/>
  <c r="B30" i="2"/>
  <c r="B31" i="2"/>
  <c r="B32" i="2"/>
  <c r="B33" i="2"/>
  <c r="B25" i="2"/>
  <c r="C14" i="2"/>
  <c r="D14" i="2"/>
  <c r="E14" i="2"/>
  <c r="F14" i="2"/>
  <c r="G14" i="2"/>
  <c r="H14" i="2"/>
  <c r="I14" i="2"/>
  <c r="J14" i="2"/>
  <c r="K14" i="2"/>
  <c r="L14" i="2"/>
  <c r="M14" i="2"/>
  <c r="N14" i="2"/>
  <c r="N36" i="2" s="1"/>
  <c r="N50" i="2" s="1"/>
  <c r="O14" i="2"/>
  <c r="P14" i="2"/>
  <c r="Q14" i="2"/>
  <c r="R14" i="2"/>
  <c r="S14" i="2"/>
  <c r="T14" i="2"/>
  <c r="U14" i="2"/>
  <c r="V14" i="2"/>
  <c r="W14" i="2"/>
  <c r="X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C17" i="2"/>
  <c r="D17" i="2"/>
  <c r="E17" i="2"/>
  <c r="F17" i="2"/>
  <c r="G17" i="2"/>
  <c r="H17" i="2"/>
  <c r="I17" i="2"/>
  <c r="J17" i="2"/>
  <c r="K17" i="2"/>
  <c r="L17" i="2"/>
  <c r="M17" i="2"/>
  <c r="N17" i="2"/>
  <c r="N39" i="2" s="1"/>
  <c r="N53" i="2" s="1"/>
  <c r="O17" i="2"/>
  <c r="P17" i="2"/>
  <c r="Q17" i="2"/>
  <c r="R17" i="2"/>
  <c r="S17" i="2"/>
  <c r="T17" i="2"/>
  <c r="U17" i="2"/>
  <c r="V17" i="2"/>
  <c r="W17" i="2"/>
  <c r="X17" i="2"/>
  <c r="C18" i="2"/>
  <c r="D18" i="2"/>
  <c r="E18" i="2"/>
  <c r="F18" i="2"/>
  <c r="G18" i="2"/>
  <c r="H18" i="2"/>
  <c r="I18" i="2"/>
  <c r="J18" i="2"/>
  <c r="K18" i="2"/>
  <c r="L18" i="2"/>
  <c r="M18" i="2"/>
  <c r="N18" i="2"/>
  <c r="N40" i="2" s="1"/>
  <c r="N54" i="2" s="1"/>
  <c r="O18" i="2"/>
  <c r="P18" i="2"/>
  <c r="Q18" i="2"/>
  <c r="R18" i="2"/>
  <c r="S18" i="2"/>
  <c r="T18" i="2"/>
  <c r="U18" i="2"/>
  <c r="V18" i="2"/>
  <c r="W18" i="2"/>
  <c r="X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B15" i="2"/>
  <c r="B16" i="2"/>
  <c r="B17" i="2"/>
  <c r="B18" i="2"/>
  <c r="B19" i="2"/>
  <c r="B20" i="2"/>
  <c r="B21" i="2"/>
  <c r="B22" i="2"/>
  <c r="B14" i="2"/>
  <c r="U17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V17" i="1"/>
  <c r="W17" i="1"/>
  <c r="X17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B17" i="1"/>
  <c r="B18" i="1"/>
  <c r="B19" i="1"/>
  <c r="B20" i="1"/>
  <c r="B16" i="1"/>
  <c r="C10" i="1"/>
  <c r="C23" i="1" s="1"/>
  <c r="C32" i="1" s="1"/>
  <c r="D10" i="1"/>
  <c r="D23" i="1" s="1"/>
  <c r="D32" i="1" s="1"/>
  <c r="E10" i="1"/>
  <c r="E23" i="1" s="1"/>
  <c r="E32" i="1" s="1"/>
  <c r="F10" i="1"/>
  <c r="F23" i="1" s="1"/>
  <c r="F32" i="1" s="1"/>
  <c r="G10" i="1"/>
  <c r="G23" i="1" s="1"/>
  <c r="G32" i="1" s="1"/>
  <c r="H10" i="1"/>
  <c r="H23" i="1" s="1"/>
  <c r="H32" i="1" s="1"/>
  <c r="I10" i="1"/>
  <c r="I23" i="1" s="1"/>
  <c r="I32" i="1" s="1"/>
  <c r="J10" i="1"/>
  <c r="J23" i="1" s="1"/>
  <c r="J32" i="1" s="1"/>
  <c r="K10" i="1"/>
  <c r="K23" i="1" s="1"/>
  <c r="K32" i="1" s="1"/>
  <c r="L10" i="1"/>
  <c r="L23" i="1" s="1"/>
  <c r="L32" i="1" s="1"/>
  <c r="M10" i="1"/>
  <c r="M23" i="1" s="1"/>
  <c r="M32" i="1" s="1"/>
  <c r="N10" i="1"/>
  <c r="N23" i="1" s="1"/>
  <c r="N32" i="1" s="1"/>
  <c r="O10" i="1"/>
  <c r="O23" i="1" s="1"/>
  <c r="O32" i="1" s="1"/>
  <c r="P10" i="1"/>
  <c r="P23" i="1" s="1"/>
  <c r="P32" i="1" s="1"/>
  <c r="Q10" i="1"/>
  <c r="Q23" i="1" s="1"/>
  <c r="Q32" i="1" s="1"/>
  <c r="R10" i="1"/>
  <c r="R23" i="1" s="1"/>
  <c r="R32" i="1" s="1"/>
  <c r="S10" i="1"/>
  <c r="S23" i="1" s="1"/>
  <c r="S32" i="1" s="1"/>
  <c r="T10" i="1"/>
  <c r="T23" i="1" s="1"/>
  <c r="T32" i="1" s="1"/>
  <c r="U10" i="1"/>
  <c r="U23" i="1" s="1"/>
  <c r="U32" i="1" s="1"/>
  <c r="V10" i="1"/>
  <c r="V23" i="1" s="1"/>
  <c r="V32" i="1" s="1"/>
  <c r="W10" i="1"/>
  <c r="W23" i="1" s="1"/>
  <c r="W32" i="1" s="1"/>
  <c r="X10" i="1"/>
  <c r="X23" i="1" s="1"/>
  <c r="X32" i="1" s="1"/>
  <c r="C11" i="1"/>
  <c r="C24" i="1" s="1"/>
  <c r="C33" i="1" s="1"/>
  <c r="D11" i="1"/>
  <c r="D24" i="1" s="1"/>
  <c r="D33" i="1" s="1"/>
  <c r="E11" i="1"/>
  <c r="E24" i="1" s="1"/>
  <c r="E33" i="1" s="1"/>
  <c r="F11" i="1"/>
  <c r="F24" i="1" s="1"/>
  <c r="F33" i="1" s="1"/>
  <c r="G11" i="1"/>
  <c r="G24" i="1" s="1"/>
  <c r="G33" i="1" s="1"/>
  <c r="H11" i="1"/>
  <c r="H24" i="1" s="1"/>
  <c r="H33" i="1" s="1"/>
  <c r="I11" i="1"/>
  <c r="I24" i="1" s="1"/>
  <c r="I33" i="1" s="1"/>
  <c r="J11" i="1"/>
  <c r="J24" i="1" s="1"/>
  <c r="J33" i="1" s="1"/>
  <c r="K11" i="1"/>
  <c r="K24" i="1" s="1"/>
  <c r="K33" i="1" s="1"/>
  <c r="L11" i="1"/>
  <c r="L24" i="1" s="1"/>
  <c r="L33" i="1" s="1"/>
  <c r="M11" i="1"/>
  <c r="M24" i="1" s="1"/>
  <c r="M33" i="1" s="1"/>
  <c r="N11" i="1"/>
  <c r="N24" i="1" s="1"/>
  <c r="N33" i="1" s="1"/>
  <c r="O11" i="1"/>
  <c r="O24" i="1" s="1"/>
  <c r="O33" i="1" s="1"/>
  <c r="P11" i="1"/>
  <c r="P24" i="1" s="1"/>
  <c r="P33" i="1" s="1"/>
  <c r="Q11" i="1"/>
  <c r="Q24" i="1" s="1"/>
  <c r="Q33" i="1" s="1"/>
  <c r="R11" i="1"/>
  <c r="R24" i="1" s="1"/>
  <c r="R33" i="1" s="1"/>
  <c r="S11" i="1"/>
  <c r="S24" i="1" s="1"/>
  <c r="S33" i="1" s="1"/>
  <c r="T11" i="1"/>
  <c r="T24" i="1" s="1"/>
  <c r="T33" i="1" s="1"/>
  <c r="U11" i="1"/>
  <c r="U24" i="1" s="1"/>
  <c r="U33" i="1" s="1"/>
  <c r="V11" i="1"/>
  <c r="V24" i="1" s="1"/>
  <c r="V33" i="1" s="1"/>
  <c r="W11" i="1"/>
  <c r="W24" i="1" s="1"/>
  <c r="W33" i="1" s="1"/>
  <c r="X11" i="1"/>
  <c r="X24" i="1" s="1"/>
  <c r="X33" i="1" s="1"/>
  <c r="C12" i="1"/>
  <c r="C25" i="1" s="1"/>
  <c r="C34" i="1" s="1"/>
  <c r="D12" i="1"/>
  <c r="D25" i="1" s="1"/>
  <c r="D34" i="1" s="1"/>
  <c r="E12" i="1"/>
  <c r="E25" i="1" s="1"/>
  <c r="E34" i="1" s="1"/>
  <c r="F12" i="1"/>
  <c r="F25" i="1" s="1"/>
  <c r="F34" i="1" s="1"/>
  <c r="G12" i="1"/>
  <c r="G25" i="1" s="1"/>
  <c r="G34" i="1" s="1"/>
  <c r="H12" i="1"/>
  <c r="H25" i="1" s="1"/>
  <c r="H34" i="1" s="1"/>
  <c r="I12" i="1"/>
  <c r="I25" i="1" s="1"/>
  <c r="I34" i="1" s="1"/>
  <c r="J12" i="1"/>
  <c r="J25" i="1" s="1"/>
  <c r="J34" i="1" s="1"/>
  <c r="K12" i="1"/>
  <c r="K25" i="1" s="1"/>
  <c r="K34" i="1" s="1"/>
  <c r="L12" i="1"/>
  <c r="L25" i="1" s="1"/>
  <c r="L34" i="1" s="1"/>
  <c r="M12" i="1"/>
  <c r="M25" i="1" s="1"/>
  <c r="M34" i="1" s="1"/>
  <c r="N12" i="1"/>
  <c r="N25" i="1" s="1"/>
  <c r="N34" i="1" s="1"/>
  <c r="O12" i="1"/>
  <c r="O25" i="1" s="1"/>
  <c r="O34" i="1" s="1"/>
  <c r="P12" i="1"/>
  <c r="P25" i="1" s="1"/>
  <c r="P34" i="1" s="1"/>
  <c r="Q12" i="1"/>
  <c r="Q25" i="1" s="1"/>
  <c r="Q34" i="1" s="1"/>
  <c r="R12" i="1"/>
  <c r="R25" i="1" s="1"/>
  <c r="R34" i="1" s="1"/>
  <c r="S12" i="1"/>
  <c r="S25" i="1" s="1"/>
  <c r="S34" i="1" s="1"/>
  <c r="T12" i="1"/>
  <c r="T25" i="1" s="1"/>
  <c r="T34" i="1" s="1"/>
  <c r="U12" i="1"/>
  <c r="U25" i="1" s="1"/>
  <c r="U34" i="1" s="1"/>
  <c r="V12" i="1"/>
  <c r="V25" i="1" s="1"/>
  <c r="V34" i="1" s="1"/>
  <c r="W12" i="1"/>
  <c r="W25" i="1" s="1"/>
  <c r="W34" i="1" s="1"/>
  <c r="X12" i="1"/>
  <c r="X25" i="1" s="1"/>
  <c r="X34" i="1" s="1"/>
  <c r="C13" i="1"/>
  <c r="C26" i="1" s="1"/>
  <c r="C35" i="1" s="1"/>
  <c r="D13" i="1"/>
  <c r="D26" i="1" s="1"/>
  <c r="D35" i="1" s="1"/>
  <c r="E13" i="1"/>
  <c r="E26" i="1" s="1"/>
  <c r="E35" i="1" s="1"/>
  <c r="F13" i="1"/>
  <c r="F26" i="1" s="1"/>
  <c r="F35" i="1" s="1"/>
  <c r="G13" i="1"/>
  <c r="G26" i="1" s="1"/>
  <c r="G35" i="1" s="1"/>
  <c r="H13" i="1"/>
  <c r="H26" i="1" s="1"/>
  <c r="H35" i="1" s="1"/>
  <c r="I13" i="1"/>
  <c r="I26" i="1" s="1"/>
  <c r="I35" i="1" s="1"/>
  <c r="J13" i="1"/>
  <c r="J26" i="1" s="1"/>
  <c r="J35" i="1" s="1"/>
  <c r="K13" i="1"/>
  <c r="K26" i="1" s="1"/>
  <c r="K35" i="1" s="1"/>
  <c r="L13" i="1"/>
  <c r="L26" i="1" s="1"/>
  <c r="L35" i="1" s="1"/>
  <c r="M13" i="1"/>
  <c r="M26" i="1" s="1"/>
  <c r="M35" i="1" s="1"/>
  <c r="N13" i="1"/>
  <c r="N26" i="1" s="1"/>
  <c r="N35" i="1" s="1"/>
  <c r="O13" i="1"/>
  <c r="O26" i="1" s="1"/>
  <c r="O35" i="1" s="1"/>
  <c r="P13" i="1"/>
  <c r="P26" i="1" s="1"/>
  <c r="P35" i="1" s="1"/>
  <c r="Q13" i="1"/>
  <c r="Q26" i="1" s="1"/>
  <c r="Q35" i="1" s="1"/>
  <c r="R13" i="1"/>
  <c r="R26" i="1" s="1"/>
  <c r="R35" i="1" s="1"/>
  <c r="S13" i="1"/>
  <c r="S26" i="1" s="1"/>
  <c r="S35" i="1" s="1"/>
  <c r="T13" i="1"/>
  <c r="T26" i="1" s="1"/>
  <c r="T35" i="1" s="1"/>
  <c r="U13" i="1"/>
  <c r="U26" i="1" s="1"/>
  <c r="U35" i="1" s="1"/>
  <c r="V13" i="1"/>
  <c r="V26" i="1" s="1"/>
  <c r="V35" i="1" s="1"/>
  <c r="W13" i="1"/>
  <c r="W26" i="1" s="1"/>
  <c r="W35" i="1" s="1"/>
  <c r="X13" i="1"/>
  <c r="X26" i="1" s="1"/>
  <c r="X35" i="1" s="1"/>
  <c r="C14" i="1"/>
  <c r="C27" i="1" s="1"/>
  <c r="C36" i="1" s="1"/>
  <c r="D14" i="1"/>
  <c r="D27" i="1" s="1"/>
  <c r="D36" i="1" s="1"/>
  <c r="E14" i="1"/>
  <c r="E27" i="1" s="1"/>
  <c r="E36" i="1" s="1"/>
  <c r="F14" i="1"/>
  <c r="F27" i="1" s="1"/>
  <c r="F36" i="1" s="1"/>
  <c r="G14" i="1"/>
  <c r="G27" i="1" s="1"/>
  <c r="G36" i="1" s="1"/>
  <c r="H14" i="1"/>
  <c r="H27" i="1" s="1"/>
  <c r="H36" i="1" s="1"/>
  <c r="I14" i="1"/>
  <c r="I27" i="1" s="1"/>
  <c r="I36" i="1" s="1"/>
  <c r="J14" i="1"/>
  <c r="J27" i="1" s="1"/>
  <c r="J36" i="1" s="1"/>
  <c r="K14" i="1"/>
  <c r="K27" i="1" s="1"/>
  <c r="K36" i="1" s="1"/>
  <c r="L14" i="1"/>
  <c r="L27" i="1" s="1"/>
  <c r="L36" i="1" s="1"/>
  <c r="M14" i="1"/>
  <c r="M27" i="1" s="1"/>
  <c r="M36" i="1" s="1"/>
  <c r="N14" i="1"/>
  <c r="N27" i="1" s="1"/>
  <c r="N36" i="1" s="1"/>
  <c r="O14" i="1"/>
  <c r="O27" i="1" s="1"/>
  <c r="O36" i="1" s="1"/>
  <c r="P14" i="1"/>
  <c r="P27" i="1" s="1"/>
  <c r="P36" i="1" s="1"/>
  <c r="Q14" i="1"/>
  <c r="Q27" i="1" s="1"/>
  <c r="Q36" i="1" s="1"/>
  <c r="R14" i="1"/>
  <c r="R27" i="1" s="1"/>
  <c r="R36" i="1" s="1"/>
  <c r="S14" i="1"/>
  <c r="S27" i="1" s="1"/>
  <c r="S36" i="1" s="1"/>
  <c r="T14" i="1"/>
  <c r="T27" i="1" s="1"/>
  <c r="T36" i="1" s="1"/>
  <c r="U14" i="1"/>
  <c r="U27" i="1" s="1"/>
  <c r="U36" i="1" s="1"/>
  <c r="V14" i="1"/>
  <c r="V27" i="1" s="1"/>
  <c r="V36" i="1" s="1"/>
  <c r="W14" i="1"/>
  <c r="W27" i="1" s="1"/>
  <c r="W36" i="1" s="1"/>
  <c r="X14" i="1"/>
  <c r="X27" i="1" s="1"/>
  <c r="X36" i="1" s="1"/>
  <c r="B11" i="1"/>
  <c r="B24" i="1" s="1"/>
  <c r="B33" i="1" s="1"/>
  <c r="B12" i="1"/>
  <c r="B25" i="1" s="1"/>
  <c r="B34" i="1" s="1"/>
  <c r="B13" i="1"/>
  <c r="B26" i="1" s="1"/>
  <c r="B35" i="1" s="1"/>
  <c r="B14" i="1"/>
  <c r="B27" i="1" s="1"/>
  <c r="B36" i="1" s="1"/>
  <c r="B10" i="1"/>
  <c r="B23" i="1" s="1"/>
  <c r="B32" i="1" s="1"/>
</calcChain>
</file>

<file path=xl/sharedStrings.xml><?xml version="1.0" encoding="utf-8"?>
<sst xmlns="http://schemas.openxmlformats.org/spreadsheetml/2006/main" count="388" uniqueCount="199">
  <si>
    <t>Sheer</t>
  </si>
  <si>
    <t>Station Lines</t>
  </si>
  <si>
    <t>Transom</t>
  </si>
  <si>
    <t>19,0</t>
  </si>
  <si>
    <t>17,7</t>
  </si>
  <si>
    <t>15,10</t>
  </si>
  <si>
    <t>15,5</t>
  </si>
  <si>
    <t>18,9</t>
  </si>
  <si>
    <t>16,2</t>
  </si>
  <si>
    <t>15,1</t>
  </si>
  <si>
    <t>14,7</t>
  </si>
  <si>
    <t>18,5</t>
  </si>
  <si>
    <t>18,6</t>
  </si>
  <si>
    <t>14,4</t>
  </si>
  <si>
    <t>13,0</t>
  </si>
  <si>
    <t>11,10</t>
  </si>
  <si>
    <t>2,1</t>
  </si>
  <si>
    <t>18,1</t>
  </si>
  <si>
    <t>12,2</t>
  </si>
  <si>
    <t>10,9</t>
  </si>
  <si>
    <t>9,1</t>
  </si>
  <si>
    <t>5,9</t>
  </si>
  <si>
    <t>8,0</t>
  </si>
  <si>
    <t>9,10</t>
  </si>
  <si>
    <t>17,9</t>
  </si>
  <si>
    <t>17,6</t>
  </si>
  <si>
    <t>9,4</t>
  </si>
  <si>
    <t>5,10</t>
  </si>
  <si>
    <t>8,4</t>
  </si>
  <si>
    <t>8,10</t>
  </si>
  <si>
    <t>6,6</t>
  </si>
  <si>
    <t>4,6</t>
  </si>
  <si>
    <t>17,5</t>
  </si>
  <si>
    <t>7,4</t>
  </si>
  <si>
    <t>5,1</t>
  </si>
  <si>
    <t>5,7</t>
  </si>
  <si>
    <t>3,10</t>
  </si>
  <si>
    <t>17,4</t>
  </si>
  <si>
    <t>4,5</t>
  </si>
  <si>
    <t>3,3</t>
  </si>
  <si>
    <t>4,8</t>
  </si>
  <si>
    <t>3,4</t>
  </si>
  <si>
    <t>4,0</t>
  </si>
  <si>
    <t>3,0</t>
  </si>
  <si>
    <t>4,10</t>
  </si>
  <si>
    <t>1,9</t>
  </si>
  <si>
    <t>2,11</t>
  </si>
  <si>
    <t>3,6</t>
  </si>
  <si>
    <t>3,7</t>
  </si>
  <si>
    <t>2,9</t>
  </si>
  <si>
    <t>17,8</t>
  </si>
  <si>
    <t>9,6</t>
  </si>
  <si>
    <t>4,4</t>
  </si>
  <si>
    <t>2,7</t>
  </si>
  <si>
    <t>2,2</t>
  </si>
  <si>
    <t>3,5</t>
  </si>
  <si>
    <t>2,10</t>
  </si>
  <si>
    <t>17,11</t>
  </si>
  <si>
    <t>4,9</t>
  </si>
  <si>
    <t>3,8</t>
  </si>
  <si>
    <t>18,3</t>
  </si>
  <si>
    <t>15,3</t>
  </si>
  <si>
    <t>5,6</t>
  </si>
  <si>
    <t>2,0</t>
  </si>
  <si>
    <t>18,10</t>
  </si>
  <si>
    <t>5,0</t>
  </si>
  <si>
    <t>3,2</t>
  </si>
  <si>
    <t>1,10</t>
  </si>
  <si>
    <t>19,4</t>
  </si>
  <si>
    <t>11,0</t>
  </si>
  <si>
    <t>6,4</t>
  </si>
  <si>
    <t>20,0</t>
  </si>
  <si>
    <t>15,11</t>
  </si>
  <si>
    <t>20,9</t>
  </si>
  <si>
    <t>15,7</t>
  </si>
  <si>
    <t>6,7</t>
  </si>
  <si>
    <t>21,5</t>
  </si>
  <si>
    <t>19,1</t>
  </si>
  <si>
    <t>22,3</t>
  </si>
  <si>
    <t>11,6</t>
  </si>
  <si>
    <t>16,6</t>
  </si>
  <si>
    <t>7,1</t>
  </si>
  <si>
    <t>23,2</t>
  </si>
  <si>
    <t>16,1</t>
  </si>
  <si>
    <t>10,1</t>
  </si>
  <si>
    <t>Half Widths</t>
  </si>
  <si>
    <t>11,7</t>
  </si>
  <si>
    <t>9,7</t>
  </si>
  <si>
    <t>7,7</t>
  </si>
  <si>
    <t>17-7</t>
  </si>
  <si>
    <t>15-7</t>
  </si>
  <si>
    <t>13-7</t>
  </si>
  <si>
    <t>14,2</t>
  </si>
  <si>
    <t>16,7</t>
  </si>
  <si>
    <t>17,2</t>
  </si>
  <si>
    <t>18,4</t>
  </si>
  <si>
    <t>18,7</t>
  </si>
  <si>
    <t>18,8</t>
  </si>
  <si>
    <t>18,2</t>
  </si>
  <si>
    <t>17,1</t>
  </si>
  <si>
    <t>15,8</t>
  </si>
  <si>
    <t>14,5</t>
  </si>
  <si>
    <t>12,10</t>
  </si>
  <si>
    <t>10,10</t>
  </si>
  <si>
    <t>8,9</t>
  </si>
  <si>
    <t>2,3</t>
  </si>
  <si>
    <t>16,0</t>
  </si>
  <si>
    <t>18,0</t>
  </si>
  <si>
    <t>12,0</t>
  </si>
  <si>
    <t>13,8</t>
  </si>
  <si>
    <t>14,10</t>
  </si>
  <si>
    <t>11,1</t>
  </si>
  <si>
    <t>12,5</t>
  </si>
  <si>
    <t>7,6</t>
  </si>
  <si>
    <t>0,10</t>
  </si>
  <si>
    <t>6,3</t>
  </si>
  <si>
    <t>10,6</t>
  </si>
  <si>
    <t>15,4</t>
  </si>
  <si>
    <t>17,10</t>
  </si>
  <si>
    <t>16,11</t>
  </si>
  <si>
    <t>13,9</t>
  </si>
  <si>
    <t>11,11</t>
  </si>
  <si>
    <t>6,10</t>
  </si>
  <si>
    <t>10,2</t>
  </si>
  <si>
    <t>16,10</t>
  </si>
  <si>
    <t>17,3</t>
  </si>
  <si>
    <t>16,9</t>
  </si>
  <si>
    <t>13,2</t>
  </si>
  <si>
    <t>11,3</t>
  </si>
  <si>
    <t>6,0</t>
  </si>
  <si>
    <t>10,8</t>
  </si>
  <si>
    <t>14,9</t>
  </si>
  <si>
    <t>16,5</t>
  </si>
  <si>
    <t>12,4</t>
  </si>
  <si>
    <t>10,3</t>
  </si>
  <si>
    <t>7,8</t>
  </si>
  <si>
    <t>0,11</t>
  </si>
  <si>
    <t>4,11</t>
  </si>
  <si>
    <t>11,5</t>
  </si>
  <si>
    <t>14,0</t>
  </si>
  <si>
    <t>9,0</t>
  </si>
  <si>
    <t>6,5</t>
  </si>
  <si>
    <t>1,6</t>
  </si>
  <si>
    <t>7,2</t>
  </si>
  <si>
    <t>12,7</t>
  </si>
  <si>
    <t>3,9</t>
  </si>
  <si>
    <t>6,1</t>
  </si>
  <si>
    <t>13,10</t>
  </si>
  <si>
    <t>15,0</t>
  </si>
  <si>
    <t>15,6</t>
  </si>
  <si>
    <t>14,1</t>
  </si>
  <si>
    <t>8,12</t>
  </si>
  <si>
    <t>5,2</t>
  </si>
  <si>
    <t>1,8</t>
  </si>
  <si>
    <t>2,8</t>
  </si>
  <si>
    <t>6,8</t>
  </si>
  <si>
    <t>9,2</t>
  </si>
  <si>
    <t>7,10</t>
  </si>
  <si>
    <t>2,6</t>
  </si>
  <si>
    <t>1,2</t>
  </si>
  <si>
    <t>Sheer Ft</t>
  </si>
  <si>
    <t>Sheer In</t>
  </si>
  <si>
    <t>Sheer cm</t>
  </si>
  <si>
    <t>12 Ft</t>
  </si>
  <si>
    <t>8 ft</t>
  </si>
  <si>
    <t>4 ft</t>
  </si>
  <si>
    <t>0 ft</t>
  </si>
  <si>
    <t>From Tip</t>
  </si>
  <si>
    <t>Nose</t>
  </si>
  <si>
    <t>Plane Scale</t>
  </si>
  <si>
    <t>9.6mm / Ft</t>
  </si>
  <si>
    <t>On Plan mm</t>
  </si>
  <si>
    <t>Size in Ft</t>
  </si>
  <si>
    <t>Model Target Size</t>
  </si>
  <si>
    <t>600mm</t>
  </si>
  <si>
    <t>Scaling Ratio</t>
  </si>
  <si>
    <t>On Model mm</t>
  </si>
  <si>
    <t>Scaled Length</t>
  </si>
  <si>
    <t>Total Length</t>
  </si>
  <si>
    <t>Conversion Ratio</t>
  </si>
  <si>
    <t>Z-Axis</t>
  </si>
  <si>
    <t>5400 cm</t>
  </si>
  <si>
    <t>H</t>
  </si>
  <si>
    <t>V</t>
  </si>
  <si>
    <t>Filament Use</t>
  </si>
  <si>
    <t>Keel</t>
  </si>
  <si>
    <t>Bow</t>
  </si>
  <si>
    <t>Hull Seg 01</t>
  </si>
  <si>
    <t>BackPlate</t>
  </si>
  <si>
    <t>Filament</t>
  </si>
  <si>
    <t>Time</t>
  </si>
  <si>
    <t>HullSeg_2345</t>
  </si>
  <si>
    <t>Model2</t>
  </si>
  <si>
    <t>Rib Holder</t>
  </si>
  <si>
    <t>Model 3</t>
  </si>
  <si>
    <t>Ribs-1-5</t>
  </si>
  <si>
    <t>Ribs-6-10</t>
  </si>
  <si>
    <t>Ribs-11-14</t>
  </si>
  <si>
    <t>Ribs-15-18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</si>
</sst>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5454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164" fontId="1" fillId="2" borderId="0" xfId="0" applyNumberFormat="1" applyFont="1" applyFill="1"/>
    <xf numFmtId="164" fontId="4" fillId="2" borderId="0" xfId="0" applyNumberFormat="1" applyFont="1" applyFill="1"/>
    <xf numFmtId="164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2392-9C11-4A8A-BDC4-CB181B14E42A}">
  <dimension ref="A1:AA49"/>
  <sheetViews>
    <sheetView workbookViewId="0">
      <selection activeCell="B37" sqref="B37:Y37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9.42578125" bestFit="1" customWidth="1"/>
    <col min="4" max="4" width="10.85546875" bestFit="1" customWidth="1"/>
    <col min="5" max="20" width="9.28515625" bestFit="1" customWidth="1"/>
    <col min="21" max="24" width="9.42578125" bestFit="1" customWidth="1"/>
  </cols>
  <sheetData>
    <row r="1" spans="1:24" x14ac:dyDescent="0.25">
      <c r="A1" t="s">
        <v>1</v>
      </c>
      <c r="B1" t="s">
        <v>2</v>
      </c>
      <c r="C1">
        <v>22</v>
      </c>
      <c r="D1">
        <v>21</v>
      </c>
      <c r="E1">
        <v>20</v>
      </c>
      <c r="F1">
        <v>19</v>
      </c>
      <c r="G1">
        <v>18</v>
      </c>
      <c r="H1">
        <v>17</v>
      </c>
      <c r="I1">
        <v>16</v>
      </c>
      <c r="J1">
        <v>15</v>
      </c>
      <c r="K1">
        <v>14</v>
      </c>
      <c r="L1">
        <v>13</v>
      </c>
      <c r="M1">
        <v>12</v>
      </c>
      <c r="N1">
        <v>11</v>
      </c>
      <c r="O1">
        <v>10</v>
      </c>
      <c r="P1">
        <v>9</v>
      </c>
      <c r="Q1">
        <v>8</v>
      </c>
      <c r="R1">
        <v>7</v>
      </c>
      <c r="S1">
        <v>6</v>
      </c>
      <c r="T1">
        <v>5</v>
      </c>
      <c r="U1">
        <v>4</v>
      </c>
      <c r="V1">
        <v>3</v>
      </c>
      <c r="W1">
        <v>2</v>
      </c>
      <c r="X1">
        <v>1</v>
      </c>
    </row>
    <row r="2" spans="1:24" x14ac:dyDescent="0.25">
      <c r="A2" t="s">
        <v>0</v>
      </c>
      <c r="B2" s="1" t="s">
        <v>3</v>
      </c>
      <c r="C2" s="1" t="s">
        <v>7</v>
      </c>
      <c r="D2" t="s">
        <v>12</v>
      </c>
      <c r="E2" t="s">
        <v>17</v>
      </c>
      <c r="F2" t="s">
        <v>24</v>
      </c>
      <c r="G2" t="s">
        <v>25</v>
      </c>
      <c r="H2" t="s">
        <v>32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50</v>
      </c>
      <c r="O2" t="s">
        <v>50</v>
      </c>
      <c r="P2" t="s">
        <v>57</v>
      </c>
      <c r="Q2" t="s">
        <v>60</v>
      </c>
      <c r="R2" t="s">
        <v>64</v>
      </c>
      <c r="S2" t="s">
        <v>68</v>
      </c>
      <c r="T2" t="s">
        <v>71</v>
      </c>
      <c r="U2" t="s">
        <v>73</v>
      </c>
      <c r="V2" t="s">
        <v>76</v>
      </c>
      <c r="W2" t="s">
        <v>78</v>
      </c>
      <c r="X2" t="s">
        <v>82</v>
      </c>
    </row>
    <row r="3" spans="1:24" x14ac:dyDescent="0.25">
      <c r="A3">
        <v>12</v>
      </c>
      <c r="B3" s="1" t="s">
        <v>4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  <c r="I3" t="s">
        <v>21</v>
      </c>
      <c r="J3" t="s">
        <v>34</v>
      </c>
      <c r="K3" t="s">
        <v>44</v>
      </c>
      <c r="L3" t="s">
        <v>40</v>
      </c>
      <c r="M3" t="s">
        <v>40</v>
      </c>
      <c r="N3" t="s">
        <v>52</v>
      </c>
      <c r="O3" t="s">
        <v>38</v>
      </c>
      <c r="P3" t="s">
        <v>58</v>
      </c>
      <c r="Q3" t="s">
        <v>62</v>
      </c>
      <c r="R3" t="s">
        <v>22</v>
      </c>
      <c r="S3" t="s">
        <v>69</v>
      </c>
      <c r="T3" t="s">
        <v>72</v>
      </c>
    </row>
    <row r="4" spans="1:24" x14ac:dyDescent="0.25">
      <c r="A4">
        <v>8</v>
      </c>
      <c r="B4" s="1" t="s">
        <v>5</v>
      </c>
      <c r="C4" t="s">
        <v>9</v>
      </c>
      <c r="D4" t="s">
        <v>14</v>
      </c>
      <c r="E4" t="s">
        <v>19</v>
      </c>
      <c r="F4" t="s">
        <v>22</v>
      </c>
      <c r="G4" t="s">
        <v>30</v>
      </c>
      <c r="H4" t="s">
        <v>35</v>
      </c>
      <c r="I4" t="s">
        <v>38</v>
      </c>
      <c r="J4" t="s">
        <v>42</v>
      </c>
      <c r="K4" t="s">
        <v>36</v>
      </c>
      <c r="L4" t="s">
        <v>48</v>
      </c>
      <c r="M4" t="s">
        <v>48</v>
      </c>
      <c r="N4" t="s">
        <v>41</v>
      </c>
      <c r="O4" t="s">
        <v>55</v>
      </c>
      <c r="P4" t="s">
        <v>59</v>
      </c>
      <c r="Q4" t="s">
        <v>42</v>
      </c>
      <c r="R4" t="s">
        <v>65</v>
      </c>
      <c r="S4" t="s">
        <v>70</v>
      </c>
      <c r="T4" t="s">
        <v>28</v>
      </c>
      <c r="U4" t="s">
        <v>18</v>
      </c>
      <c r="V4" t="s">
        <v>77</v>
      </c>
    </row>
    <row r="5" spans="1:24" x14ac:dyDescent="0.25">
      <c r="A5">
        <v>4</v>
      </c>
      <c r="B5" s="1" t="s">
        <v>6</v>
      </c>
      <c r="C5" t="s">
        <v>10</v>
      </c>
      <c r="D5" t="s">
        <v>15</v>
      </c>
      <c r="E5" t="s">
        <v>20</v>
      </c>
      <c r="F5" t="s">
        <v>21</v>
      </c>
      <c r="G5" t="s">
        <v>31</v>
      </c>
      <c r="H5" t="s">
        <v>36</v>
      </c>
      <c r="I5" t="s">
        <v>39</v>
      </c>
      <c r="J5" t="s">
        <v>43</v>
      </c>
      <c r="K5" t="s">
        <v>46</v>
      </c>
      <c r="L5" t="s">
        <v>49</v>
      </c>
      <c r="M5" t="s">
        <v>49</v>
      </c>
      <c r="N5" t="s">
        <v>53</v>
      </c>
      <c r="O5" t="s">
        <v>56</v>
      </c>
      <c r="P5" t="s">
        <v>56</v>
      </c>
      <c r="Q5" t="s">
        <v>46</v>
      </c>
      <c r="R5" t="s">
        <v>66</v>
      </c>
      <c r="S5" t="s">
        <v>59</v>
      </c>
      <c r="T5" t="s">
        <v>40</v>
      </c>
      <c r="U5" t="s">
        <v>75</v>
      </c>
      <c r="V5" t="s">
        <v>23</v>
      </c>
      <c r="W5" t="s">
        <v>80</v>
      </c>
    </row>
    <row r="6" spans="1:24" x14ac:dyDescent="0.25">
      <c r="A6">
        <v>0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54</v>
      </c>
      <c r="O6" t="s">
        <v>16</v>
      </c>
      <c r="P6" t="s">
        <v>16</v>
      </c>
      <c r="Q6" t="s">
        <v>63</v>
      </c>
      <c r="R6" t="s">
        <v>67</v>
      </c>
      <c r="S6" t="s">
        <v>67</v>
      </c>
      <c r="T6" t="s">
        <v>67</v>
      </c>
      <c r="U6" t="s">
        <v>16</v>
      </c>
      <c r="V6" t="s">
        <v>66</v>
      </c>
      <c r="W6" t="s">
        <v>81</v>
      </c>
      <c r="X6" t="s">
        <v>25</v>
      </c>
    </row>
    <row r="9" spans="1:24" x14ac:dyDescent="0.25">
      <c r="A9" t="s">
        <v>1</v>
      </c>
      <c r="B9" t="s">
        <v>2</v>
      </c>
      <c r="C9">
        <v>22</v>
      </c>
      <c r="D9">
        <v>21</v>
      </c>
      <c r="E9">
        <v>20</v>
      </c>
      <c r="F9">
        <v>19</v>
      </c>
      <c r="G9">
        <v>18</v>
      </c>
      <c r="H9">
        <v>17</v>
      </c>
      <c r="I9">
        <v>16</v>
      </c>
      <c r="J9">
        <v>15</v>
      </c>
      <c r="K9">
        <v>14</v>
      </c>
      <c r="L9">
        <v>13</v>
      </c>
      <c r="M9">
        <v>12</v>
      </c>
      <c r="N9">
        <v>11</v>
      </c>
      <c r="O9">
        <v>10</v>
      </c>
      <c r="P9">
        <v>9</v>
      </c>
      <c r="Q9">
        <v>8</v>
      </c>
      <c r="R9">
        <v>7</v>
      </c>
      <c r="S9">
        <v>6</v>
      </c>
      <c r="T9">
        <v>5</v>
      </c>
      <c r="U9">
        <v>4</v>
      </c>
      <c r="V9">
        <v>3</v>
      </c>
      <c r="W9">
        <v>2</v>
      </c>
      <c r="X9">
        <v>1</v>
      </c>
    </row>
    <row r="10" spans="1:24" x14ac:dyDescent="0.25">
      <c r="A10" t="s">
        <v>160</v>
      </c>
      <c r="B10" t="str">
        <f>LEFT(B2,SEARCH(",",B2,1)-1)</f>
        <v>19</v>
      </c>
      <c r="C10" t="str">
        <f t="shared" ref="C10:X14" si="0">LEFT(C2,SEARCH(",",C2,1)-1)</f>
        <v>18</v>
      </c>
      <c r="D10" t="str">
        <f t="shared" si="0"/>
        <v>18</v>
      </c>
      <c r="E10" t="str">
        <f t="shared" si="0"/>
        <v>18</v>
      </c>
      <c r="F10" t="str">
        <f t="shared" si="0"/>
        <v>17</v>
      </c>
      <c r="G10" t="str">
        <f t="shared" si="0"/>
        <v>17</v>
      </c>
      <c r="H10" t="str">
        <f t="shared" si="0"/>
        <v>17</v>
      </c>
      <c r="I10" t="str">
        <f t="shared" si="0"/>
        <v>17</v>
      </c>
      <c r="J10" t="str">
        <f t="shared" si="0"/>
        <v>17</v>
      </c>
      <c r="K10" t="str">
        <f t="shared" si="0"/>
        <v>17</v>
      </c>
      <c r="L10" t="str">
        <f t="shared" si="0"/>
        <v>17</v>
      </c>
      <c r="M10" t="str">
        <f t="shared" si="0"/>
        <v>17</v>
      </c>
      <c r="N10" t="str">
        <f t="shared" si="0"/>
        <v>17</v>
      </c>
      <c r="O10" t="str">
        <f t="shared" si="0"/>
        <v>17</v>
      </c>
      <c r="P10" t="str">
        <f t="shared" si="0"/>
        <v>17</v>
      </c>
      <c r="Q10" t="str">
        <f t="shared" si="0"/>
        <v>18</v>
      </c>
      <c r="R10" t="str">
        <f t="shared" si="0"/>
        <v>18</v>
      </c>
      <c r="S10" t="str">
        <f t="shared" si="0"/>
        <v>19</v>
      </c>
      <c r="T10" t="str">
        <f t="shared" si="0"/>
        <v>20</v>
      </c>
      <c r="U10" t="str">
        <f t="shared" si="0"/>
        <v>20</v>
      </c>
      <c r="V10" t="str">
        <f t="shared" si="0"/>
        <v>21</v>
      </c>
      <c r="W10" t="str">
        <f t="shared" si="0"/>
        <v>22</v>
      </c>
      <c r="X10" t="str">
        <f t="shared" si="0"/>
        <v>23</v>
      </c>
    </row>
    <row r="11" spans="1:24" x14ac:dyDescent="0.25">
      <c r="A11" t="s">
        <v>163</v>
      </c>
      <c r="B11" t="str">
        <f t="shared" ref="B11:Q14" si="1">LEFT(B3,SEARCH(",",B3,1)-1)</f>
        <v>17</v>
      </c>
      <c r="C11" t="str">
        <f t="shared" si="1"/>
        <v>16</v>
      </c>
      <c r="D11" t="str">
        <f t="shared" si="1"/>
        <v>14</v>
      </c>
      <c r="E11" t="str">
        <f t="shared" si="1"/>
        <v>12</v>
      </c>
      <c r="F11" t="str">
        <f t="shared" si="1"/>
        <v>9</v>
      </c>
      <c r="G11" t="str">
        <f t="shared" si="1"/>
        <v>8</v>
      </c>
      <c r="H11" t="str">
        <f t="shared" si="1"/>
        <v>7</v>
      </c>
      <c r="I11" t="str">
        <f t="shared" si="1"/>
        <v>5</v>
      </c>
      <c r="J11" t="str">
        <f t="shared" si="1"/>
        <v>5</v>
      </c>
      <c r="K11" t="str">
        <f t="shared" si="1"/>
        <v>4</v>
      </c>
      <c r="L11" t="str">
        <f t="shared" si="1"/>
        <v>4</v>
      </c>
      <c r="M11" t="str">
        <f t="shared" si="1"/>
        <v>4</v>
      </c>
      <c r="N11" t="str">
        <f t="shared" si="1"/>
        <v>4</v>
      </c>
      <c r="O11" t="str">
        <f t="shared" si="1"/>
        <v>4</v>
      </c>
      <c r="P11" t="str">
        <f t="shared" si="1"/>
        <v>4</v>
      </c>
      <c r="Q11" t="str">
        <f t="shared" si="1"/>
        <v>5</v>
      </c>
      <c r="R11" t="str">
        <f t="shared" si="0"/>
        <v>8</v>
      </c>
      <c r="S11" t="str">
        <f t="shared" si="0"/>
        <v>11</v>
      </c>
      <c r="T11" t="str">
        <f t="shared" si="0"/>
        <v>15</v>
      </c>
      <c r="U11" t="e">
        <f t="shared" si="0"/>
        <v>#VALUE!</v>
      </c>
      <c r="V11" t="e">
        <f t="shared" si="0"/>
        <v>#VALUE!</v>
      </c>
      <c r="W11" t="e">
        <f t="shared" si="0"/>
        <v>#VALUE!</v>
      </c>
      <c r="X11" t="e">
        <f t="shared" si="0"/>
        <v>#VALUE!</v>
      </c>
    </row>
    <row r="12" spans="1:24" x14ac:dyDescent="0.25">
      <c r="A12" t="s">
        <v>164</v>
      </c>
      <c r="B12" t="str">
        <f t="shared" si="1"/>
        <v>15</v>
      </c>
      <c r="C12" t="str">
        <f t="shared" si="0"/>
        <v>15</v>
      </c>
      <c r="D12" t="str">
        <f t="shared" si="0"/>
        <v>13</v>
      </c>
      <c r="E12" t="str">
        <f t="shared" si="0"/>
        <v>10</v>
      </c>
      <c r="F12" t="str">
        <f t="shared" si="0"/>
        <v>8</v>
      </c>
      <c r="G12" t="str">
        <f t="shared" si="0"/>
        <v>6</v>
      </c>
      <c r="H12" t="str">
        <f t="shared" si="0"/>
        <v>5</v>
      </c>
      <c r="I12" t="str">
        <f t="shared" si="0"/>
        <v>4</v>
      </c>
      <c r="J12" t="str">
        <f t="shared" si="0"/>
        <v>4</v>
      </c>
      <c r="K12" t="str">
        <f t="shared" si="0"/>
        <v>3</v>
      </c>
      <c r="L12" t="str">
        <f t="shared" si="0"/>
        <v>3</v>
      </c>
      <c r="M12" t="str">
        <f t="shared" si="0"/>
        <v>3</v>
      </c>
      <c r="N12" t="str">
        <f t="shared" si="0"/>
        <v>3</v>
      </c>
      <c r="O12" t="str">
        <f t="shared" si="0"/>
        <v>3</v>
      </c>
      <c r="P12" t="str">
        <f t="shared" si="0"/>
        <v>3</v>
      </c>
      <c r="Q12" t="str">
        <f t="shared" si="0"/>
        <v>4</v>
      </c>
      <c r="R12" t="str">
        <f t="shared" si="0"/>
        <v>5</v>
      </c>
      <c r="S12" t="str">
        <f t="shared" si="0"/>
        <v>6</v>
      </c>
      <c r="T12" t="str">
        <f t="shared" si="0"/>
        <v>8</v>
      </c>
      <c r="U12" t="str">
        <f t="shared" si="0"/>
        <v>12</v>
      </c>
      <c r="V12" t="str">
        <f t="shared" si="0"/>
        <v>19</v>
      </c>
      <c r="W12" t="e">
        <f t="shared" si="0"/>
        <v>#VALUE!</v>
      </c>
      <c r="X12" t="e">
        <f t="shared" si="0"/>
        <v>#VALUE!</v>
      </c>
    </row>
    <row r="13" spans="1:24" x14ac:dyDescent="0.25">
      <c r="A13" t="s">
        <v>165</v>
      </c>
      <c r="B13" t="str">
        <f t="shared" si="1"/>
        <v>15</v>
      </c>
      <c r="C13" t="str">
        <f t="shared" si="0"/>
        <v>14</v>
      </c>
      <c r="D13" t="str">
        <f t="shared" si="0"/>
        <v>11</v>
      </c>
      <c r="E13" t="str">
        <f t="shared" si="0"/>
        <v>9</v>
      </c>
      <c r="F13" t="str">
        <f t="shared" si="0"/>
        <v>5</v>
      </c>
      <c r="G13" t="str">
        <f t="shared" si="0"/>
        <v>4</v>
      </c>
      <c r="H13" t="str">
        <f t="shared" si="0"/>
        <v>3</v>
      </c>
      <c r="I13" t="str">
        <f t="shared" si="0"/>
        <v>3</v>
      </c>
      <c r="J13" t="str">
        <f t="shared" si="0"/>
        <v>3</v>
      </c>
      <c r="K13" t="str">
        <f t="shared" si="0"/>
        <v>2</v>
      </c>
      <c r="L13" t="str">
        <f t="shared" si="0"/>
        <v>2</v>
      </c>
      <c r="M13" t="str">
        <f t="shared" si="0"/>
        <v>2</v>
      </c>
      <c r="N13" t="str">
        <f t="shared" si="0"/>
        <v>2</v>
      </c>
      <c r="O13" t="str">
        <f t="shared" si="0"/>
        <v>2</v>
      </c>
      <c r="P13" t="str">
        <f t="shared" si="0"/>
        <v>2</v>
      </c>
      <c r="Q13" t="str">
        <f t="shared" si="0"/>
        <v>2</v>
      </c>
      <c r="R13" t="str">
        <f t="shared" si="0"/>
        <v>3</v>
      </c>
      <c r="S13" t="str">
        <f t="shared" si="0"/>
        <v>3</v>
      </c>
      <c r="T13" t="str">
        <f t="shared" si="0"/>
        <v>4</v>
      </c>
      <c r="U13" t="str">
        <f t="shared" si="0"/>
        <v>6</v>
      </c>
      <c r="V13" t="str">
        <f t="shared" si="0"/>
        <v>9</v>
      </c>
      <c r="W13" t="str">
        <f t="shared" si="0"/>
        <v>16</v>
      </c>
      <c r="X13" t="e">
        <f t="shared" si="0"/>
        <v>#VALUE!</v>
      </c>
    </row>
    <row r="14" spans="1:24" x14ac:dyDescent="0.25">
      <c r="A14" t="s">
        <v>166</v>
      </c>
      <c r="B14" t="e">
        <f t="shared" si="1"/>
        <v>#VALUE!</v>
      </c>
      <c r="C14" t="e">
        <f t="shared" si="0"/>
        <v>#VALUE!</v>
      </c>
      <c r="D14" t="str">
        <f t="shared" si="0"/>
        <v>2</v>
      </c>
      <c r="E14" t="str">
        <f t="shared" si="0"/>
        <v>2</v>
      </c>
      <c r="F14" t="str">
        <f t="shared" si="0"/>
        <v>2</v>
      </c>
      <c r="G14" t="str">
        <f t="shared" si="0"/>
        <v>2</v>
      </c>
      <c r="H14" t="str">
        <f t="shared" si="0"/>
        <v>2</v>
      </c>
      <c r="I14" t="str">
        <f t="shared" si="0"/>
        <v>2</v>
      </c>
      <c r="J14" t="str">
        <f t="shared" si="0"/>
        <v>2</v>
      </c>
      <c r="K14" t="str">
        <f t="shared" si="0"/>
        <v>2</v>
      </c>
      <c r="L14" t="str">
        <f t="shared" si="0"/>
        <v>2</v>
      </c>
      <c r="M14" t="str">
        <f t="shared" si="0"/>
        <v>2</v>
      </c>
      <c r="N14" t="str">
        <f t="shared" si="0"/>
        <v>2</v>
      </c>
      <c r="O14" t="str">
        <f t="shared" si="0"/>
        <v>2</v>
      </c>
      <c r="P14" t="str">
        <f t="shared" si="0"/>
        <v>2</v>
      </c>
      <c r="Q14" t="str">
        <f t="shared" si="0"/>
        <v>2</v>
      </c>
      <c r="R14" t="str">
        <f t="shared" si="0"/>
        <v>1</v>
      </c>
      <c r="S14" t="str">
        <f t="shared" si="0"/>
        <v>1</v>
      </c>
      <c r="T14" t="str">
        <f t="shared" si="0"/>
        <v>1</v>
      </c>
      <c r="U14" t="str">
        <f t="shared" si="0"/>
        <v>2</v>
      </c>
      <c r="V14" t="str">
        <f t="shared" si="0"/>
        <v>3</v>
      </c>
      <c r="W14" t="str">
        <f t="shared" si="0"/>
        <v>7</v>
      </c>
      <c r="X14" t="str">
        <f t="shared" si="0"/>
        <v>17</v>
      </c>
    </row>
    <row r="16" spans="1:24" x14ac:dyDescent="0.25">
      <c r="A16" t="s">
        <v>161</v>
      </c>
      <c r="B16" s="3" t="str">
        <f>MID(B2,FIND(",",B2)+1,256)</f>
        <v>0</v>
      </c>
      <c r="C16" s="3" t="str">
        <f t="shared" ref="C16:H16" si="2">MID(C2,FIND(",",C2)+1,256)</f>
        <v>9</v>
      </c>
      <c r="D16" s="3" t="str">
        <f t="shared" si="2"/>
        <v>6</v>
      </c>
      <c r="E16" s="3" t="str">
        <f t="shared" si="2"/>
        <v>1</v>
      </c>
      <c r="F16" s="3" t="str">
        <f t="shared" si="2"/>
        <v>9</v>
      </c>
      <c r="G16" s="3" t="str">
        <f t="shared" si="2"/>
        <v>6</v>
      </c>
      <c r="H16" s="3" t="str">
        <f t="shared" si="2"/>
        <v>5</v>
      </c>
      <c r="I16" s="3" t="str">
        <f t="shared" ref="I16:X16" si="3">MID(I2,FIND(",",I2)+1,256)</f>
        <v>4</v>
      </c>
      <c r="J16" s="3" t="str">
        <f t="shared" si="3"/>
        <v>4</v>
      </c>
      <c r="K16" s="3" t="str">
        <f t="shared" si="3"/>
        <v>4</v>
      </c>
      <c r="L16" s="3" t="str">
        <f t="shared" si="3"/>
        <v>4</v>
      </c>
      <c r="M16" s="3" t="str">
        <f t="shared" si="3"/>
        <v>4</v>
      </c>
      <c r="N16" s="3" t="str">
        <f t="shared" si="3"/>
        <v>8</v>
      </c>
      <c r="O16" s="3" t="str">
        <f t="shared" si="3"/>
        <v>8</v>
      </c>
      <c r="P16" s="3" t="str">
        <f t="shared" si="3"/>
        <v>11</v>
      </c>
      <c r="Q16" s="3" t="str">
        <f t="shared" si="3"/>
        <v>3</v>
      </c>
      <c r="R16" s="3" t="str">
        <f t="shared" si="3"/>
        <v>10</v>
      </c>
      <c r="S16" s="3" t="str">
        <f t="shared" si="3"/>
        <v>4</v>
      </c>
      <c r="T16" s="3" t="str">
        <f t="shared" si="3"/>
        <v>0</v>
      </c>
      <c r="U16" s="3" t="str">
        <f t="shared" si="3"/>
        <v>9</v>
      </c>
      <c r="V16" s="3" t="str">
        <f t="shared" si="3"/>
        <v>5</v>
      </c>
      <c r="W16" s="3" t="str">
        <f t="shared" si="3"/>
        <v>3</v>
      </c>
      <c r="X16" s="3" t="str">
        <f t="shared" si="3"/>
        <v>2</v>
      </c>
    </row>
    <row r="17" spans="1:25" x14ac:dyDescent="0.25">
      <c r="A17" t="s">
        <v>163</v>
      </c>
      <c r="B17" s="3" t="str">
        <f t="shared" ref="B17:G20" si="4">MID(B3,FIND(",",B3)+1,256)</f>
        <v>7</v>
      </c>
      <c r="C17" s="3" t="str">
        <f t="shared" si="4"/>
        <v>2</v>
      </c>
      <c r="D17" s="3" t="str">
        <f t="shared" si="4"/>
        <v>4</v>
      </c>
      <c r="E17" s="3" t="str">
        <f t="shared" si="4"/>
        <v>2</v>
      </c>
      <c r="F17" s="3" t="str">
        <f t="shared" si="4"/>
        <v>10</v>
      </c>
      <c r="G17" s="3" t="str">
        <f t="shared" si="4"/>
        <v>4</v>
      </c>
      <c r="H17" s="3" t="str">
        <f t="shared" ref="H17:X17" si="5">MID(H3,FIND(",",H3)+1,256)</f>
        <v>4</v>
      </c>
      <c r="I17" s="3" t="str">
        <f t="shared" si="5"/>
        <v>9</v>
      </c>
      <c r="J17" s="3" t="str">
        <f t="shared" si="5"/>
        <v>1</v>
      </c>
      <c r="K17" s="3" t="str">
        <f t="shared" si="5"/>
        <v>10</v>
      </c>
      <c r="L17" s="3" t="str">
        <f t="shared" si="5"/>
        <v>8</v>
      </c>
      <c r="M17" s="3" t="str">
        <f t="shared" si="5"/>
        <v>8</v>
      </c>
      <c r="N17" s="3" t="str">
        <f t="shared" si="5"/>
        <v>4</v>
      </c>
      <c r="O17" s="3" t="str">
        <f t="shared" si="5"/>
        <v>5</v>
      </c>
      <c r="P17" s="3" t="str">
        <f t="shared" si="5"/>
        <v>9</v>
      </c>
      <c r="Q17" s="3" t="str">
        <f t="shared" si="5"/>
        <v>6</v>
      </c>
      <c r="R17" s="3" t="str">
        <f t="shared" si="5"/>
        <v>0</v>
      </c>
      <c r="S17" s="3" t="str">
        <f t="shared" si="5"/>
        <v>0</v>
      </c>
      <c r="T17" s="3" t="str">
        <f t="shared" si="5"/>
        <v>11</v>
      </c>
      <c r="U17" s="3" t="e">
        <f t="shared" si="5"/>
        <v>#VALUE!</v>
      </c>
      <c r="V17" s="3" t="e">
        <f t="shared" si="5"/>
        <v>#VALUE!</v>
      </c>
      <c r="W17" s="3" t="e">
        <f t="shared" si="5"/>
        <v>#VALUE!</v>
      </c>
      <c r="X17" s="3" t="e">
        <f t="shared" si="5"/>
        <v>#VALUE!</v>
      </c>
    </row>
    <row r="18" spans="1:25" x14ac:dyDescent="0.25">
      <c r="A18" t="s">
        <v>164</v>
      </c>
      <c r="B18" s="3" t="str">
        <f t="shared" si="4"/>
        <v>10</v>
      </c>
      <c r="C18" s="3" t="str">
        <f t="shared" si="4"/>
        <v>1</v>
      </c>
      <c r="D18" s="3" t="str">
        <f t="shared" si="4"/>
        <v>0</v>
      </c>
      <c r="E18" s="3" t="str">
        <f t="shared" si="4"/>
        <v>9</v>
      </c>
      <c r="F18" s="3" t="str">
        <f t="shared" si="4"/>
        <v>0</v>
      </c>
      <c r="G18" s="3" t="str">
        <f t="shared" si="4"/>
        <v>6</v>
      </c>
      <c r="H18" s="3" t="str">
        <f t="shared" ref="H18:X18" si="6">MID(H4,FIND(",",H4)+1,256)</f>
        <v>7</v>
      </c>
      <c r="I18" s="3" t="str">
        <f t="shared" si="6"/>
        <v>5</v>
      </c>
      <c r="J18" s="3" t="str">
        <f t="shared" si="6"/>
        <v>0</v>
      </c>
      <c r="K18" s="3" t="str">
        <f t="shared" si="6"/>
        <v>10</v>
      </c>
      <c r="L18" s="3" t="str">
        <f t="shared" si="6"/>
        <v>7</v>
      </c>
      <c r="M18" s="3" t="str">
        <f t="shared" si="6"/>
        <v>7</v>
      </c>
      <c r="N18" s="3" t="str">
        <f t="shared" si="6"/>
        <v>4</v>
      </c>
      <c r="O18" s="3" t="str">
        <f t="shared" si="6"/>
        <v>5</v>
      </c>
      <c r="P18" s="3" t="str">
        <f t="shared" si="6"/>
        <v>8</v>
      </c>
      <c r="Q18" s="3" t="str">
        <f t="shared" si="6"/>
        <v>0</v>
      </c>
      <c r="R18" s="3" t="str">
        <f t="shared" si="6"/>
        <v>0</v>
      </c>
      <c r="S18" s="3" t="str">
        <f t="shared" si="6"/>
        <v>4</v>
      </c>
      <c r="T18" s="3" t="str">
        <f t="shared" si="6"/>
        <v>4</v>
      </c>
      <c r="U18" s="3" t="str">
        <f t="shared" si="6"/>
        <v>2</v>
      </c>
      <c r="V18" s="3" t="str">
        <f t="shared" si="6"/>
        <v>1</v>
      </c>
      <c r="W18" s="3" t="e">
        <f t="shared" si="6"/>
        <v>#VALUE!</v>
      </c>
      <c r="X18" s="3" t="e">
        <f t="shared" si="6"/>
        <v>#VALUE!</v>
      </c>
    </row>
    <row r="19" spans="1:25" x14ac:dyDescent="0.25">
      <c r="A19" t="s">
        <v>165</v>
      </c>
      <c r="B19" s="3" t="str">
        <f t="shared" si="4"/>
        <v>5</v>
      </c>
      <c r="C19" s="3" t="str">
        <f t="shared" si="4"/>
        <v>7</v>
      </c>
      <c r="D19" s="3" t="str">
        <f t="shared" si="4"/>
        <v>10</v>
      </c>
      <c r="E19" s="3" t="str">
        <f t="shared" si="4"/>
        <v>1</v>
      </c>
      <c r="F19" s="3" t="str">
        <f t="shared" si="4"/>
        <v>9</v>
      </c>
      <c r="G19" s="3" t="str">
        <f t="shared" si="4"/>
        <v>6</v>
      </c>
      <c r="H19" s="3" t="str">
        <f t="shared" ref="H19:X19" si="7">MID(H5,FIND(",",H5)+1,256)</f>
        <v>10</v>
      </c>
      <c r="I19" s="3" t="str">
        <f t="shared" si="7"/>
        <v>3</v>
      </c>
      <c r="J19" s="3" t="str">
        <f t="shared" si="7"/>
        <v>0</v>
      </c>
      <c r="K19" s="3" t="str">
        <f t="shared" si="7"/>
        <v>11</v>
      </c>
      <c r="L19" s="3" t="str">
        <f t="shared" si="7"/>
        <v>9</v>
      </c>
      <c r="M19" s="3" t="str">
        <f t="shared" si="7"/>
        <v>9</v>
      </c>
      <c r="N19" s="3" t="str">
        <f t="shared" si="7"/>
        <v>7</v>
      </c>
      <c r="O19" s="3" t="str">
        <f t="shared" si="7"/>
        <v>10</v>
      </c>
      <c r="P19" s="3" t="str">
        <f t="shared" si="7"/>
        <v>10</v>
      </c>
      <c r="Q19" s="3" t="str">
        <f t="shared" si="7"/>
        <v>11</v>
      </c>
      <c r="R19" s="3" t="str">
        <f t="shared" si="7"/>
        <v>2</v>
      </c>
      <c r="S19" s="3" t="str">
        <f t="shared" si="7"/>
        <v>8</v>
      </c>
      <c r="T19" s="3" t="str">
        <f t="shared" si="7"/>
        <v>8</v>
      </c>
      <c r="U19" s="3" t="str">
        <f t="shared" si="7"/>
        <v>7</v>
      </c>
      <c r="V19" s="3" t="str">
        <f t="shared" si="7"/>
        <v>10</v>
      </c>
      <c r="W19" s="3" t="str">
        <f t="shared" si="7"/>
        <v>6</v>
      </c>
      <c r="X19" s="3" t="e">
        <f t="shared" si="7"/>
        <v>#VALUE!</v>
      </c>
    </row>
    <row r="20" spans="1:25" x14ac:dyDescent="0.25">
      <c r="A20" t="s">
        <v>166</v>
      </c>
      <c r="B20" s="3" t="e">
        <f t="shared" si="4"/>
        <v>#VALUE!</v>
      </c>
      <c r="C20" s="3" t="e">
        <f t="shared" si="4"/>
        <v>#VALUE!</v>
      </c>
      <c r="D20" s="3" t="str">
        <f t="shared" si="4"/>
        <v>1</v>
      </c>
      <c r="E20" s="3" t="str">
        <f t="shared" si="4"/>
        <v>1</v>
      </c>
      <c r="F20" s="3" t="str">
        <f t="shared" si="4"/>
        <v>1</v>
      </c>
      <c r="G20" s="3" t="str">
        <f t="shared" si="4"/>
        <v>1</v>
      </c>
      <c r="H20" s="3" t="str">
        <f t="shared" ref="H20:X20" si="8">MID(H6,FIND(",",H6)+1,256)</f>
        <v>1</v>
      </c>
      <c r="I20" s="3" t="str">
        <f t="shared" si="8"/>
        <v>1</v>
      </c>
      <c r="J20" s="3" t="str">
        <f t="shared" si="8"/>
        <v>1</v>
      </c>
      <c r="K20" s="3" t="str">
        <f t="shared" si="8"/>
        <v>1</v>
      </c>
      <c r="L20" s="3" t="str">
        <f t="shared" si="8"/>
        <v>1</v>
      </c>
      <c r="M20" s="3" t="str">
        <f t="shared" si="8"/>
        <v>1</v>
      </c>
      <c r="N20" s="3" t="str">
        <f t="shared" si="8"/>
        <v>2</v>
      </c>
      <c r="O20" s="3" t="str">
        <f t="shared" si="8"/>
        <v>1</v>
      </c>
      <c r="P20" s="3" t="str">
        <f t="shared" si="8"/>
        <v>1</v>
      </c>
      <c r="Q20" s="3" t="str">
        <f t="shared" si="8"/>
        <v>0</v>
      </c>
      <c r="R20" s="3" t="str">
        <f t="shared" si="8"/>
        <v>10</v>
      </c>
      <c r="S20" s="3" t="str">
        <f t="shared" si="8"/>
        <v>10</v>
      </c>
      <c r="T20" s="3" t="str">
        <f t="shared" si="8"/>
        <v>10</v>
      </c>
      <c r="U20" s="3" t="str">
        <f t="shared" si="8"/>
        <v>1</v>
      </c>
      <c r="V20" s="3" t="str">
        <f t="shared" si="8"/>
        <v>2</v>
      </c>
      <c r="W20" s="3" t="str">
        <f t="shared" si="8"/>
        <v>1</v>
      </c>
      <c r="X20" s="3" t="str">
        <f t="shared" si="8"/>
        <v>6</v>
      </c>
    </row>
    <row r="23" spans="1:25" x14ac:dyDescent="0.25">
      <c r="A23" t="s">
        <v>162</v>
      </c>
      <c r="B23">
        <f>(B10*30)+(B16*2.56)</f>
        <v>570</v>
      </c>
      <c r="C23">
        <f t="shared" ref="C23:X27" si="9">(C10*30)+(C16*2.56)</f>
        <v>563.04</v>
      </c>
      <c r="D23">
        <f t="shared" si="9"/>
        <v>555.36</v>
      </c>
      <c r="E23">
        <f t="shared" si="9"/>
        <v>542.55999999999995</v>
      </c>
      <c r="F23">
        <f t="shared" si="9"/>
        <v>533.04</v>
      </c>
      <c r="G23">
        <f t="shared" si="9"/>
        <v>525.36</v>
      </c>
      <c r="H23">
        <f t="shared" si="9"/>
        <v>522.79999999999995</v>
      </c>
      <c r="I23">
        <f t="shared" si="9"/>
        <v>520.24</v>
      </c>
      <c r="J23">
        <f t="shared" si="9"/>
        <v>520.24</v>
      </c>
      <c r="K23">
        <f t="shared" si="9"/>
        <v>520.24</v>
      </c>
      <c r="L23">
        <f t="shared" si="9"/>
        <v>520.24</v>
      </c>
      <c r="M23">
        <f t="shared" si="9"/>
        <v>520.24</v>
      </c>
      <c r="N23">
        <f t="shared" si="9"/>
        <v>530.48</v>
      </c>
      <c r="O23">
        <f t="shared" si="9"/>
        <v>530.48</v>
      </c>
      <c r="P23">
        <f t="shared" si="9"/>
        <v>538.16</v>
      </c>
      <c r="Q23">
        <f t="shared" si="9"/>
        <v>547.67999999999995</v>
      </c>
      <c r="R23">
        <f t="shared" si="9"/>
        <v>565.6</v>
      </c>
      <c r="S23">
        <f t="shared" si="9"/>
        <v>580.24</v>
      </c>
      <c r="T23">
        <f t="shared" si="9"/>
        <v>600</v>
      </c>
      <c r="U23">
        <f t="shared" si="9"/>
        <v>623.04</v>
      </c>
      <c r="V23">
        <f t="shared" si="9"/>
        <v>642.79999999999995</v>
      </c>
      <c r="W23">
        <f t="shared" si="9"/>
        <v>667.68</v>
      </c>
      <c r="X23">
        <f t="shared" si="9"/>
        <v>695.12</v>
      </c>
    </row>
    <row r="24" spans="1:25" x14ac:dyDescent="0.25">
      <c r="A24" t="s">
        <v>163</v>
      </c>
      <c r="B24">
        <f t="shared" ref="B24:Q27" si="10">(B11*30)+(B17*2.56)</f>
        <v>527.91999999999996</v>
      </c>
      <c r="C24">
        <f t="shared" si="10"/>
        <v>485.12</v>
      </c>
      <c r="D24">
        <f t="shared" si="10"/>
        <v>430.24</v>
      </c>
      <c r="E24">
        <f t="shared" si="10"/>
        <v>365.12</v>
      </c>
      <c r="F24">
        <f t="shared" si="10"/>
        <v>295.60000000000002</v>
      </c>
      <c r="G24">
        <f t="shared" si="10"/>
        <v>250.24</v>
      </c>
      <c r="H24">
        <f t="shared" si="10"/>
        <v>220.24</v>
      </c>
      <c r="I24">
        <f t="shared" si="10"/>
        <v>173.04</v>
      </c>
      <c r="J24">
        <f t="shared" si="10"/>
        <v>152.56</v>
      </c>
      <c r="K24">
        <f t="shared" si="10"/>
        <v>145.6</v>
      </c>
      <c r="L24">
        <f t="shared" si="10"/>
        <v>140.47999999999999</v>
      </c>
      <c r="M24">
        <f t="shared" si="10"/>
        <v>140.47999999999999</v>
      </c>
      <c r="N24">
        <f t="shared" si="10"/>
        <v>130.24</v>
      </c>
      <c r="O24">
        <f t="shared" si="10"/>
        <v>132.80000000000001</v>
      </c>
      <c r="P24">
        <f t="shared" si="10"/>
        <v>143.04</v>
      </c>
      <c r="Q24">
        <f t="shared" si="10"/>
        <v>165.36</v>
      </c>
      <c r="R24">
        <f t="shared" si="9"/>
        <v>240</v>
      </c>
      <c r="S24">
        <f t="shared" si="9"/>
        <v>330</v>
      </c>
      <c r="T24">
        <f t="shared" si="9"/>
        <v>478.16</v>
      </c>
      <c r="U24" t="e">
        <f t="shared" si="9"/>
        <v>#VALUE!</v>
      </c>
      <c r="V24" t="e">
        <f t="shared" si="9"/>
        <v>#VALUE!</v>
      </c>
      <c r="W24" t="e">
        <f t="shared" si="9"/>
        <v>#VALUE!</v>
      </c>
      <c r="X24" t="e">
        <f t="shared" si="9"/>
        <v>#VALUE!</v>
      </c>
    </row>
    <row r="25" spans="1:25" x14ac:dyDescent="0.25">
      <c r="A25" t="s">
        <v>164</v>
      </c>
      <c r="B25">
        <f t="shared" si="10"/>
        <v>475.6</v>
      </c>
      <c r="C25">
        <f t="shared" si="9"/>
        <v>452.56</v>
      </c>
      <c r="D25">
        <f t="shared" si="9"/>
        <v>390</v>
      </c>
      <c r="E25">
        <f t="shared" si="9"/>
        <v>323.04000000000002</v>
      </c>
      <c r="F25">
        <f t="shared" si="9"/>
        <v>240</v>
      </c>
      <c r="G25">
        <f t="shared" si="9"/>
        <v>195.36</v>
      </c>
      <c r="H25">
        <f t="shared" si="9"/>
        <v>167.92000000000002</v>
      </c>
      <c r="I25">
        <f t="shared" si="9"/>
        <v>132.80000000000001</v>
      </c>
      <c r="J25">
        <f t="shared" si="9"/>
        <v>120</v>
      </c>
      <c r="K25">
        <f t="shared" si="9"/>
        <v>115.6</v>
      </c>
      <c r="L25">
        <f t="shared" si="9"/>
        <v>107.92</v>
      </c>
      <c r="M25">
        <f t="shared" si="9"/>
        <v>107.92</v>
      </c>
      <c r="N25">
        <f t="shared" si="9"/>
        <v>100.24</v>
      </c>
      <c r="O25">
        <f t="shared" si="9"/>
        <v>102.8</v>
      </c>
      <c r="P25">
        <f t="shared" si="9"/>
        <v>110.48</v>
      </c>
      <c r="Q25">
        <f t="shared" si="9"/>
        <v>120</v>
      </c>
      <c r="R25">
        <f t="shared" si="9"/>
        <v>150</v>
      </c>
      <c r="S25">
        <f t="shared" si="9"/>
        <v>190.24</v>
      </c>
      <c r="T25">
        <f t="shared" si="9"/>
        <v>250.24</v>
      </c>
      <c r="U25">
        <f t="shared" si="9"/>
        <v>365.12</v>
      </c>
      <c r="V25">
        <f t="shared" si="9"/>
        <v>572.55999999999995</v>
      </c>
      <c r="W25" t="e">
        <f t="shared" si="9"/>
        <v>#VALUE!</v>
      </c>
      <c r="X25" t="e">
        <f t="shared" si="9"/>
        <v>#VALUE!</v>
      </c>
    </row>
    <row r="26" spans="1:25" x14ac:dyDescent="0.25">
      <c r="A26" t="s">
        <v>165</v>
      </c>
      <c r="B26">
        <f t="shared" si="10"/>
        <v>462.8</v>
      </c>
      <c r="C26">
        <f t="shared" si="9"/>
        <v>437.92</v>
      </c>
      <c r="D26">
        <f t="shared" si="9"/>
        <v>355.6</v>
      </c>
      <c r="E26">
        <f t="shared" si="9"/>
        <v>272.56</v>
      </c>
      <c r="F26">
        <f t="shared" si="9"/>
        <v>173.04</v>
      </c>
      <c r="G26">
        <f t="shared" si="9"/>
        <v>135.36000000000001</v>
      </c>
      <c r="H26">
        <f t="shared" si="9"/>
        <v>115.6</v>
      </c>
      <c r="I26">
        <f t="shared" si="9"/>
        <v>97.68</v>
      </c>
      <c r="J26">
        <f t="shared" si="9"/>
        <v>90</v>
      </c>
      <c r="K26">
        <f t="shared" si="9"/>
        <v>88.16</v>
      </c>
      <c r="L26">
        <f t="shared" si="9"/>
        <v>83.039999999999992</v>
      </c>
      <c r="M26">
        <f t="shared" si="9"/>
        <v>83.039999999999992</v>
      </c>
      <c r="N26">
        <f t="shared" si="9"/>
        <v>77.92</v>
      </c>
      <c r="O26">
        <f t="shared" si="9"/>
        <v>85.6</v>
      </c>
      <c r="P26">
        <f t="shared" si="9"/>
        <v>85.6</v>
      </c>
      <c r="Q26">
        <f t="shared" si="9"/>
        <v>88.16</v>
      </c>
      <c r="R26">
        <f t="shared" si="9"/>
        <v>95.12</v>
      </c>
      <c r="S26">
        <f t="shared" si="9"/>
        <v>110.48</v>
      </c>
      <c r="T26">
        <f t="shared" si="9"/>
        <v>140.47999999999999</v>
      </c>
      <c r="U26">
        <f t="shared" si="9"/>
        <v>197.92000000000002</v>
      </c>
      <c r="V26">
        <f t="shared" si="9"/>
        <v>295.60000000000002</v>
      </c>
      <c r="W26">
        <f t="shared" si="9"/>
        <v>495.36</v>
      </c>
      <c r="X26" t="e">
        <f t="shared" si="9"/>
        <v>#VALUE!</v>
      </c>
    </row>
    <row r="27" spans="1:25" x14ac:dyDescent="0.25">
      <c r="A27" t="s">
        <v>166</v>
      </c>
      <c r="B27" t="e">
        <f t="shared" si="10"/>
        <v>#VALUE!</v>
      </c>
      <c r="C27" t="e">
        <f t="shared" si="9"/>
        <v>#VALUE!</v>
      </c>
      <c r="D27">
        <f t="shared" si="9"/>
        <v>62.56</v>
      </c>
      <c r="E27">
        <f t="shared" si="9"/>
        <v>62.56</v>
      </c>
      <c r="F27">
        <f t="shared" si="9"/>
        <v>62.56</v>
      </c>
      <c r="G27">
        <f t="shared" si="9"/>
        <v>62.56</v>
      </c>
      <c r="H27">
        <f t="shared" si="9"/>
        <v>62.56</v>
      </c>
      <c r="I27">
        <f t="shared" si="9"/>
        <v>62.56</v>
      </c>
      <c r="J27">
        <f t="shared" si="9"/>
        <v>62.56</v>
      </c>
      <c r="K27">
        <f t="shared" si="9"/>
        <v>62.56</v>
      </c>
      <c r="L27">
        <f t="shared" si="9"/>
        <v>62.56</v>
      </c>
      <c r="M27">
        <f t="shared" si="9"/>
        <v>62.56</v>
      </c>
      <c r="N27">
        <f t="shared" si="9"/>
        <v>65.12</v>
      </c>
      <c r="O27">
        <f t="shared" si="9"/>
        <v>62.56</v>
      </c>
      <c r="P27">
        <f t="shared" si="9"/>
        <v>62.56</v>
      </c>
      <c r="Q27">
        <f t="shared" si="9"/>
        <v>60</v>
      </c>
      <c r="R27">
        <f t="shared" si="9"/>
        <v>55.6</v>
      </c>
      <c r="S27">
        <f t="shared" si="9"/>
        <v>55.6</v>
      </c>
      <c r="T27">
        <f t="shared" si="9"/>
        <v>55.6</v>
      </c>
      <c r="U27">
        <f t="shared" si="9"/>
        <v>62.56</v>
      </c>
      <c r="V27">
        <f t="shared" si="9"/>
        <v>95.12</v>
      </c>
      <c r="W27">
        <f t="shared" si="9"/>
        <v>212.56</v>
      </c>
      <c r="X27">
        <f t="shared" si="9"/>
        <v>525.36</v>
      </c>
    </row>
    <row r="31" spans="1:25" x14ac:dyDescent="0.25">
      <c r="A31" t="s">
        <v>1</v>
      </c>
      <c r="B31" t="s">
        <v>2</v>
      </c>
      <c r="C31">
        <v>22</v>
      </c>
      <c r="D31">
        <v>21</v>
      </c>
      <c r="E31">
        <v>20</v>
      </c>
      <c r="F31">
        <v>19</v>
      </c>
      <c r="G31">
        <v>18</v>
      </c>
      <c r="H31">
        <v>17</v>
      </c>
      <c r="I31">
        <v>16</v>
      </c>
      <c r="J31">
        <v>15</v>
      </c>
      <c r="K31">
        <v>14</v>
      </c>
      <c r="L31">
        <v>13</v>
      </c>
      <c r="M31">
        <v>12</v>
      </c>
      <c r="N31">
        <v>11</v>
      </c>
      <c r="O31">
        <v>10</v>
      </c>
      <c r="P31">
        <v>9</v>
      </c>
      <c r="Q31">
        <v>8</v>
      </c>
      <c r="R31">
        <v>7</v>
      </c>
      <c r="S31">
        <v>6</v>
      </c>
      <c r="T31">
        <v>5</v>
      </c>
      <c r="U31">
        <v>4</v>
      </c>
      <c r="V31">
        <v>3</v>
      </c>
      <c r="W31">
        <v>2</v>
      </c>
      <c r="X31">
        <v>1</v>
      </c>
      <c r="Y31" t="s">
        <v>168</v>
      </c>
    </row>
    <row r="32" spans="1:25" x14ac:dyDescent="0.25">
      <c r="A32">
        <v>7.64</v>
      </c>
      <c r="B32">
        <f>B23/100</f>
        <v>5.7</v>
      </c>
      <c r="C32" s="4">
        <f t="shared" ref="C32:X36" si="11">C23/100</f>
        <v>5.6303999999999998</v>
      </c>
      <c r="D32" s="4">
        <f t="shared" si="11"/>
        <v>5.5536000000000003</v>
      </c>
      <c r="E32" s="4">
        <f t="shared" si="11"/>
        <v>5.4255999999999993</v>
      </c>
      <c r="F32" s="4">
        <f t="shared" si="11"/>
        <v>5.3304</v>
      </c>
      <c r="G32" s="4">
        <f t="shared" si="11"/>
        <v>5.2536000000000005</v>
      </c>
      <c r="H32" s="4">
        <f t="shared" si="11"/>
        <v>5.2279999999999998</v>
      </c>
      <c r="I32" s="4">
        <f t="shared" si="11"/>
        <v>5.2023999999999999</v>
      </c>
      <c r="J32" s="4">
        <f t="shared" si="11"/>
        <v>5.2023999999999999</v>
      </c>
      <c r="K32" s="4">
        <f t="shared" si="11"/>
        <v>5.2023999999999999</v>
      </c>
      <c r="L32" s="4">
        <f t="shared" si="11"/>
        <v>5.2023999999999999</v>
      </c>
      <c r="M32" s="4">
        <f t="shared" si="11"/>
        <v>5.2023999999999999</v>
      </c>
      <c r="N32" s="4">
        <f t="shared" si="11"/>
        <v>5.3048000000000002</v>
      </c>
      <c r="O32" s="4">
        <f t="shared" si="11"/>
        <v>5.3048000000000002</v>
      </c>
      <c r="P32" s="4">
        <f t="shared" si="11"/>
        <v>5.3815999999999997</v>
      </c>
      <c r="Q32" s="4">
        <f t="shared" si="11"/>
        <v>5.4767999999999999</v>
      </c>
      <c r="R32" s="4">
        <f t="shared" si="11"/>
        <v>5.6560000000000006</v>
      </c>
      <c r="S32" s="4">
        <f t="shared" si="11"/>
        <v>5.8024000000000004</v>
      </c>
      <c r="T32" s="4">
        <f t="shared" si="11"/>
        <v>6</v>
      </c>
      <c r="U32" s="4">
        <f t="shared" si="11"/>
        <v>6.2303999999999995</v>
      </c>
      <c r="V32" s="4">
        <f t="shared" si="11"/>
        <v>6.4279999999999999</v>
      </c>
      <c r="W32" s="4">
        <f t="shared" si="11"/>
        <v>6.6767999999999992</v>
      </c>
      <c r="X32" s="4">
        <f t="shared" si="11"/>
        <v>6.9512</v>
      </c>
      <c r="Y32">
        <v>0.1</v>
      </c>
    </row>
    <row r="33" spans="1:27" x14ac:dyDescent="0.25">
      <c r="A33">
        <f>12*30/90</f>
        <v>4</v>
      </c>
      <c r="B33" s="4">
        <f t="shared" ref="B33:Q36" si="12">B24/100</f>
        <v>5.2791999999999994</v>
      </c>
      <c r="C33" s="4">
        <f t="shared" si="12"/>
        <v>4.8512000000000004</v>
      </c>
      <c r="D33" s="4">
        <f t="shared" si="12"/>
        <v>4.3024000000000004</v>
      </c>
      <c r="E33" s="4">
        <f t="shared" si="12"/>
        <v>3.6512000000000002</v>
      </c>
      <c r="F33" s="4">
        <f t="shared" si="12"/>
        <v>2.9560000000000004</v>
      </c>
      <c r="G33" s="4">
        <f t="shared" si="12"/>
        <v>2.5024000000000002</v>
      </c>
      <c r="H33" s="4">
        <f t="shared" si="12"/>
        <v>2.2023999999999999</v>
      </c>
      <c r="I33" s="4">
        <f t="shared" si="12"/>
        <v>1.7303999999999999</v>
      </c>
      <c r="J33" s="4">
        <f t="shared" si="12"/>
        <v>1.5256000000000001</v>
      </c>
      <c r="K33" s="4">
        <f t="shared" si="12"/>
        <v>1.456</v>
      </c>
      <c r="L33" s="4">
        <f t="shared" si="12"/>
        <v>1.4047999999999998</v>
      </c>
      <c r="M33" s="4">
        <f t="shared" si="12"/>
        <v>1.4047999999999998</v>
      </c>
      <c r="N33" s="4">
        <f t="shared" si="12"/>
        <v>1.3024</v>
      </c>
      <c r="O33" s="4">
        <f t="shared" si="12"/>
        <v>1.3280000000000001</v>
      </c>
      <c r="P33" s="4">
        <f t="shared" si="12"/>
        <v>1.4303999999999999</v>
      </c>
      <c r="Q33" s="4">
        <f t="shared" si="12"/>
        <v>1.6536000000000002</v>
      </c>
      <c r="R33" s="4">
        <f t="shared" si="11"/>
        <v>2.4</v>
      </c>
      <c r="S33" s="4">
        <f t="shared" si="11"/>
        <v>3.3</v>
      </c>
      <c r="T33" s="4">
        <f t="shared" si="11"/>
        <v>4.7816000000000001</v>
      </c>
      <c r="U33" s="4" t="e">
        <f t="shared" si="11"/>
        <v>#VALUE!</v>
      </c>
      <c r="V33" s="4" t="e">
        <f t="shared" si="11"/>
        <v>#VALUE!</v>
      </c>
      <c r="W33" s="4" t="e">
        <f t="shared" si="11"/>
        <v>#VALUE!</v>
      </c>
      <c r="X33" s="4" t="e">
        <f t="shared" si="11"/>
        <v>#VALUE!</v>
      </c>
    </row>
    <row r="34" spans="1:27" x14ac:dyDescent="0.25">
      <c r="A34" s="4">
        <f>8*30/90</f>
        <v>2.6666666666666665</v>
      </c>
      <c r="B34" s="4">
        <f t="shared" si="12"/>
        <v>4.7560000000000002</v>
      </c>
      <c r="C34" s="4">
        <f t="shared" si="11"/>
        <v>4.5255999999999998</v>
      </c>
      <c r="D34" s="4">
        <f t="shared" si="11"/>
        <v>3.9</v>
      </c>
      <c r="E34" s="4">
        <f t="shared" si="11"/>
        <v>3.2304000000000004</v>
      </c>
      <c r="F34" s="4">
        <f t="shared" si="11"/>
        <v>2.4</v>
      </c>
      <c r="G34" s="4">
        <f t="shared" si="11"/>
        <v>1.9536000000000002</v>
      </c>
      <c r="H34" s="4">
        <f t="shared" si="11"/>
        <v>1.6792000000000002</v>
      </c>
      <c r="I34" s="4">
        <f t="shared" si="11"/>
        <v>1.3280000000000001</v>
      </c>
      <c r="J34" s="4">
        <f t="shared" si="11"/>
        <v>1.2</v>
      </c>
      <c r="K34" s="4">
        <f t="shared" si="11"/>
        <v>1.1559999999999999</v>
      </c>
      <c r="L34" s="4">
        <f t="shared" si="11"/>
        <v>1.0791999999999999</v>
      </c>
      <c r="M34" s="4">
        <f t="shared" si="11"/>
        <v>1.0791999999999999</v>
      </c>
      <c r="N34" s="4">
        <f t="shared" si="11"/>
        <v>1.0024</v>
      </c>
      <c r="O34" s="4">
        <f t="shared" si="11"/>
        <v>1.028</v>
      </c>
      <c r="P34" s="4">
        <f t="shared" si="11"/>
        <v>1.1048</v>
      </c>
      <c r="Q34" s="4">
        <f t="shared" si="11"/>
        <v>1.2</v>
      </c>
      <c r="R34" s="4">
        <f t="shared" si="11"/>
        <v>1.5</v>
      </c>
      <c r="S34" s="4">
        <f t="shared" si="11"/>
        <v>1.9024000000000001</v>
      </c>
      <c r="T34" s="4">
        <f t="shared" si="11"/>
        <v>2.5024000000000002</v>
      </c>
      <c r="U34" s="4">
        <f t="shared" si="11"/>
        <v>3.6512000000000002</v>
      </c>
      <c r="V34" s="4">
        <f t="shared" si="11"/>
        <v>5.7255999999999991</v>
      </c>
      <c r="W34" s="4" t="e">
        <f t="shared" si="11"/>
        <v>#VALUE!</v>
      </c>
      <c r="X34" s="4" t="e">
        <f t="shared" si="11"/>
        <v>#VALUE!</v>
      </c>
    </row>
    <row r="35" spans="1:27" x14ac:dyDescent="0.25">
      <c r="A35">
        <f>4*30/100</f>
        <v>1.2</v>
      </c>
      <c r="B35" s="4">
        <f t="shared" si="12"/>
        <v>4.6280000000000001</v>
      </c>
      <c r="C35" s="4">
        <f t="shared" si="11"/>
        <v>4.3792</v>
      </c>
      <c r="D35" s="4">
        <f t="shared" si="11"/>
        <v>3.556</v>
      </c>
      <c r="E35" s="4">
        <f t="shared" si="11"/>
        <v>2.7256</v>
      </c>
      <c r="F35" s="4">
        <f t="shared" si="11"/>
        <v>1.7303999999999999</v>
      </c>
      <c r="G35" s="4">
        <f t="shared" si="11"/>
        <v>1.3536000000000001</v>
      </c>
      <c r="H35" s="4">
        <f t="shared" si="11"/>
        <v>1.1559999999999999</v>
      </c>
      <c r="I35" s="4">
        <f t="shared" si="11"/>
        <v>0.97680000000000011</v>
      </c>
      <c r="J35" s="4">
        <f t="shared" si="11"/>
        <v>0.9</v>
      </c>
      <c r="K35" s="4">
        <f t="shared" si="11"/>
        <v>0.88159999999999994</v>
      </c>
      <c r="L35" s="4">
        <f t="shared" si="11"/>
        <v>0.83039999999999992</v>
      </c>
      <c r="M35" s="4">
        <f t="shared" si="11"/>
        <v>0.83039999999999992</v>
      </c>
      <c r="N35" s="4">
        <f t="shared" si="11"/>
        <v>0.7792</v>
      </c>
      <c r="O35" s="4">
        <f t="shared" si="11"/>
        <v>0.85599999999999998</v>
      </c>
      <c r="P35" s="4">
        <f t="shared" si="11"/>
        <v>0.85599999999999998</v>
      </c>
      <c r="Q35" s="4">
        <f t="shared" si="11"/>
        <v>0.88159999999999994</v>
      </c>
      <c r="R35" s="4">
        <f t="shared" si="11"/>
        <v>0.95120000000000005</v>
      </c>
      <c r="S35" s="4">
        <f t="shared" si="11"/>
        <v>1.1048</v>
      </c>
      <c r="T35" s="4">
        <f t="shared" si="11"/>
        <v>1.4047999999999998</v>
      </c>
      <c r="U35" s="4">
        <f t="shared" si="11"/>
        <v>1.9792000000000001</v>
      </c>
      <c r="V35" s="4">
        <f t="shared" si="11"/>
        <v>2.9560000000000004</v>
      </c>
      <c r="W35" s="4">
        <f t="shared" si="11"/>
        <v>4.9535999999999998</v>
      </c>
      <c r="X35" s="4" t="e">
        <f t="shared" si="11"/>
        <v>#VALUE!</v>
      </c>
    </row>
    <row r="36" spans="1:27" x14ac:dyDescent="0.25">
      <c r="A36">
        <v>0</v>
      </c>
      <c r="B36" s="4" t="e">
        <f t="shared" si="12"/>
        <v>#VALUE!</v>
      </c>
      <c r="C36" s="4" t="e">
        <f t="shared" si="11"/>
        <v>#VALUE!</v>
      </c>
      <c r="D36" s="4">
        <f t="shared" si="11"/>
        <v>0.62560000000000004</v>
      </c>
      <c r="E36" s="4">
        <f t="shared" si="11"/>
        <v>0.62560000000000004</v>
      </c>
      <c r="F36" s="4">
        <f t="shared" si="11"/>
        <v>0.62560000000000004</v>
      </c>
      <c r="G36" s="4">
        <f t="shared" si="11"/>
        <v>0.62560000000000004</v>
      </c>
      <c r="H36" s="4">
        <f t="shared" si="11"/>
        <v>0.62560000000000004</v>
      </c>
      <c r="I36" s="4">
        <f t="shared" si="11"/>
        <v>0.62560000000000004</v>
      </c>
      <c r="J36" s="4">
        <f t="shared" si="11"/>
        <v>0.62560000000000004</v>
      </c>
      <c r="K36" s="4">
        <f t="shared" si="11"/>
        <v>0.62560000000000004</v>
      </c>
      <c r="L36" s="4">
        <f t="shared" si="11"/>
        <v>0.62560000000000004</v>
      </c>
      <c r="M36" s="4">
        <f t="shared" si="11"/>
        <v>0.62560000000000004</v>
      </c>
      <c r="N36" s="4">
        <f t="shared" si="11"/>
        <v>0.6512</v>
      </c>
      <c r="O36" s="4">
        <f t="shared" si="11"/>
        <v>0.62560000000000004</v>
      </c>
      <c r="P36" s="4">
        <f t="shared" si="11"/>
        <v>0.62560000000000004</v>
      </c>
      <c r="Q36" s="4">
        <f t="shared" si="11"/>
        <v>0.6</v>
      </c>
      <c r="R36" s="4">
        <f t="shared" si="11"/>
        <v>0.55600000000000005</v>
      </c>
      <c r="S36" s="4">
        <f t="shared" si="11"/>
        <v>0.55600000000000005</v>
      </c>
      <c r="T36" s="4">
        <f t="shared" si="11"/>
        <v>0.55600000000000005</v>
      </c>
      <c r="U36" s="4">
        <f t="shared" si="11"/>
        <v>0.62560000000000004</v>
      </c>
      <c r="V36" s="4">
        <f t="shared" si="11"/>
        <v>0.95120000000000005</v>
      </c>
      <c r="W36" s="4">
        <f t="shared" si="11"/>
        <v>2.1255999999999999</v>
      </c>
      <c r="X36" s="4">
        <f t="shared" si="11"/>
        <v>5.2536000000000005</v>
      </c>
    </row>
    <row r="37" spans="1:27" x14ac:dyDescent="0.25">
      <c r="B37">
        <v>600</v>
      </c>
      <c r="C37">
        <v>574</v>
      </c>
      <c r="D37">
        <v>557</v>
      </c>
      <c r="E37">
        <v>539</v>
      </c>
      <c r="F37">
        <v>522</v>
      </c>
      <c r="G37">
        <v>505</v>
      </c>
      <c r="H37">
        <v>487</v>
      </c>
      <c r="I37">
        <v>453</v>
      </c>
      <c r="J37">
        <v>418</v>
      </c>
      <c r="K37">
        <v>384</v>
      </c>
      <c r="L37">
        <v>349</v>
      </c>
      <c r="M37">
        <v>315</v>
      </c>
      <c r="N37">
        <v>281</v>
      </c>
      <c r="O37">
        <v>247</v>
      </c>
      <c r="P37">
        <v>213</v>
      </c>
      <c r="Q37">
        <v>179</v>
      </c>
      <c r="R37">
        <v>144</v>
      </c>
      <c r="S37">
        <v>127</v>
      </c>
      <c r="T37">
        <v>110</v>
      </c>
      <c r="U37">
        <v>93</v>
      </c>
      <c r="V37">
        <v>75</v>
      </c>
      <c r="W37">
        <v>58</v>
      </c>
      <c r="X37">
        <v>41</v>
      </c>
      <c r="Y37">
        <v>34</v>
      </c>
    </row>
    <row r="41" spans="1:27" x14ac:dyDescent="0.25">
      <c r="A41" s="2" t="s">
        <v>169</v>
      </c>
      <c r="B41" s="2" t="s">
        <v>170</v>
      </c>
      <c r="D41" t="s">
        <v>173</v>
      </c>
      <c r="F41" t="s">
        <v>174</v>
      </c>
      <c r="G41" t="s">
        <v>175</v>
      </c>
      <c r="I41">
        <f>600/450</f>
        <v>1.3333333333333333</v>
      </c>
    </row>
    <row r="42" spans="1:27" x14ac:dyDescent="0.25">
      <c r="A42" t="s">
        <v>171</v>
      </c>
      <c r="B42">
        <f>C42+18</f>
        <v>450</v>
      </c>
      <c r="C42">
        <f>D42+13</f>
        <v>432</v>
      </c>
      <c r="D42">
        <f>E42+13</f>
        <v>419</v>
      </c>
      <c r="E42">
        <f>F42+13</f>
        <v>406</v>
      </c>
      <c r="F42">
        <f>G42+13</f>
        <v>393</v>
      </c>
      <c r="G42">
        <f>H42+13.5</f>
        <v>380</v>
      </c>
      <c r="H42">
        <f>I42+25.5</f>
        <v>366.5</v>
      </c>
      <c r="I42">
        <f>J42+26</f>
        <v>341</v>
      </c>
      <c r="J42">
        <f>K42+26</f>
        <v>315</v>
      </c>
      <c r="K42">
        <f>L42+26</f>
        <v>289</v>
      </c>
      <c r="L42">
        <f>M42+26</f>
        <v>263</v>
      </c>
      <c r="M42">
        <f>N42+25.5</f>
        <v>237</v>
      </c>
      <c r="N42">
        <f>O42+25.5</f>
        <v>211.5</v>
      </c>
      <c r="O42">
        <f>P42+25.5</f>
        <v>186</v>
      </c>
      <c r="P42">
        <f>Q42+25.5</f>
        <v>160.5</v>
      </c>
      <c r="Q42">
        <f>R42+26</f>
        <v>135</v>
      </c>
      <c r="R42">
        <f t="shared" ref="R42:W42" si="13">S42+13</f>
        <v>109</v>
      </c>
      <c r="S42">
        <f t="shared" si="13"/>
        <v>96</v>
      </c>
      <c r="T42">
        <f t="shared" si="13"/>
        <v>83</v>
      </c>
      <c r="U42">
        <f t="shared" si="13"/>
        <v>70</v>
      </c>
      <c r="V42">
        <f t="shared" si="13"/>
        <v>57</v>
      </c>
      <c r="W42">
        <f t="shared" si="13"/>
        <v>44</v>
      </c>
      <c r="X42">
        <v>31</v>
      </c>
      <c r="Y42">
        <v>26</v>
      </c>
      <c r="Z42" t="s">
        <v>167</v>
      </c>
      <c r="AA42">
        <f>25.6*3/8</f>
        <v>9.6000000000000014</v>
      </c>
    </row>
    <row r="43" spans="1:27" x14ac:dyDescent="0.25">
      <c r="A43" t="s">
        <v>172</v>
      </c>
      <c r="B43">
        <v>180</v>
      </c>
      <c r="C43">
        <f>C42/2.5</f>
        <v>172.8</v>
      </c>
      <c r="D43">
        <f t="shared" ref="D43:Y43" si="14">D42/2.5</f>
        <v>167.6</v>
      </c>
      <c r="E43">
        <f t="shared" si="14"/>
        <v>162.4</v>
      </c>
      <c r="F43">
        <f t="shared" si="14"/>
        <v>157.19999999999999</v>
      </c>
      <c r="G43">
        <f t="shared" si="14"/>
        <v>152</v>
      </c>
      <c r="H43">
        <f t="shared" si="14"/>
        <v>146.6</v>
      </c>
      <c r="I43">
        <f t="shared" si="14"/>
        <v>136.4</v>
      </c>
      <c r="J43">
        <f t="shared" si="14"/>
        <v>126</v>
      </c>
      <c r="K43">
        <f t="shared" si="14"/>
        <v>115.6</v>
      </c>
      <c r="L43">
        <f t="shared" si="14"/>
        <v>105.2</v>
      </c>
      <c r="M43">
        <f t="shared" si="14"/>
        <v>94.8</v>
      </c>
      <c r="N43">
        <f t="shared" si="14"/>
        <v>84.6</v>
      </c>
      <c r="O43">
        <f t="shared" si="14"/>
        <v>74.400000000000006</v>
      </c>
      <c r="P43">
        <f t="shared" si="14"/>
        <v>64.2</v>
      </c>
      <c r="Q43">
        <f t="shared" si="14"/>
        <v>54</v>
      </c>
      <c r="R43">
        <f t="shared" si="14"/>
        <v>43.6</v>
      </c>
      <c r="S43">
        <f t="shared" si="14"/>
        <v>38.4</v>
      </c>
      <c r="T43">
        <f t="shared" si="14"/>
        <v>33.200000000000003</v>
      </c>
      <c r="U43">
        <f t="shared" si="14"/>
        <v>28</v>
      </c>
      <c r="V43">
        <f t="shared" si="14"/>
        <v>22.8</v>
      </c>
      <c r="W43">
        <f t="shared" si="14"/>
        <v>17.600000000000001</v>
      </c>
      <c r="X43">
        <f t="shared" si="14"/>
        <v>12.4</v>
      </c>
      <c r="Y43">
        <f t="shared" si="14"/>
        <v>10.4</v>
      </c>
      <c r="Z43" t="s">
        <v>167</v>
      </c>
      <c r="AA43">
        <f>30/9.6</f>
        <v>3.125</v>
      </c>
    </row>
    <row r="44" spans="1:27" x14ac:dyDescent="0.25">
      <c r="A44" t="s">
        <v>176</v>
      </c>
      <c r="B44">
        <v>600</v>
      </c>
      <c r="C44">
        <f>INT(C42*1.33)</f>
        <v>574</v>
      </c>
      <c r="D44">
        <f t="shared" ref="D44:Y44" si="15">INT(D42*1.33)</f>
        <v>557</v>
      </c>
      <c r="E44">
        <f t="shared" si="15"/>
        <v>539</v>
      </c>
      <c r="F44">
        <f t="shared" si="15"/>
        <v>522</v>
      </c>
      <c r="G44">
        <f t="shared" si="15"/>
        <v>505</v>
      </c>
      <c r="H44">
        <f t="shared" si="15"/>
        <v>487</v>
      </c>
      <c r="I44">
        <f t="shared" si="15"/>
        <v>453</v>
      </c>
      <c r="J44">
        <f t="shared" si="15"/>
        <v>418</v>
      </c>
      <c r="K44">
        <f t="shared" si="15"/>
        <v>384</v>
      </c>
      <c r="L44">
        <f t="shared" si="15"/>
        <v>349</v>
      </c>
      <c r="M44">
        <f t="shared" si="15"/>
        <v>315</v>
      </c>
      <c r="N44">
        <f t="shared" si="15"/>
        <v>281</v>
      </c>
      <c r="O44">
        <f t="shared" si="15"/>
        <v>247</v>
      </c>
      <c r="P44">
        <f t="shared" si="15"/>
        <v>213</v>
      </c>
      <c r="Q44">
        <f t="shared" si="15"/>
        <v>179</v>
      </c>
      <c r="R44">
        <f t="shared" si="15"/>
        <v>144</v>
      </c>
      <c r="S44">
        <f t="shared" si="15"/>
        <v>127</v>
      </c>
      <c r="T44">
        <f t="shared" si="15"/>
        <v>110</v>
      </c>
      <c r="U44">
        <f t="shared" si="15"/>
        <v>93</v>
      </c>
      <c r="V44">
        <f t="shared" si="15"/>
        <v>75</v>
      </c>
      <c r="W44">
        <f t="shared" si="15"/>
        <v>58</v>
      </c>
      <c r="X44">
        <f t="shared" si="15"/>
        <v>41</v>
      </c>
      <c r="Y44">
        <f t="shared" si="15"/>
        <v>34</v>
      </c>
    </row>
    <row r="46" spans="1:27" x14ac:dyDescent="0.25">
      <c r="B46">
        <f>180*30/60</f>
        <v>90</v>
      </c>
    </row>
    <row r="47" spans="1:27" x14ac:dyDescent="0.25">
      <c r="B47">
        <f>180*30/600</f>
        <v>9</v>
      </c>
    </row>
    <row r="48" spans="1:27" x14ac:dyDescent="0.25">
      <c r="B48">
        <f>52*2.5</f>
        <v>130</v>
      </c>
    </row>
    <row r="49" spans="2:2" x14ac:dyDescent="0.25">
      <c r="B49">
        <f>B48/17</f>
        <v>7.6470588235294121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1EE-EA50-4705-9141-4E20D06B8AE3}">
  <dimension ref="A1:AD72"/>
  <sheetViews>
    <sheetView tabSelected="1" topLeftCell="A37" workbookViewId="0">
      <selection activeCell="U61" sqref="U61"/>
    </sheetView>
  </sheetViews>
  <sheetFormatPr defaultRowHeight="15" x14ac:dyDescent="0.25"/>
  <cols>
    <col min="2" max="24" width="9.28515625" bestFit="1" customWidth="1"/>
    <col min="25" max="25" width="9.5703125" bestFit="1" customWidth="1"/>
    <col min="26" max="26" width="9.28515625" bestFit="1" customWidth="1"/>
  </cols>
  <sheetData>
    <row r="1" spans="1:24" x14ac:dyDescent="0.25">
      <c r="A1" t="s">
        <v>85</v>
      </c>
    </row>
    <row r="2" spans="1:24" x14ac:dyDescent="0.25">
      <c r="B2" t="s">
        <v>2</v>
      </c>
      <c r="C2">
        <v>22</v>
      </c>
      <c r="D2">
        <v>21</v>
      </c>
      <c r="E2">
        <v>20</v>
      </c>
      <c r="F2">
        <v>19</v>
      </c>
      <c r="G2">
        <v>18</v>
      </c>
      <c r="H2">
        <v>17</v>
      </c>
      <c r="I2">
        <v>16</v>
      </c>
      <c r="J2">
        <v>15</v>
      </c>
      <c r="K2">
        <v>14</v>
      </c>
      <c r="L2">
        <v>13</v>
      </c>
      <c r="M2">
        <v>12</v>
      </c>
      <c r="N2">
        <v>11</v>
      </c>
      <c r="O2">
        <v>10</v>
      </c>
      <c r="P2">
        <v>9</v>
      </c>
      <c r="Q2">
        <v>8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</row>
    <row r="3" spans="1:24" x14ac:dyDescent="0.25">
      <c r="A3" t="s">
        <v>0</v>
      </c>
      <c r="C3" t="s">
        <v>92</v>
      </c>
      <c r="D3" t="s">
        <v>9</v>
      </c>
      <c r="E3" t="s">
        <v>106</v>
      </c>
      <c r="F3" t="s">
        <v>93</v>
      </c>
      <c r="G3" t="s">
        <v>94</v>
      </c>
      <c r="H3" t="s">
        <v>37</v>
      </c>
      <c r="I3" t="s">
        <v>50</v>
      </c>
      <c r="J3" t="s">
        <v>17</v>
      </c>
      <c r="K3" t="s">
        <v>95</v>
      </c>
      <c r="L3" t="s">
        <v>96</v>
      </c>
      <c r="M3" t="s">
        <v>97</v>
      </c>
      <c r="N3" t="s">
        <v>60</v>
      </c>
      <c r="O3" t="s">
        <v>98</v>
      </c>
      <c r="P3" t="s">
        <v>107</v>
      </c>
      <c r="Q3" t="s">
        <v>99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27</v>
      </c>
      <c r="X3" t="s">
        <v>105</v>
      </c>
    </row>
    <row r="4" spans="1:24" x14ac:dyDescent="0.25">
      <c r="A4" t="s">
        <v>89</v>
      </c>
      <c r="B4" t="s">
        <v>108</v>
      </c>
      <c r="C4" t="s">
        <v>109</v>
      </c>
      <c r="D4" t="s">
        <v>110</v>
      </c>
      <c r="E4" t="s">
        <v>72</v>
      </c>
      <c r="F4" t="s">
        <v>93</v>
      </c>
      <c r="N4" t="s">
        <v>60</v>
      </c>
      <c r="O4" t="s">
        <v>98</v>
      </c>
      <c r="P4" t="s">
        <v>107</v>
      </c>
      <c r="Q4" t="s">
        <v>99</v>
      </c>
      <c r="R4" t="s">
        <v>74</v>
      </c>
      <c r="S4" t="s">
        <v>92</v>
      </c>
      <c r="T4" t="s">
        <v>112</v>
      </c>
      <c r="U4" t="s">
        <v>84</v>
      </c>
      <c r="V4" t="s">
        <v>113</v>
      </c>
      <c r="W4" t="s">
        <v>38</v>
      </c>
      <c r="X4" t="s">
        <v>114</v>
      </c>
    </row>
    <row r="5" spans="1:24" x14ac:dyDescent="0.25">
      <c r="A5" t="s">
        <v>90</v>
      </c>
      <c r="B5" t="s">
        <v>115</v>
      </c>
      <c r="C5" t="s">
        <v>116</v>
      </c>
      <c r="D5" t="s">
        <v>109</v>
      </c>
      <c r="E5" t="s">
        <v>117</v>
      </c>
      <c r="F5" t="s">
        <v>80</v>
      </c>
      <c r="G5" t="s">
        <v>99</v>
      </c>
      <c r="H5" t="s">
        <v>37</v>
      </c>
      <c r="I5" t="s">
        <v>24</v>
      </c>
      <c r="J5" t="s">
        <v>17</v>
      </c>
      <c r="K5" t="s">
        <v>95</v>
      </c>
      <c r="L5" t="s">
        <v>96</v>
      </c>
      <c r="M5" t="s">
        <v>97</v>
      </c>
      <c r="N5" t="s">
        <v>11</v>
      </c>
      <c r="O5" t="s">
        <v>60</v>
      </c>
      <c r="P5" t="s">
        <v>118</v>
      </c>
      <c r="Q5" t="s">
        <v>119</v>
      </c>
      <c r="R5" t="s">
        <v>61</v>
      </c>
      <c r="S5" t="s">
        <v>120</v>
      </c>
      <c r="T5" t="s">
        <v>121</v>
      </c>
      <c r="U5" t="s">
        <v>51</v>
      </c>
      <c r="V5" t="s">
        <v>122</v>
      </c>
      <c r="W5" t="s">
        <v>59</v>
      </c>
    </row>
    <row r="6" spans="1:24" x14ac:dyDescent="0.25">
      <c r="A6" t="s">
        <v>91</v>
      </c>
      <c r="D6" t="s">
        <v>123</v>
      </c>
      <c r="E6" t="s">
        <v>92</v>
      </c>
      <c r="F6" t="s">
        <v>106</v>
      </c>
      <c r="G6" t="s">
        <v>124</v>
      </c>
      <c r="H6" t="s">
        <v>125</v>
      </c>
      <c r="I6" t="s">
        <v>118</v>
      </c>
      <c r="J6" t="s">
        <v>17</v>
      </c>
      <c r="K6" t="s">
        <v>60</v>
      </c>
      <c r="L6" t="s">
        <v>96</v>
      </c>
      <c r="M6" t="s">
        <v>96</v>
      </c>
      <c r="N6" t="s">
        <v>12</v>
      </c>
      <c r="O6" t="s">
        <v>60</v>
      </c>
      <c r="P6" t="s">
        <v>118</v>
      </c>
      <c r="Q6" t="s">
        <v>126</v>
      </c>
      <c r="R6" t="s">
        <v>110</v>
      </c>
      <c r="S6" t="s">
        <v>127</v>
      </c>
      <c r="T6" t="s">
        <v>128</v>
      </c>
      <c r="U6" t="s">
        <v>104</v>
      </c>
      <c r="V6" t="s">
        <v>129</v>
      </c>
      <c r="W6" t="s">
        <v>46</v>
      </c>
    </row>
    <row r="7" spans="1:24" x14ac:dyDescent="0.25">
      <c r="A7" t="s">
        <v>86</v>
      </c>
      <c r="D7" t="s">
        <v>47</v>
      </c>
      <c r="E7" t="s">
        <v>130</v>
      </c>
      <c r="F7" t="s">
        <v>131</v>
      </c>
      <c r="G7" t="s">
        <v>83</v>
      </c>
      <c r="H7" t="s">
        <v>124</v>
      </c>
      <c r="I7" t="s">
        <v>50</v>
      </c>
      <c r="J7" t="s">
        <v>57</v>
      </c>
      <c r="K7" t="s">
        <v>98</v>
      </c>
      <c r="L7" t="s">
        <v>12</v>
      </c>
      <c r="M7" t="s">
        <v>12</v>
      </c>
      <c r="N7" t="s">
        <v>12</v>
      </c>
      <c r="O7" t="s">
        <v>60</v>
      </c>
      <c r="P7" t="s">
        <v>50</v>
      </c>
      <c r="Q7" t="s">
        <v>132</v>
      </c>
      <c r="R7" t="s">
        <v>92</v>
      </c>
      <c r="S7" t="s">
        <v>133</v>
      </c>
      <c r="T7" t="s">
        <v>134</v>
      </c>
      <c r="U7" t="s">
        <v>135</v>
      </c>
      <c r="V7" t="s">
        <v>65</v>
      </c>
      <c r="W7" t="s">
        <v>54</v>
      </c>
    </row>
    <row r="8" spans="1:24" x14ac:dyDescent="0.25">
      <c r="A8" t="s">
        <v>87</v>
      </c>
      <c r="D8" t="s">
        <v>136</v>
      </c>
      <c r="E8" t="s">
        <v>137</v>
      </c>
      <c r="F8" t="s">
        <v>138</v>
      </c>
      <c r="G8" t="s">
        <v>139</v>
      </c>
      <c r="H8" t="s">
        <v>74</v>
      </c>
      <c r="I8" t="s">
        <v>94</v>
      </c>
      <c r="J8" t="s">
        <v>50</v>
      </c>
      <c r="K8" t="s">
        <v>57</v>
      </c>
      <c r="L8" t="s">
        <v>98</v>
      </c>
      <c r="M8" t="s">
        <v>12</v>
      </c>
      <c r="N8" t="s">
        <v>95</v>
      </c>
      <c r="O8" t="s">
        <v>107</v>
      </c>
      <c r="P8" t="s">
        <v>32</v>
      </c>
      <c r="Q8" t="s">
        <v>72</v>
      </c>
      <c r="R8" t="s">
        <v>127</v>
      </c>
      <c r="S8" t="s">
        <v>111</v>
      </c>
      <c r="T8" t="s">
        <v>140</v>
      </c>
      <c r="U8" t="s">
        <v>141</v>
      </c>
      <c r="V8" t="s">
        <v>36</v>
      </c>
      <c r="W8" t="s">
        <v>142</v>
      </c>
    </row>
    <row r="9" spans="1:24" x14ac:dyDescent="0.25">
      <c r="A9" t="s">
        <v>88</v>
      </c>
      <c r="E9" t="s">
        <v>53</v>
      </c>
      <c r="F9" t="s">
        <v>143</v>
      </c>
      <c r="G9" t="s">
        <v>116</v>
      </c>
      <c r="H9" t="s">
        <v>144</v>
      </c>
      <c r="I9" t="s">
        <v>74</v>
      </c>
      <c r="J9" t="s">
        <v>119</v>
      </c>
      <c r="K9" t="s">
        <v>32</v>
      </c>
      <c r="L9" t="s">
        <v>4</v>
      </c>
      <c r="M9" t="s">
        <v>4</v>
      </c>
      <c r="N9" t="s">
        <v>50</v>
      </c>
      <c r="O9" t="s">
        <v>125</v>
      </c>
      <c r="P9" t="s">
        <v>80</v>
      </c>
      <c r="Q9" t="s">
        <v>131</v>
      </c>
      <c r="R9" t="s">
        <v>86</v>
      </c>
      <c r="S9" t="s">
        <v>26</v>
      </c>
      <c r="T9" t="s">
        <v>33</v>
      </c>
      <c r="U9" t="s">
        <v>44</v>
      </c>
      <c r="V9" t="s">
        <v>56</v>
      </c>
      <c r="W9" t="s">
        <v>114</v>
      </c>
    </row>
    <row r="10" spans="1:24" x14ac:dyDescent="0.25">
      <c r="A10" t="s">
        <v>35</v>
      </c>
      <c r="E10" t="s">
        <v>45</v>
      </c>
      <c r="F10" t="s">
        <v>145</v>
      </c>
      <c r="G10" t="s">
        <v>146</v>
      </c>
      <c r="H10" t="s">
        <v>22</v>
      </c>
      <c r="I10" t="s">
        <v>79</v>
      </c>
      <c r="J10" t="s">
        <v>147</v>
      </c>
      <c r="K10" t="s">
        <v>148</v>
      </c>
      <c r="L10" t="s">
        <v>149</v>
      </c>
      <c r="M10" t="s">
        <v>149</v>
      </c>
      <c r="N10" t="s">
        <v>6</v>
      </c>
      <c r="O10" t="s">
        <v>9</v>
      </c>
      <c r="P10" t="s">
        <v>150</v>
      </c>
      <c r="Q10" t="s">
        <v>18</v>
      </c>
      <c r="R10" t="s">
        <v>151</v>
      </c>
      <c r="S10" t="s">
        <v>81</v>
      </c>
      <c r="T10" t="s">
        <v>152</v>
      </c>
      <c r="U10" t="s">
        <v>39</v>
      </c>
      <c r="V10" t="s">
        <v>67</v>
      </c>
    </row>
    <row r="11" spans="1:24" x14ac:dyDescent="0.25">
      <c r="A11" t="s">
        <v>48</v>
      </c>
      <c r="E11" t="s">
        <v>159</v>
      </c>
      <c r="F11" t="s">
        <v>153</v>
      </c>
      <c r="G11" t="s">
        <v>158</v>
      </c>
      <c r="H11" t="s">
        <v>55</v>
      </c>
      <c r="I11" t="s">
        <v>34</v>
      </c>
      <c r="J11" t="s">
        <v>70</v>
      </c>
      <c r="K11" t="s">
        <v>122</v>
      </c>
      <c r="L11" t="s">
        <v>157</v>
      </c>
      <c r="M11" t="s">
        <v>157</v>
      </c>
      <c r="N11" t="s">
        <v>156</v>
      </c>
      <c r="O11" t="s">
        <v>29</v>
      </c>
      <c r="P11" t="s">
        <v>135</v>
      </c>
      <c r="Q11" t="s">
        <v>155</v>
      </c>
      <c r="R11" t="s">
        <v>34</v>
      </c>
      <c r="S11" t="s">
        <v>36</v>
      </c>
      <c r="T11" t="s">
        <v>154</v>
      </c>
      <c r="U11" t="s">
        <v>153</v>
      </c>
      <c r="V11" t="s">
        <v>136</v>
      </c>
    </row>
    <row r="14" spans="1:24" x14ac:dyDescent="0.25">
      <c r="A14" t="s">
        <v>0</v>
      </c>
      <c r="B14" t="e">
        <f t="shared" ref="B14:B22" si="0">LEFT(B3,SEARCH(",",B3,1)-1)</f>
        <v>#VALUE!</v>
      </c>
      <c r="C14" t="str">
        <f t="shared" ref="C14:X14" si="1">LEFT(C3,SEARCH(",",C3,1)-1)</f>
        <v>14</v>
      </c>
      <c r="D14" t="str">
        <f t="shared" si="1"/>
        <v>15</v>
      </c>
      <c r="E14" t="str">
        <f t="shared" si="1"/>
        <v>16</v>
      </c>
      <c r="F14" t="str">
        <f t="shared" si="1"/>
        <v>16</v>
      </c>
      <c r="G14" t="str">
        <f t="shared" si="1"/>
        <v>17</v>
      </c>
      <c r="H14" t="str">
        <f t="shared" si="1"/>
        <v>17</v>
      </c>
      <c r="I14" t="str">
        <f t="shared" si="1"/>
        <v>17</v>
      </c>
      <c r="J14" t="str">
        <f t="shared" si="1"/>
        <v>18</v>
      </c>
      <c r="K14" t="str">
        <f t="shared" si="1"/>
        <v>18</v>
      </c>
      <c r="L14" t="str">
        <f t="shared" si="1"/>
        <v>18</v>
      </c>
      <c r="M14" t="str">
        <f t="shared" si="1"/>
        <v>18</v>
      </c>
      <c r="N14" t="str">
        <f t="shared" si="1"/>
        <v>18</v>
      </c>
      <c r="O14" t="str">
        <f t="shared" si="1"/>
        <v>18</v>
      </c>
      <c r="P14" t="str">
        <f t="shared" si="1"/>
        <v>18</v>
      </c>
      <c r="Q14" t="str">
        <f t="shared" si="1"/>
        <v>17</v>
      </c>
      <c r="R14" t="str">
        <f t="shared" si="1"/>
        <v>15</v>
      </c>
      <c r="S14" t="str">
        <f t="shared" si="1"/>
        <v>14</v>
      </c>
      <c r="T14" t="str">
        <f t="shared" si="1"/>
        <v>12</v>
      </c>
      <c r="U14" t="str">
        <f t="shared" si="1"/>
        <v>10</v>
      </c>
      <c r="V14" t="str">
        <f t="shared" si="1"/>
        <v>8</v>
      </c>
      <c r="W14" t="str">
        <f t="shared" si="1"/>
        <v>5</v>
      </c>
      <c r="X14" t="str">
        <f t="shared" si="1"/>
        <v>2</v>
      </c>
    </row>
    <row r="15" spans="1:24" x14ac:dyDescent="0.25">
      <c r="A15" t="s">
        <v>89</v>
      </c>
      <c r="B15" t="str">
        <f t="shared" si="0"/>
        <v>12</v>
      </c>
      <c r="C15" t="str">
        <f t="shared" ref="C15:X15" si="2">LEFT(C4,SEARCH(",",C4,1)-1)</f>
        <v>13</v>
      </c>
      <c r="D15" t="str">
        <f t="shared" si="2"/>
        <v>14</v>
      </c>
      <c r="E15" t="str">
        <f t="shared" si="2"/>
        <v>15</v>
      </c>
      <c r="F15" t="str">
        <f t="shared" si="2"/>
        <v>16</v>
      </c>
      <c r="G15" t="e">
        <f t="shared" si="2"/>
        <v>#VALUE!</v>
      </c>
      <c r="H15" t="e">
        <f t="shared" si="2"/>
        <v>#VALUE!</v>
      </c>
      <c r="I15" t="e">
        <f t="shared" si="2"/>
        <v>#VALUE!</v>
      </c>
      <c r="J15" t="e">
        <f t="shared" si="2"/>
        <v>#VALUE!</v>
      </c>
      <c r="K15" t="e">
        <f t="shared" si="2"/>
        <v>#VALUE!</v>
      </c>
      <c r="L15" t="e">
        <f t="shared" si="2"/>
        <v>#VALUE!</v>
      </c>
      <c r="M15" t="e">
        <f t="shared" si="2"/>
        <v>#VALUE!</v>
      </c>
      <c r="N15" t="str">
        <f t="shared" si="2"/>
        <v>18</v>
      </c>
      <c r="O15" t="str">
        <f t="shared" si="2"/>
        <v>18</v>
      </c>
      <c r="P15" t="str">
        <f t="shared" si="2"/>
        <v>18</v>
      </c>
      <c r="Q15" t="str">
        <f t="shared" si="2"/>
        <v>17</v>
      </c>
      <c r="R15" t="str">
        <f t="shared" si="2"/>
        <v>15</v>
      </c>
      <c r="S15" t="str">
        <f t="shared" si="2"/>
        <v>14</v>
      </c>
      <c r="T15" t="str">
        <f t="shared" si="2"/>
        <v>12</v>
      </c>
      <c r="U15" t="str">
        <f t="shared" si="2"/>
        <v>10</v>
      </c>
      <c r="V15" t="str">
        <f t="shared" si="2"/>
        <v>7</v>
      </c>
      <c r="W15" t="str">
        <f t="shared" si="2"/>
        <v>4</v>
      </c>
      <c r="X15" t="str">
        <f t="shared" si="2"/>
        <v>0</v>
      </c>
    </row>
    <row r="16" spans="1:24" x14ac:dyDescent="0.25">
      <c r="A16" t="s">
        <v>90</v>
      </c>
      <c r="B16" t="str">
        <f t="shared" si="0"/>
        <v>6</v>
      </c>
      <c r="C16" t="str">
        <f t="shared" ref="C16:X16" si="3">LEFT(C5,SEARCH(",",C5,1)-1)</f>
        <v>10</v>
      </c>
      <c r="D16" t="str">
        <f t="shared" si="3"/>
        <v>13</v>
      </c>
      <c r="E16" t="str">
        <f t="shared" si="3"/>
        <v>15</v>
      </c>
      <c r="F16" t="str">
        <f t="shared" si="3"/>
        <v>16</v>
      </c>
      <c r="G16" t="str">
        <f t="shared" si="3"/>
        <v>17</v>
      </c>
      <c r="H16" t="str">
        <f t="shared" si="3"/>
        <v>17</v>
      </c>
      <c r="I16" t="str">
        <f t="shared" si="3"/>
        <v>17</v>
      </c>
      <c r="J16" t="str">
        <f t="shared" si="3"/>
        <v>18</v>
      </c>
      <c r="K16" t="str">
        <f t="shared" si="3"/>
        <v>18</v>
      </c>
      <c r="L16" t="str">
        <f t="shared" si="3"/>
        <v>18</v>
      </c>
      <c r="M16" t="str">
        <f t="shared" si="3"/>
        <v>18</v>
      </c>
      <c r="N16" t="str">
        <f t="shared" si="3"/>
        <v>18</v>
      </c>
      <c r="O16" t="str">
        <f t="shared" si="3"/>
        <v>18</v>
      </c>
      <c r="P16" t="str">
        <f t="shared" si="3"/>
        <v>17</v>
      </c>
      <c r="Q16" t="str">
        <f t="shared" si="3"/>
        <v>16</v>
      </c>
      <c r="R16" t="str">
        <f t="shared" si="3"/>
        <v>15</v>
      </c>
      <c r="S16" t="str">
        <f t="shared" si="3"/>
        <v>13</v>
      </c>
      <c r="T16" t="str">
        <f t="shared" si="3"/>
        <v>11</v>
      </c>
      <c r="U16" t="str">
        <f t="shared" si="3"/>
        <v>9</v>
      </c>
      <c r="V16" t="str">
        <f t="shared" si="3"/>
        <v>6</v>
      </c>
      <c r="W16" t="str">
        <f t="shared" si="3"/>
        <v>3</v>
      </c>
      <c r="X16" t="e">
        <f t="shared" si="3"/>
        <v>#VALUE!</v>
      </c>
    </row>
    <row r="17" spans="1:24" x14ac:dyDescent="0.25">
      <c r="A17" t="s">
        <v>91</v>
      </c>
      <c r="B17" t="e">
        <f t="shared" si="0"/>
        <v>#VALUE!</v>
      </c>
      <c r="C17" t="e">
        <f t="shared" ref="C17:X17" si="4">LEFT(C6,SEARCH(",",C6,1)-1)</f>
        <v>#VALUE!</v>
      </c>
      <c r="D17" t="str">
        <f t="shared" si="4"/>
        <v>10</v>
      </c>
      <c r="E17" t="str">
        <f t="shared" si="4"/>
        <v>14</v>
      </c>
      <c r="F17" t="str">
        <f t="shared" si="4"/>
        <v>16</v>
      </c>
      <c r="G17" t="str">
        <f t="shared" si="4"/>
        <v>16</v>
      </c>
      <c r="H17" t="str">
        <f t="shared" si="4"/>
        <v>17</v>
      </c>
      <c r="I17" t="str">
        <f t="shared" si="4"/>
        <v>17</v>
      </c>
      <c r="J17" t="str">
        <f t="shared" si="4"/>
        <v>18</v>
      </c>
      <c r="K17" t="str">
        <f t="shared" si="4"/>
        <v>18</v>
      </c>
      <c r="L17" t="str">
        <f t="shared" si="4"/>
        <v>18</v>
      </c>
      <c r="M17" t="str">
        <f t="shared" si="4"/>
        <v>18</v>
      </c>
      <c r="N17" t="str">
        <f t="shared" si="4"/>
        <v>18</v>
      </c>
      <c r="O17" t="str">
        <f t="shared" si="4"/>
        <v>18</v>
      </c>
      <c r="P17" t="str">
        <f t="shared" si="4"/>
        <v>17</v>
      </c>
      <c r="Q17" t="str">
        <f t="shared" si="4"/>
        <v>16</v>
      </c>
      <c r="R17" t="str">
        <f t="shared" si="4"/>
        <v>14</v>
      </c>
      <c r="S17" t="str">
        <f t="shared" si="4"/>
        <v>13</v>
      </c>
      <c r="T17" t="str">
        <f t="shared" si="4"/>
        <v>11</v>
      </c>
      <c r="U17" t="str">
        <f t="shared" si="4"/>
        <v>8</v>
      </c>
      <c r="V17" t="str">
        <f t="shared" si="4"/>
        <v>6</v>
      </c>
      <c r="W17" t="str">
        <f t="shared" si="4"/>
        <v>2</v>
      </c>
      <c r="X17" t="e">
        <f t="shared" si="4"/>
        <v>#VALUE!</v>
      </c>
    </row>
    <row r="18" spans="1:24" x14ac:dyDescent="0.25">
      <c r="A18" t="s">
        <v>86</v>
      </c>
      <c r="B18" t="e">
        <f t="shared" si="0"/>
        <v>#VALUE!</v>
      </c>
      <c r="C18" t="e">
        <f t="shared" ref="C18:X18" si="5">LEFT(C7,SEARCH(",",C7,1)-1)</f>
        <v>#VALUE!</v>
      </c>
      <c r="D18" t="str">
        <f t="shared" si="5"/>
        <v>3</v>
      </c>
      <c r="E18" t="str">
        <f t="shared" si="5"/>
        <v>10</v>
      </c>
      <c r="F18" t="str">
        <f t="shared" si="5"/>
        <v>14</v>
      </c>
      <c r="G18" t="str">
        <f t="shared" si="5"/>
        <v>16</v>
      </c>
      <c r="H18" t="str">
        <f t="shared" si="5"/>
        <v>16</v>
      </c>
      <c r="I18" t="str">
        <f t="shared" si="5"/>
        <v>17</v>
      </c>
      <c r="J18" t="str">
        <f t="shared" si="5"/>
        <v>17</v>
      </c>
      <c r="K18" t="str">
        <f t="shared" si="5"/>
        <v>18</v>
      </c>
      <c r="L18" t="str">
        <f t="shared" si="5"/>
        <v>18</v>
      </c>
      <c r="M18" t="str">
        <f t="shared" si="5"/>
        <v>18</v>
      </c>
      <c r="N18" t="str">
        <f t="shared" si="5"/>
        <v>18</v>
      </c>
      <c r="O18" t="str">
        <f t="shared" si="5"/>
        <v>18</v>
      </c>
      <c r="P18" t="str">
        <f t="shared" si="5"/>
        <v>17</v>
      </c>
      <c r="Q18" t="str">
        <f t="shared" si="5"/>
        <v>16</v>
      </c>
      <c r="R18" t="str">
        <f t="shared" si="5"/>
        <v>14</v>
      </c>
      <c r="S18" t="str">
        <f t="shared" si="5"/>
        <v>12</v>
      </c>
      <c r="T18" t="str">
        <f t="shared" si="5"/>
        <v>10</v>
      </c>
      <c r="U18" t="str">
        <f t="shared" si="5"/>
        <v>7</v>
      </c>
      <c r="V18" t="str">
        <f t="shared" si="5"/>
        <v>5</v>
      </c>
      <c r="W18" t="str">
        <f t="shared" si="5"/>
        <v>2</v>
      </c>
      <c r="X18" t="e">
        <f t="shared" si="5"/>
        <v>#VALUE!</v>
      </c>
    </row>
    <row r="19" spans="1:24" x14ac:dyDescent="0.25">
      <c r="A19" t="s">
        <v>87</v>
      </c>
      <c r="B19" t="e">
        <f t="shared" si="0"/>
        <v>#VALUE!</v>
      </c>
      <c r="C19" t="e">
        <f t="shared" ref="C19:X19" si="6">LEFT(C8,SEARCH(",",C8,1)-1)</f>
        <v>#VALUE!</v>
      </c>
      <c r="D19" t="str">
        <f t="shared" si="6"/>
        <v>0</v>
      </c>
      <c r="E19" t="str">
        <f t="shared" si="6"/>
        <v>4</v>
      </c>
      <c r="F19" t="str">
        <f t="shared" si="6"/>
        <v>11</v>
      </c>
      <c r="G19" t="str">
        <f t="shared" si="6"/>
        <v>14</v>
      </c>
      <c r="H19" t="str">
        <f t="shared" si="6"/>
        <v>15</v>
      </c>
      <c r="I19" t="str">
        <f t="shared" si="6"/>
        <v>17</v>
      </c>
      <c r="J19" t="str">
        <f t="shared" si="6"/>
        <v>17</v>
      </c>
      <c r="K19" t="str">
        <f t="shared" si="6"/>
        <v>17</v>
      </c>
      <c r="L19" t="str">
        <f t="shared" si="6"/>
        <v>18</v>
      </c>
      <c r="M19" t="str">
        <f t="shared" si="6"/>
        <v>18</v>
      </c>
      <c r="N19" t="str">
        <f t="shared" si="6"/>
        <v>18</v>
      </c>
      <c r="O19" t="str">
        <f t="shared" si="6"/>
        <v>18</v>
      </c>
      <c r="P19" t="str">
        <f t="shared" si="6"/>
        <v>17</v>
      </c>
      <c r="Q19" t="str">
        <f t="shared" si="6"/>
        <v>15</v>
      </c>
      <c r="R19" t="str">
        <f t="shared" si="6"/>
        <v>13</v>
      </c>
      <c r="S19" t="str">
        <f t="shared" si="6"/>
        <v>11</v>
      </c>
      <c r="T19" t="str">
        <f t="shared" si="6"/>
        <v>9</v>
      </c>
      <c r="U19" t="str">
        <f t="shared" si="6"/>
        <v>6</v>
      </c>
      <c r="V19" t="str">
        <f t="shared" si="6"/>
        <v>3</v>
      </c>
      <c r="W19" t="str">
        <f t="shared" si="6"/>
        <v>1</v>
      </c>
      <c r="X19" t="e">
        <f t="shared" si="6"/>
        <v>#VALUE!</v>
      </c>
    </row>
    <row r="20" spans="1:24" x14ac:dyDescent="0.25">
      <c r="A20" t="s">
        <v>88</v>
      </c>
      <c r="B20" t="e">
        <f t="shared" si="0"/>
        <v>#VALUE!</v>
      </c>
      <c r="C20" t="e">
        <f t="shared" ref="C20:X20" si="7">LEFT(C9,SEARCH(",",C9,1)-1)</f>
        <v>#VALUE!</v>
      </c>
      <c r="D20" t="e">
        <f t="shared" si="7"/>
        <v>#VALUE!</v>
      </c>
      <c r="E20" t="str">
        <f t="shared" si="7"/>
        <v>2</v>
      </c>
      <c r="F20" t="str">
        <f t="shared" si="7"/>
        <v>7</v>
      </c>
      <c r="G20" t="str">
        <f t="shared" si="7"/>
        <v>10</v>
      </c>
      <c r="H20" t="str">
        <f t="shared" si="7"/>
        <v>12</v>
      </c>
      <c r="I20" t="str">
        <f t="shared" si="7"/>
        <v>15</v>
      </c>
      <c r="J20" t="str">
        <f t="shared" si="7"/>
        <v>16</v>
      </c>
      <c r="K20" t="str">
        <f t="shared" si="7"/>
        <v>17</v>
      </c>
      <c r="L20" t="str">
        <f t="shared" si="7"/>
        <v>17</v>
      </c>
      <c r="M20" t="str">
        <f t="shared" si="7"/>
        <v>17</v>
      </c>
      <c r="N20" t="str">
        <f t="shared" si="7"/>
        <v>17</v>
      </c>
      <c r="O20" t="str">
        <f t="shared" si="7"/>
        <v>17</v>
      </c>
      <c r="P20" t="str">
        <f t="shared" si="7"/>
        <v>16</v>
      </c>
      <c r="Q20" t="str">
        <f t="shared" si="7"/>
        <v>14</v>
      </c>
      <c r="R20" t="str">
        <f t="shared" si="7"/>
        <v>11</v>
      </c>
      <c r="S20" t="str">
        <f t="shared" si="7"/>
        <v>9</v>
      </c>
      <c r="T20" t="str">
        <f t="shared" si="7"/>
        <v>7</v>
      </c>
      <c r="U20" t="str">
        <f t="shared" si="7"/>
        <v>4</v>
      </c>
      <c r="V20" t="str">
        <f t="shared" si="7"/>
        <v>2</v>
      </c>
      <c r="W20" t="str">
        <f t="shared" si="7"/>
        <v>0</v>
      </c>
      <c r="X20" t="e">
        <f t="shared" si="7"/>
        <v>#VALUE!</v>
      </c>
    </row>
    <row r="21" spans="1:24" x14ac:dyDescent="0.25">
      <c r="A21" t="s">
        <v>35</v>
      </c>
      <c r="B21" t="e">
        <f t="shared" si="0"/>
        <v>#VALUE!</v>
      </c>
      <c r="C21" t="e">
        <f t="shared" ref="C21:X21" si="8">LEFT(C10,SEARCH(",",C10,1)-1)</f>
        <v>#VALUE!</v>
      </c>
      <c r="D21" t="e">
        <f t="shared" si="8"/>
        <v>#VALUE!</v>
      </c>
      <c r="E21" t="str">
        <f t="shared" si="8"/>
        <v>1</v>
      </c>
      <c r="F21" t="str">
        <f t="shared" si="8"/>
        <v>3</v>
      </c>
      <c r="G21" t="str">
        <f t="shared" si="8"/>
        <v>6</v>
      </c>
      <c r="H21" t="str">
        <f t="shared" si="8"/>
        <v>8</v>
      </c>
      <c r="I21" t="str">
        <f t="shared" si="8"/>
        <v>11</v>
      </c>
      <c r="J21" t="str">
        <f t="shared" si="8"/>
        <v>13</v>
      </c>
      <c r="K21" t="str">
        <f t="shared" si="8"/>
        <v>15</v>
      </c>
      <c r="L21" t="str">
        <f t="shared" si="8"/>
        <v>15</v>
      </c>
      <c r="M21" t="str">
        <f t="shared" si="8"/>
        <v>15</v>
      </c>
      <c r="N21" t="str">
        <f t="shared" si="8"/>
        <v>15</v>
      </c>
      <c r="O21" t="str">
        <f t="shared" si="8"/>
        <v>15</v>
      </c>
      <c r="P21" t="str">
        <f t="shared" si="8"/>
        <v>14</v>
      </c>
      <c r="Q21" t="str">
        <f t="shared" si="8"/>
        <v>12</v>
      </c>
      <c r="R21" t="str">
        <f t="shared" si="8"/>
        <v>8</v>
      </c>
      <c r="S21" t="str">
        <f t="shared" si="8"/>
        <v>7</v>
      </c>
      <c r="T21" t="str">
        <f t="shared" si="8"/>
        <v>5</v>
      </c>
      <c r="U21" t="str">
        <f t="shared" si="8"/>
        <v>3</v>
      </c>
      <c r="V21" t="str">
        <f t="shared" si="8"/>
        <v>1</v>
      </c>
      <c r="W21" t="e">
        <f t="shared" si="8"/>
        <v>#VALUE!</v>
      </c>
      <c r="X21" t="e">
        <f t="shared" si="8"/>
        <v>#VALUE!</v>
      </c>
    </row>
    <row r="22" spans="1:24" x14ac:dyDescent="0.25">
      <c r="A22" t="s">
        <v>48</v>
      </c>
      <c r="B22" t="e">
        <f t="shared" si="0"/>
        <v>#VALUE!</v>
      </c>
      <c r="C22" t="e">
        <f t="shared" ref="C22:X22" si="9">LEFT(C11,SEARCH(",",C11,1)-1)</f>
        <v>#VALUE!</v>
      </c>
      <c r="D22" t="e">
        <f t="shared" si="9"/>
        <v>#VALUE!</v>
      </c>
      <c r="E22" t="str">
        <f t="shared" si="9"/>
        <v>1</v>
      </c>
      <c r="F22" t="str">
        <f t="shared" si="9"/>
        <v>1</v>
      </c>
      <c r="G22" t="str">
        <f t="shared" si="9"/>
        <v>2</v>
      </c>
      <c r="H22" t="str">
        <f t="shared" si="9"/>
        <v>3</v>
      </c>
      <c r="I22" t="str">
        <f t="shared" si="9"/>
        <v>5</v>
      </c>
      <c r="J22" t="str">
        <f t="shared" si="9"/>
        <v>6</v>
      </c>
      <c r="K22" t="str">
        <f t="shared" si="9"/>
        <v>6</v>
      </c>
      <c r="L22" t="str">
        <f t="shared" si="9"/>
        <v>7</v>
      </c>
      <c r="M22" t="str">
        <f t="shared" si="9"/>
        <v>7</v>
      </c>
      <c r="N22" t="str">
        <f t="shared" si="9"/>
        <v>9</v>
      </c>
      <c r="O22" t="str">
        <f t="shared" si="9"/>
        <v>8</v>
      </c>
      <c r="P22" t="str">
        <f t="shared" si="9"/>
        <v>7</v>
      </c>
      <c r="Q22" t="str">
        <f t="shared" si="9"/>
        <v>6</v>
      </c>
      <c r="R22" t="str">
        <f t="shared" si="9"/>
        <v>5</v>
      </c>
      <c r="S22" t="str">
        <f t="shared" si="9"/>
        <v>3</v>
      </c>
      <c r="T22" t="str">
        <f t="shared" si="9"/>
        <v>2</v>
      </c>
      <c r="U22" t="str">
        <f t="shared" si="9"/>
        <v>1</v>
      </c>
      <c r="V22" t="str">
        <f t="shared" si="9"/>
        <v>0</v>
      </c>
      <c r="W22" t="e">
        <f t="shared" si="9"/>
        <v>#VALUE!</v>
      </c>
      <c r="X22" t="e">
        <f t="shared" si="9"/>
        <v>#VALUE!</v>
      </c>
    </row>
    <row r="25" spans="1:24" x14ac:dyDescent="0.25">
      <c r="A25" t="s">
        <v>0</v>
      </c>
      <c r="B25" s="3" t="e">
        <f>MID(B3,FIND(",",B3)+1,256)</f>
        <v>#VALUE!</v>
      </c>
      <c r="C25" s="3" t="str">
        <f t="shared" ref="C25:X33" si="10">MID(C3,FIND(",",C3)+1,256)</f>
        <v>2</v>
      </c>
      <c r="D25" s="3" t="str">
        <f t="shared" si="10"/>
        <v>1</v>
      </c>
      <c r="E25" s="3" t="str">
        <f t="shared" si="10"/>
        <v>0</v>
      </c>
      <c r="F25" s="3" t="str">
        <f t="shared" si="10"/>
        <v>7</v>
      </c>
      <c r="G25" s="3" t="str">
        <f t="shared" si="10"/>
        <v>2</v>
      </c>
      <c r="H25" s="3" t="str">
        <f t="shared" si="10"/>
        <v>4</v>
      </c>
      <c r="I25" s="3" t="str">
        <f t="shared" si="10"/>
        <v>8</v>
      </c>
      <c r="J25" s="3" t="str">
        <f t="shared" si="10"/>
        <v>1</v>
      </c>
      <c r="K25" s="3" t="str">
        <f t="shared" si="10"/>
        <v>4</v>
      </c>
      <c r="L25" s="3" t="str">
        <f t="shared" si="10"/>
        <v>7</v>
      </c>
      <c r="M25" s="3" t="str">
        <f t="shared" si="10"/>
        <v>8</v>
      </c>
      <c r="N25" s="3" t="str">
        <f t="shared" si="10"/>
        <v>3</v>
      </c>
      <c r="O25" s="3" t="str">
        <f t="shared" si="10"/>
        <v>2</v>
      </c>
      <c r="P25" s="3" t="str">
        <f t="shared" si="10"/>
        <v>0</v>
      </c>
      <c r="Q25" s="3" t="str">
        <f t="shared" si="10"/>
        <v>1</v>
      </c>
      <c r="R25" s="3" t="str">
        <f t="shared" si="10"/>
        <v>8</v>
      </c>
      <c r="S25" s="3" t="str">
        <f t="shared" si="10"/>
        <v>5</v>
      </c>
      <c r="T25" s="3" t="str">
        <f t="shared" si="10"/>
        <v>10</v>
      </c>
      <c r="U25" s="3" t="str">
        <f t="shared" si="10"/>
        <v>10</v>
      </c>
      <c r="V25" s="3" t="str">
        <f t="shared" si="10"/>
        <v>9</v>
      </c>
      <c r="W25" s="3" t="str">
        <f t="shared" si="10"/>
        <v>10</v>
      </c>
      <c r="X25" s="3" t="str">
        <f t="shared" si="10"/>
        <v>3</v>
      </c>
    </row>
    <row r="26" spans="1:24" x14ac:dyDescent="0.25">
      <c r="A26" t="s">
        <v>89</v>
      </c>
      <c r="B26" s="3" t="str">
        <f t="shared" ref="B26:Q33" si="11">MID(B4,FIND(",",B4)+1,256)</f>
        <v>0</v>
      </c>
      <c r="C26" s="3" t="str">
        <f t="shared" si="11"/>
        <v>8</v>
      </c>
      <c r="D26" s="3" t="str">
        <f t="shared" si="11"/>
        <v>10</v>
      </c>
      <c r="E26" s="3" t="str">
        <f t="shared" si="11"/>
        <v>11</v>
      </c>
      <c r="F26" s="3" t="str">
        <f t="shared" si="11"/>
        <v>7</v>
      </c>
      <c r="G26" s="3" t="e">
        <f t="shared" si="11"/>
        <v>#VALUE!</v>
      </c>
      <c r="H26" s="3" t="e">
        <f t="shared" si="11"/>
        <v>#VALUE!</v>
      </c>
      <c r="I26" s="3" t="e">
        <f t="shared" si="11"/>
        <v>#VALUE!</v>
      </c>
      <c r="J26" s="3" t="e">
        <f t="shared" si="11"/>
        <v>#VALUE!</v>
      </c>
      <c r="K26" s="3" t="e">
        <f t="shared" si="11"/>
        <v>#VALUE!</v>
      </c>
      <c r="L26" s="3" t="e">
        <f t="shared" si="11"/>
        <v>#VALUE!</v>
      </c>
      <c r="M26" s="3" t="e">
        <f t="shared" si="11"/>
        <v>#VALUE!</v>
      </c>
      <c r="N26" s="3" t="str">
        <f t="shared" si="11"/>
        <v>3</v>
      </c>
      <c r="O26" s="3" t="str">
        <f t="shared" si="11"/>
        <v>2</v>
      </c>
      <c r="P26" s="3" t="str">
        <f t="shared" si="11"/>
        <v>0</v>
      </c>
      <c r="Q26" s="3" t="str">
        <f t="shared" si="11"/>
        <v>1</v>
      </c>
      <c r="R26" s="3" t="str">
        <f t="shared" si="10"/>
        <v>7</v>
      </c>
      <c r="S26" s="3" t="str">
        <f t="shared" si="10"/>
        <v>2</v>
      </c>
      <c r="T26" s="3" t="str">
        <f t="shared" si="10"/>
        <v>5</v>
      </c>
      <c r="U26" s="3" t="str">
        <f t="shared" si="10"/>
        <v>1</v>
      </c>
      <c r="V26" s="3" t="str">
        <f t="shared" si="10"/>
        <v>6</v>
      </c>
      <c r="W26" s="3" t="str">
        <f t="shared" si="10"/>
        <v>5</v>
      </c>
      <c r="X26" s="3" t="str">
        <f t="shared" si="10"/>
        <v>10</v>
      </c>
    </row>
    <row r="27" spans="1:24" x14ac:dyDescent="0.25">
      <c r="A27" t="s">
        <v>90</v>
      </c>
      <c r="B27" s="3" t="str">
        <f t="shared" si="11"/>
        <v>3</v>
      </c>
      <c r="C27" s="3" t="str">
        <f t="shared" si="10"/>
        <v>6</v>
      </c>
      <c r="D27" s="3" t="str">
        <f t="shared" si="10"/>
        <v>8</v>
      </c>
      <c r="E27" s="3" t="str">
        <f t="shared" si="10"/>
        <v>4</v>
      </c>
      <c r="F27" s="3" t="str">
        <f t="shared" si="10"/>
        <v>6</v>
      </c>
      <c r="G27" s="3" t="str">
        <f t="shared" si="10"/>
        <v>1</v>
      </c>
      <c r="H27" s="3" t="str">
        <f t="shared" si="10"/>
        <v>4</v>
      </c>
      <c r="I27" s="3" t="str">
        <f t="shared" si="10"/>
        <v>9</v>
      </c>
      <c r="J27" s="3" t="str">
        <f t="shared" si="10"/>
        <v>1</v>
      </c>
      <c r="K27" s="3" t="str">
        <f t="shared" si="10"/>
        <v>4</v>
      </c>
      <c r="L27" s="3" t="str">
        <f t="shared" si="10"/>
        <v>7</v>
      </c>
      <c r="M27" s="3" t="str">
        <f t="shared" si="10"/>
        <v>8</v>
      </c>
      <c r="N27" s="3" t="str">
        <f t="shared" si="10"/>
        <v>5</v>
      </c>
      <c r="O27" s="3" t="str">
        <f t="shared" si="10"/>
        <v>3</v>
      </c>
      <c r="P27" s="3" t="str">
        <f t="shared" si="10"/>
        <v>10</v>
      </c>
      <c r="Q27" s="3" t="str">
        <f t="shared" si="10"/>
        <v>11</v>
      </c>
      <c r="R27" s="3" t="str">
        <f t="shared" si="10"/>
        <v>3</v>
      </c>
      <c r="S27" s="3" t="str">
        <f t="shared" si="10"/>
        <v>9</v>
      </c>
      <c r="T27" s="3" t="str">
        <f t="shared" si="10"/>
        <v>11</v>
      </c>
      <c r="U27" s="3" t="str">
        <f t="shared" si="10"/>
        <v>6</v>
      </c>
      <c r="V27" s="3" t="str">
        <f t="shared" si="10"/>
        <v>10</v>
      </c>
      <c r="W27" s="3" t="str">
        <f t="shared" si="10"/>
        <v>8</v>
      </c>
      <c r="X27" s="3" t="e">
        <f t="shared" si="10"/>
        <v>#VALUE!</v>
      </c>
    </row>
    <row r="28" spans="1:24" x14ac:dyDescent="0.25">
      <c r="A28" t="s">
        <v>91</v>
      </c>
      <c r="B28" s="3" t="e">
        <f t="shared" si="11"/>
        <v>#VALUE!</v>
      </c>
      <c r="C28" s="3" t="e">
        <f t="shared" si="10"/>
        <v>#VALUE!</v>
      </c>
      <c r="D28" s="3" t="str">
        <f t="shared" si="10"/>
        <v>2</v>
      </c>
      <c r="E28" s="3" t="str">
        <f t="shared" si="10"/>
        <v>2</v>
      </c>
      <c r="F28" s="3" t="str">
        <f t="shared" si="10"/>
        <v>0</v>
      </c>
      <c r="G28" s="3" t="str">
        <f t="shared" si="10"/>
        <v>10</v>
      </c>
      <c r="H28" s="3" t="str">
        <f t="shared" si="10"/>
        <v>3</v>
      </c>
      <c r="I28" s="3" t="str">
        <f t="shared" si="10"/>
        <v>10</v>
      </c>
      <c r="J28" s="3" t="str">
        <f t="shared" si="10"/>
        <v>1</v>
      </c>
      <c r="K28" s="3" t="str">
        <f t="shared" si="10"/>
        <v>3</v>
      </c>
      <c r="L28" s="3" t="str">
        <f t="shared" si="10"/>
        <v>7</v>
      </c>
      <c r="M28" s="3" t="str">
        <f t="shared" si="10"/>
        <v>7</v>
      </c>
      <c r="N28" s="3" t="str">
        <f t="shared" si="10"/>
        <v>6</v>
      </c>
      <c r="O28" s="3" t="str">
        <f t="shared" si="10"/>
        <v>3</v>
      </c>
      <c r="P28" s="3" t="str">
        <f t="shared" si="10"/>
        <v>10</v>
      </c>
      <c r="Q28" s="3" t="str">
        <f t="shared" si="10"/>
        <v>9</v>
      </c>
      <c r="R28" s="3" t="str">
        <f t="shared" si="10"/>
        <v>10</v>
      </c>
      <c r="S28" s="3" t="str">
        <f t="shared" si="10"/>
        <v>2</v>
      </c>
      <c r="T28" s="3" t="str">
        <f t="shared" si="10"/>
        <v>3</v>
      </c>
      <c r="U28" s="3" t="str">
        <f t="shared" si="10"/>
        <v>9</v>
      </c>
      <c r="V28" s="3" t="str">
        <f t="shared" si="10"/>
        <v>0</v>
      </c>
      <c r="W28" s="3" t="str">
        <f t="shared" si="10"/>
        <v>11</v>
      </c>
      <c r="X28" s="3" t="e">
        <f t="shared" si="10"/>
        <v>#VALUE!</v>
      </c>
    </row>
    <row r="29" spans="1:24" x14ac:dyDescent="0.25">
      <c r="A29" t="s">
        <v>86</v>
      </c>
      <c r="B29" s="3" t="e">
        <f t="shared" si="11"/>
        <v>#VALUE!</v>
      </c>
      <c r="C29" s="3" t="e">
        <f t="shared" si="10"/>
        <v>#VALUE!</v>
      </c>
      <c r="D29" s="3" t="str">
        <f t="shared" si="10"/>
        <v>6</v>
      </c>
      <c r="E29" s="3" t="str">
        <f t="shared" si="10"/>
        <v>8</v>
      </c>
      <c r="F29" s="3" t="str">
        <f t="shared" si="10"/>
        <v>9</v>
      </c>
      <c r="G29" s="3" t="str">
        <f t="shared" si="10"/>
        <v>1</v>
      </c>
      <c r="H29" s="3" t="str">
        <f t="shared" si="10"/>
        <v>10</v>
      </c>
      <c r="I29" s="3" t="str">
        <f t="shared" si="10"/>
        <v>8</v>
      </c>
      <c r="J29" s="3" t="str">
        <f t="shared" si="10"/>
        <v>11</v>
      </c>
      <c r="K29" s="3" t="str">
        <f t="shared" si="10"/>
        <v>2</v>
      </c>
      <c r="L29" s="3" t="str">
        <f t="shared" si="10"/>
        <v>6</v>
      </c>
      <c r="M29" s="3" t="str">
        <f t="shared" si="10"/>
        <v>6</v>
      </c>
      <c r="N29" s="3" t="str">
        <f t="shared" si="10"/>
        <v>6</v>
      </c>
      <c r="O29" s="3" t="str">
        <f t="shared" si="10"/>
        <v>3</v>
      </c>
      <c r="P29" s="3" t="str">
        <f t="shared" si="10"/>
        <v>8</v>
      </c>
      <c r="Q29" s="3" t="str">
        <f t="shared" si="10"/>
        <v>5</v>
      </c>
      <c r="R29" s="3" t="str">
        <f t="shared" si="10"/>
        <v>2</v>
      </c>
      <c r="S29" s="3" t="str">
        <f t="shared" si="10"/>
        <v>4</v>
      </c>
      <c r="T29" s="3" t="str">
        <f t="shared" si="10"/>
        <v>3</v>
      </c>
      <c r="U29" s="3" t="str">
        <f t="shared" si="10"/>
        <v>8</v>
      </c>
      <c r="V29" s="3" t="str">
        <f t="shared" si="10"/>
        <v>0</v>
      </c>
      <c r="W29" s="3" t="str">
        <f t="shared" si="10"/>
        <v>2</v>
      </c>
      <c r="X29" s="3" t="e">
        <f t="shared" si="10"/>
        <v>#VALUE!</v>
      </c>
    </row>
    <row r="30" spans="1:24" x14ac:dyDescent="0.25">
      <c r="A30" t="s">
        <v>87</v>
      </c>
      <c r="B30" s="3" t="e">
        <f t="shared" si="11"/>
        <v>#VALUE!</v>
      </c>
      <c r="C30" s="3" t="e">
        <f t="shared" si="10"/>
        <v>#VALUE!</v>
      </c>
      <c r="D30" s="3" t="str">
        <f t="shared" si="10"/>
        <v>11</v>
      </c>
      <c r="E30" s="3" t="str">
        <f t="shared" si="10"/>
        <v>11</v>
      </c>
      <c r="F30" s="3" t="str">
        <f t="shared" si="10"/>
        <v>5</v>
      </c>
      <c r="G30" s="3" t="str">
        <f t="shared" si="10"/>
        <v>0</v>
      </c>
      <c r="H30" s="3" t="str">
        <f t="shared" si="10"/>
        <v>7</v>
      </c>
      <c r="I30" s="3" t="str">
        <f t="shared" si="10"/>
        <v>2</v>
      </c>
      <c r="J30" s="3" t="str">
        <f t="shared" si="10"/>
        <v>8</v>
      </c>
      <c r="K30" s="3" t="str">
        <f t="shared" si="10"/>
        <v>11</v>
      </c>
      <c r="L30" s="3" t="str">
        <f t="shared" si="10"/>
        <v>2</v>
      </c>
      <c r="M30" s="3" t="str">
        <f t="shared" si="10"/>
        <v>6</v>
      </c>
      <c r="N30" s="3" t="str">
        <f t="shared" si="10"/>
        <v>4</v>
      </c>
      <c r="O30" s="3" t="str">
        <f t="shared" si="10"/>
        <v>0</v>
      </c>
      <c r="P30" s="3" t="str">
        <f t="shared" si="10"/>
        <v>5</v>
      </c>
      <c r="Q30" s="3" t="str">
        <f t="shared" si="10"/>
        <v>11</v>
      </c>
      <c r="R30" s="3" t="str">
        <f t="shared" si="10"/>
        <v>2</v>
      </c>
      <c r="S30" s="3" t="str">
        <f t="shared" si="10"/>
        <v>1</v>
      </c>
      <c r="T30" s="3" t="str">
        <f t="shared" si="10"/>
        <v>0</v>
      </c>
      <c r="U30" s="3" t="str">
        <f t="shared" si="10"/>
        <v>5</v>
      </c>
      <c r="V30" s="3" t="str">
        <f t="shared" si="10"/>
        <v>10</v>
      </c>
      <c r="W30" s="3" t="str">
        <f t="shared" si="10"/>
        <v>6</v>
      </c>
      <c r="X30" s="3" t="e">
        <f t="shared" si="10"/>
        <v>#VALUE!</v>
      </c>
    </row>
    <row r="31" spans="1:24" x14ac:dyDescent="0.25">
      <c r="A31" t="s">
        <v>88</v>
      </c>
      <c r="B31" s="3" t="e">
        <f t="shared" si="11"/>
        <v>#VALUE!</v>
      </c>
      <c r="C31" s="3" t="e">
        <f t="shared" si="10"/>
        <v>#VALUE!</v>
      </c>
      <c r="D31" s="3" t="e">
        <f t="shared" si="10"/>
        <v>#VALUE!</v>
      </c>
      <c r="E31" s="3" t="str">
        <f t="shared" si="10"/>
        <v>7</v>
      </c>
      <c r="F31" s="3" t="str">
        <f t="shared" si="10"/>
        <v>2</v>
      </c>
      <c r="G31" s="3" t="str">
        <f t="shared" si="10"/>
        <v>6</v>
      </c>
      <c r="H31" s="3" t="str">
        <f t="shared" si="10"/>
        <v>7</v>
      </c>
      <c r="I31" s="3" t="str">
        <f t="shared" si="10"/>
        <v>7</v>
      </c>
      <c r="J31" s="3" t="str">
        <f t="shared" si="10"/>
        <v>11</v>
      </c>
      <c r="K31" s="3" t="str">
        <f t="shared" si="10"/>
        <v>5</v>
      </c>
      <c r="L31" s="3" t="str">
        <f t="shared" si="10"/>
        <v>7</v>
      </c>
      <c r="M31" s="3" t="str">
        <f t="shared" si="10"/>
        <v>7</v>
      </c>
      <c r="N31" s="3" t="str">
        <f t="shared" si="10"/>
        <v>8</v>
      </c>
      <c r="O31" s="3" t="str">
        <f t="shared" si="10"/>
        <v>3</v>
      </c>
      <c r="P31" s="3" t="str">
        <f t="shared" si="10"/>
        <v>6</v>
      </c>
      <c r="Q31" s="3" t="str">
        <f t="shared" si="10"/>
        <v>9</v>
      </c>
      <c r="R31" s="3" t="str">
        <f t="shared" si="10"/>
        <v>7</v>
      </c>
      <c r="S31" s="3" t="str">
        <f t="shared" si="10"/>
        <v>4</v>
      </c>
      <c r="T31" s="3" t="str">
        <f t="shared" si="10"/>
        <v>4</v>
      </c>
      <c r="U31" s="3" t="str">
        <f t="shared" si="10"/>
        <v>10</v>
      </c>
      <c r="V31" s="3" t="str">
        <f t="shared" si="10"/>
        <v>10</v>
      </c>
      <c r="W31" s="3" t="str">
        <f t="shared" si="10"/>
        <v>10</v>
      </c>
      <c r="X31" s="3" t="e">
        <f t="shared" si="10"/>
        <v>#VALUE!</v>
      </c>
    </row>
    <row r="32" spans="1:24" x14ac:dyDescent="0.25">
      <c r="A32" t="s">
        <v>35</v>
      </c>
      <c r="B32" s="3" t="e">
        <f t="shared" si="11"/>
        <v>#VALUE!</v>
      </c>
      <c r="C32" s="3" t="e">
        <f t="shared" si="10"/>
        <v>#VALUE!</v>
      </c>
      <c r="D32" s="3" t="e">
        <f t="shared" si="10"/>
        <v>#VALUE!</v>
      </c>
      <c r="E32" s="3" t="str">
        <f t="shared" si="10"/>
        <v>9</v>
      </c>
      <c r="F32" s="3" t="str">
        <f t="shared" si="10"/>
        <v>9</v>
      </c>
      <c r="G32" s="3" t="str">
        <f t="shared" si="10"/>
        <v>1</v>
      </c>
      <c r="H32" s="3" t="str">
        <f t="shared" si="10"/>
        <v>0</v>
      </c>
      <c r="I32" s="3" t="str">
        <f t="shared" si="10"/>
        <v>6</v>
      </c>
      <c r="J32" s="3" t="str">
        <f t="shared" si="10"/>
        <v>10</v>
      </c>
      <c r="K32" s="3" t="str">
        <f t="shared" si="10"/>
        <v>0</v>
      </c>
      <c r="L32" s="3" t="str">
        <f t="shared" si="10"/>
        <v>6</v>
      </c>
      <c r="M32" s="3" t="str">
        <f t="shared" si="10"/>
        <v>6</v>
      </c>
      <c r="N32" s="3" t="str">
        <f t="shared" si="10"/>
        <v>5</v>
      </c>
      <c r="O32" s="3" t="str">
        <f t="shared" si="10"/>
        <v>1</v>
      </c>
      <c r="P32" s="3" t="str">
        <f t="shared" si="10"/>
        <v>1</v>
      </c>
      <c r="Q32" s="3" t="str">
        <f t="shared" si="10"/>
        <v>2</v>
      </c>
      <c r="R32" s="3" t="str">
        <f t="shared" si="10"/>
        <v>12</v>
      </c>
      <c r="S32" s="3" t="str">
        <f t="shared" si="10"/>
        <v>1</v>
      </c>
      <c r="T32" s="3" t="str">
        <f t="shared" si="10"/>
        <v>2</v>
      </c>
      <c r="U32" s="3" t="str">
        <f t="shared" si="10"/>
        <v>3</v>
      </c>
      <c r="V32" s="3" t="str">
        <f t="shared" si="10"/>
        <v>10</v>
      </c>
      <c r="W32" s="3" t="e">
        <f t="shared" si="10"/>
        <v>#VALUE!</v>
      </c>
      <c r="X32" s="3" t="e">
        <f t="shared" si="10"/>
        <v>#VALUE!</v>
      </c>
    </row>
    <row r="33" spans="1:24" x14ac:dyDescent="0.25">
      <c r="A33" t="s">
        <v>48</v>
      </c>
      <c r="B33" s="3" t="e">
        <f t="shared" si="11"/>
        <v>#VALUE!</v>
      </c>
      <c r="C33" s="3" t="e">
        <f t="shared" si="10"/>
        <v>#VALUE!</v>
      </c>
      <c r="D33" s="3" t="e">
        <f t="shared" si="10"/>
        <v>#VALUE!</v>
      </c>
      <c r="E33" s="3" t="str">
        <f t="shared" si="10"/>
        <v>2</v>
      </c>
      <c r="F33" s="3" t="str">
        <f t="shared" si="10"/>
        <v>8</v>
      </c>
      <c r="G33" s="3" t="str">
        <f t="shared" si="10"/>
        <v>6</v>
      </c>
      <c r="H33" s="3" t="str">
        <f t="shared" si="10"/>
        <v>5</v>
      </c>
      <c r="I33" s="3" t="str">
        <f t="shared" si="10"/>
        <v>1</v>
      </c>
      <c r="J33" s="3" t="str">
        <f t="shared" si="10"/>
        <v>4</v>
      </c>
      <c r="K33" s="3" t="str">
        <f t="shared" si="10"/>
        <v>10</v>
      </c>
      <c r="L33" s="3" t="str">
        <f t="shared" si="10"/>
        <v>10</v>
      </c>
      <c r="M33" s="3" t="str">
        <f t="shared" si="10"/>
        <v>10</v>
      </c>
      <c r="N33" s="3" t="str">
        <f t="shared" si="10"/>
        <v>2</v>
      </c>
      <c r="O33" s="3" t="str">
        <f t="shared" si="10"/>
        <v>10</v>
      </c>
      <c r="P33" s="3" t="str">
        <f t="shared" si="10"/>
        <v>8</v>
      </c>
      <c r="Q33" s="3" t="str">
        <f t="shared" si="10"/>
        <v>8</v>
      </c>
      <c r="R33" s="3" t="str">
        <f t="shared" si="10"/>
        <v>1</v>
      </c>
      <c r="S33" s="3" t="str">
        <f t="shared" si="10"/>
        <v>10</v>
      </c>
      <c r="T33" s="3" t="str">
        <f t="shared" si="10"/>
        <v>8</v>
      </c>
      <c r="U33" s="3" t="str">
        <f t="shared" si="10"/>
        <v>8</v>
      </c>
      <c r="V33" s="3" t="str">
        <f t="shared" si="10"/>
        <v>11</v>
      </c>
      <c r="W33" s="3" t="e">
        <f t="shared" si="10"/>
        <v>#VALUE!</v>
      </c>
      <c r="X33" s="3" t="e">
        <f t="shared" si="10"/>
        <v>#VALUE!</v>
      </c>
    </row>
    <row r="36" spans="1:24" x14ac:dyDescent="0.25">
      <c r="A36" t="s">
        <v>0</v>
      </c>
      <c r="B36" t="e">
        <f>(B14*30)+(B25*2.5)</f>
        <v>#VALUE!</v>
      </c>
      <c r="C36">
        <f t="shared" ref="C36:X44" si="12">(C14*30)+(C25*2.5)</f>
        <v>425</v>
      </c>
      <c r="D36">
        <f t="shared" si="12"/>
        <v>452.5</v>
      </c>
      <c r="E36">
        <f t="shared" si="12"/>
        <v>480</v>
      </c>
      <c r="F36">
        <f t="shared" si="12"/>
        <v>497.5</v>
      </c>
      <c r="G36">
        <f t="shared" si="12"/>
        <v>515</v>
      </c>
      <c r="H36">
        <f t="shared" si="12"/>
        <v>520</v>
      </c>
      <c r="I36">
        <f t="shared" si="12"/>
        <v>530</v>
      </c>
      <c r="J36">
        <f t="shared" si="12"/>
        <v>542.5</v>
      </c>
      <c r="K36">
        <f t="shared" si="12"/>
        <v>550</v>
      </c>
      <c r="L36">
        <f t="shared" si="12"/>
        <v>557.5</v>
      </c>
      <c r="M36">
        <f t="shared" si="12"/>
        <v>560</v>
      </c>
      <c r="N36">
        <f t="shared" si="12"/>
        <v>547.5</v>
      </c>
      <c r="O36">
        <f t="shared" si="12"/>
        <v>545</v>
      </c>
      <c r="P36">
        <f t="shared" si="12"/>
        <v>540</v>
      </c>
      <c r="Q36">
        <f t="shared" si="12"/>
        <v>512.5</v>
      </c>
      <c r="R36">
        <f t="shared" si="12"/>
        <v>470</v>
      </c>
      <c r="S36">
        <f t="shared" si="12"/>
        <v>432.5</v>
      </c>
      <c r="T36">
        <f t="shared" si="12"/>
        <v>385</v>
      </c>
      <c r="U36">
        <f t="shared" si="12"/>
        <v>325</v>
      </c>
      <c r="V36">
        <f t="shared" si="12"/>
        <v>262.5</v>
      </c>
      <c r="W36">
        <f t="shared" si="12"/>
        <v>175</v>
      </c>
      <c r="X36">
        <f t="shared" si="12"/>
        <v>67.5</v>
      </c>
    </row>
    <row r="37" spans="1:24" x14ac:dyDescent="0.25">
      <c r="A37" t="s">
        <v>89</v>
      </c>
      <c r="B37">
        <f t="shared" ref="B37:Q44" si="13">(B15*30)+(B26*2.5)</f>
        <v>360</v>
      </c>
      <c r="C37">
        <f t="shared" si="13"/>
        <v>410</v>
      </c>
      <c r="D37">
        <f t="shared" si="13"/>
        <v>445</v>
      </c>
      <c r="E37">
        <f t="shared" si="13"/>
        <v>477.5</v>
      </c>
      <c r="F37">
        <f t="shared" si="13"/>
        <v>497.5</v>
      </c>
      <c r="G37" t="e">
        <f t="shared" si="13"/>
        <v>#VALUE!</v>
      </c>
      <c r="H37" t="e">
        <f t="shared" si="13"/>
        <v>#VALUE!</v>
      </c>
      <c r="I37" t="e">
        <f t="shared" si="13"/>
        <v>#VALUE!</v>
      </c>
      <c r="J37" t="e">
        <f t="shared" si="13"/>
        <v>#VALUE!</v>
      </c>
      <c r="K37" t="e">
        <f t="shared" si="13"/>
        <v>#VALUE!</v>
      </c>
      <c r="L37" t="e">
        <f t="shared" si="13"/>
        <v>#VALUE!</v>
      </c>
      <c r="M37" t="e">
        <f t="shared" si="13"/>
        <v>#VALUE!</v>
      </c>
      <c r="N37">
        <f t="shared" si="13"/>
        <v>547.5</v>
      </c>
      <c r="O37">
        <f t="shared" si="13"/>
        <v>545</v>
      </c>
      <c r="P37">
        <f t="shared" si="13"/>
        <v>540</v>
      </c>
      <c r="Q37">
        <f t="shared" si="13"/>
        <v>512.5</v>
      </c>
      <c r="R37">
        <f t="shared" si="12"/>
        <v>467.5</v>
      </c>
      <c r="S37">
        <f t="shared" si="12"/>
        <v>425</v>
      </c>
      <c r="T37">
        <f t="shared" si="12"/>
        <v>372.5</v>
      </c>
      <c r="U37">
        <f t="shared" si="12"/>
        <v>302.5</v>
      </c>
      <c r="V37">
        <f t="shared" si="12"/>
        <v>225</v>
      </c>
      <c r="W37">
        <f t="shared" si="12"/>
        <v>132.5</v>
      </c>
      <c r="X37">
        <f t="shared" si="12"/>
        <v>25</v>
      </c>
    </row>
    <row r="38" spans="1:24" x14ac:dyDescent="0.25">
      <c r="A38" t="s">
        <v>90</v>
      </c>
      <c r="B38">
        <f t="shared" si="13"/>
        <v>187.5</v>
      </c>
      <c r="C38">
        <f t="shared" si="12"/>
        <v>315</v>
      </c>
      <c r="D38">
        <f t="shared" si="12"/>
        <v>410</v>
      </c>
      <c r="E38">
        <f t="shared" si="12"/>
        <v>460</v>
      </c>
      <c r="F38">
        <f t="shared" si="12"/>
        <v>495</v>
      </c>
      <c r="G38">
        <f t="shared" si="12"/>
        <v>512.5</v>
      </c>
      <c r="H38">
        <f t="shared" si="12"/>
        <v>520</v>
      </c>
      <c r="I38">
        <f t="shared" si="12"/>
        <v>532.5</v>
      </c>
      <c r="J38">
        <f t="shared" si="12"/>
        <v>542.5</v>
      </c>
      <c r="K38">
        <f t="shared" si="12"/>
        <v>550</v>
      </c>
      <c r="L38">
        <f t="shared" si="12"/>
        <v>557.5</v>
      </c>
      <c r="M38">
        <f t="shared" si="12"/>
        <v>560</v>
      </c>
      <c r="N38">
        <f t="shared" si="12"/>
        <v>552.5</v>
      </c>
      <c r="O38">
        <f t="shared" si="12"/>
        <v>547.5</v>
      </c>
      <c r="P38">
        <f t="shared" si="12"/>
        <v>535</v>
      </c>
      <c r="Q38">
        <f t="shared" si="12"/>
        <v>507.5</v>
      </c>
      <c r="R38">
        <f t="shared" si="12"/>
        <v>457.5</v>
      </c>
      <c r="S38">
        <f t="shared" si="12"/>
        <v>412.5</v>
      </c>
      <c r="T38">
        <f t="shared" si="12"/>
        <v>357.5</v>
      </c>
      <c r="U38">
        <f t="shared" si="12"/>
        <v>285</v>
      </c>
      <c r="V38">
        <f t="shared" si="12"/>
        <v>205</v>
      </c>
      <c r="W38">
        <f t="shared" si="12"/>
        <v>110</v>
      </c>
      <c r="X38" t="e">
        <f t="shared" si="12"/>
        <v>#VALUE!</v>
      </c>
    </row>
    <row r="39" spans="1:24" x14ac:dyDescent="0.25">
      <c r="A39" t="s">
        <v>91</v>
      </c>
      <c r="B39" t="e">
        <f t="shared" si="13"/>
        <v>#VALUE!</v>
      </c>
      <c r="C39" t="e">
        <f t="shared" si="12"/>
        <v>#VALUE!</v>
      </c>
      <c r="D39">
        <f t="shared" si="12"/>
        <v>305</v>
      </c>
      <c r="E39">
        <f t="shared" si="12"/>
        <v>425</v>
      </c>
      <c r="F39">
        <f t="shared" si="12"/>
        <v>480</v>
      </c>
      <c r="G39">
        <f t="shared" si="12"/>
        <v>505</v>
      </c>
      <c r="H39">
        <f t="shared" si="12"/>
        <v>517.5</v>
      </c>
      <c r="I39">
        <f t="shared" si="12"/>
        <v>535</v>
      </c>
      <c r="J39">
        <f t="shared" si="12"/>
        <v>542.5</v>
      </c>
      <c r="K39">
        <f t="shared" si="12"/>
        <v>547.5</v>
      </c>
      <c r="L39">
        <f t="shared" si="12"/>
        <v>557.5</v>
      </c>
      <c r="M39">
        <f t="shared" si="12"/>
        <v>557.5</v>
      </c>
      <c r="N39">
        <f t="shared" si="12"/>
        <v>555</v>
      </c>
      <c r="O39">
        <f t="shared" si="12"/>
        <v>547.5</v>
      </c>
      <c r="P39">
        <f t="shared" si="12"/>
        <v>535</v>
      </c>
      <c r="Q39">
        <f t="shared" si="12"/>
        <v>502.5</v>
      </c>
      <c r="R39">
        <f t="shared" si="12"/>
        <v>445</v>
      </c>
      <c r="S39">
        <f t="shared" si="12"/>
        <v>395</v>
      </c>
      <c r="T39">
        <f t="shared" si="12"/>
        <v>337.5</v>
      </c>
      <c r="U39">
        <f t="shared" si="12"/>
        <v>262.5</v>
      </c>
      <c r="V39">
        <f t="shared" si="12"/>
        <v>180</v>
      </c>
      <c r="W39">
        <f t="shared" si="12"/>
        <v>87.5</v>
      </c>
      <c r="X39" t="e">
        <f t="shared" si="12"/>
        <v>#VALUE!</v>
      </c>
    </row>
    <row r="40" spans="1:24" x14ac:dyDescent="0.25">
      <c r="A40" t="s">
        <v>86</v>
      </c>
      <c r="B40" t="e">
        <f t="shared" si="13"/>
        <v>#VALUE!</v>
      </c>
      <c r="C40" t="e">
        <f t="shared" si="12"/>
        <v>#VALUE!</v>
      </c>
      <c r="D40">
        <f t="shared" si="12"/>
        <v>105</v>
      </c>
      <c r="E40">
        <f t="shared" si="12"/>
        <v>320</v>
      </c>
      <c r="F40">
        <f t="shared" si="12"/>
        <v>442.5</v>
      </c>
      <c r="G40">
        <f t="shared" si="12"/>
        <v>482.5</v>
      </c>
      <c r="H40">
        <f t="shared" si="12"/>
        <v>505</v>
      </c>
      <c r="I40">
        <f t="shared" si="12"/>
        <v>530</v>
      </c>
      <c r="J40">
        <f t="shared" si="12"/>
        <v>537.5</v>
      </c>
      <c r="K40">
        <f t="shared" si="12"/>
        <v>545</v>
      </c>
      <c r="L40">
        <f t="shared" si="12"/>
        <v>555</v>
      </c>
      <c r="M40">
        <f t="shared" si="12"/>
        <v>555</v>
      </c>
      <c r="N40">
        <f t="shared" si="12"/>
        <v>555</v>
      </c>
      <c r="O40">
        <f t="shared" si="12"/>
        <v>547.5</v>
      </c>
      <c r="P40">
        <f t="shared" si="12"/>
        <v>530</v>
      </c>
      <c r="Q40">
        <f t="shared" si="12"/>
        <v>492.5</v>
      </c>
      <c r="R40">
        <f t="shared" si="12"/>
        <v>425</v>
      </c>
      <c r="S40">
        <f t="shared" si="12"/>
        <v>370</v>
      </c>
      <c r="T40">
        <f t="shared" si="12"/>
        <v>307.5</v>
      </c>
      <c r="U40">
        <f t="shared" si="12"/>
        <v>230</v>
      </c>
      <c r="V40">
        <f t="shared" si="12"/>
        <v>150</v>
      </c>
      <c r="W40">
        <f t="shared" si="12"/>
        <v>65</v>
      </c>
      <c r="X40" t="e">
        <f t="shared" si="12"/>
        <v>#VALUE!</v>
      </c>
    </row>
    <row r="41" spans="1:24" x14ac:dyDescent="0.25">
      <c r="A41" t="s">
        <v>87</v>
      </c>
      <c r="B41" t="e">
        <f t="shared" si="13"/>
        <v>#VALUE!</v>
      </c>
      <c r="C41" t="e">
        <f t="shared" si="12"/>
        <v>#VALUE!</v>
      </c>
      <c r="D41">
        <f t="shared" si="12"/>
        <v>27.5</v>
      </c>
      <c r="E41">
        <f t="shared" si="12"/>
        <v>147.5</v>
      </c>
      <c r="F41">
        <f t="shared" si="12"/>
        <v>342.5</v>
      </c>
      <c r="G41">
        <f t="shared" si="12"/>
        <v>420</v>
      </c>
      <c r="H41">
        <f t="shared" si="12"/>
        <v>467.5</v>
      </c>
      <c r="I41">
        <f t="shared" si="12"/>
        <v>515</v>
      </c>
      <c r="J41">
        <f t="shared" si="12"/>
        <v>530</v>
      </c>
      <c r="K41">
        <f t="shared" si="12"/>
        <v>537.5</v>
      </c>
      <c r="L41">
        <f t="shared" si="12"/>
        <v>545</v>
      </c>
      <c r="M41">
        <f t="shared" si="12"/>
        <v>555</v>
      </c>
      <c r="N41">
        <f t="shared" si="12"/>
        <v>550</v>
      </c>
      <c r="O41">
        <f t="shared" si="12"/>
        <v>540</v>
      </c>
      <c r="P41">
        <f t="shared" si="12"/>
        <v>522.5</v>
      </c>
      <c r="Q41">
        <f t="shared" si="12"/>
        <v>477.5</v>
      </c>
      <c r="R41">
        <f t="shared" si="12"/>
        <v>395</v>
      </c>
      <c r="S41">
        <f t="shared" si="12"/>
        <v>332.5</v>
      </c>
      <c r="T41">
        <f t="shared" si="12"/>
        <v>270</v>
      </c>
      <c r="U41">
        <f t="shared" si="12"/>
        <v>192.5</v>
      </c>
      <c r="V41">
        <f t="shared" si="12"/>
        <v>115</v>
      </c>
      <c r="W41">
        <f t="shared" si="12"/>
        <v>45</v>
      </c>
      <c r="X41" t="e">
        <f t="shared" si="12"/>
        <v>#VALUE!</v>
      </c>
    </row>
    <row r="42" spans="1:24" x14ac:dyDescent="0.25">
      <c r="A42" t="s">
        <v>88</v>
      </c>
      <c r="B42" t="e">
        <f t="shared" si="13"/>
        <v>#VALUE!</v>
      </c>
      <c r="C42" t="e">
        <f t="shared" si="12"/>
        <v>#VALUE!</v>
      </c>
      <c r="D42" t="e">
        <f t="shared" si="12"/>
        <v>#VALUE!</v>
      </c>
      <c r="E42">
        <f t="shared" si="12"/>
        <v>77.5</v>
      </c>
      <c r="F42">
        <f t="shared" si="12"/>
        <v>215</v>
      </c>
      <c r="G42">
        <f t="shared" si="12"/>
        <v>315</v>
      </c>
      <c r="H42">
        <f t="shared" si="12"/>
        <v>377.5</v>
      </c>
      <c r="I42">
        <f t="shared" si="12"/>
        <v>467.5</v>
      </c>
      <c r="J42">
        <f t="shared" si="12"/>
        <v>507.5</v>
      </c>
      <c r="K42">
        <f t="shared" si="12"/>
        <v>522.5</v>
      </c>
      <c r="L42">
        <f t="shared" si="12"/>
        <v>527.5</v>
      </c>
      <c r="M42">
        <f t="shared" si="12"/>
        <v>527.5</v>
      </c>
      <c r="N42">
        <f t="shared" si="12"/>
        <v>530</v>
      </c>
      <c r="O42">
        <f t="shared" si="12"/>
        <v>517.5</v>
      </c>
      <c r="P42">
        <f t="shared" si="12"/>
        <v>495</v>
      </c>
      <c r="Q42">
        <f t="shared" si="12"/>
        <v>442.5</v>
      </c>
      <c r="R42">
        <f t="shared" si="12"/>
        <v>347.5</v>
      </c>
      <c r="S42">
        <f t="shared" si="12"/>
        <v>280</v>
      </c>
      <c r="T42">
        <f t="shared" si="12"/>
        <v>220</v>
      </c>
      <c r="U42">
        <f t="shared" si="12"/>
        <v>145</v>
      </c>
      <c r="V42">
        <f t="shared" si="12"/>
        <v>85</v>
      </c>
      <c r="W42">
        <f t="shared" si="12"/>
        <v>25</v>
      </c>
      <c r="X42" t="e">
        <f t="shared" si="12"/>
        <v>#VALUE!</v>
      </c>
    </row>
    <row r="43" spans="1:24" x14ac:dyDescent="0.25">
      <c r="A43" t="s">
        <v>35</v>
      </c>
      <c r="B43" t="e">
        <f t="shared" si="13"/>
        <v>#VALUE!</v>
      </c>
      <c r="C43" t="e">
        <f t="shared" si="12"/>
        <v>#VALUE!</v>
      </c>
      <c r="D43" t="e">
        <f t="shared" si="12"/>
        <v>#VALUE!</v>
      </c>
      <c r="E43">
        <f t="shared" si="12"/>
        <v>52.5</v>
      </c>
      <c r="F43">
        <f t="shared" si="12"/>
        <v>112.5</v>
      </c>
      <c r="G43">
        <f t="shared" si="12"/>
        <v>182.5</v>
      </c>
      <c r="H43">
        <f t="shared" si="12"/>
        <v>240</v>
      </c>
      <c r="I43">
        <f t="shared" si="12"/>
        <v>345</v>
      </c>
      <c r="J43">
        <f t="shared" si="12"/>
        <v>415</v>
      </c>
      <c r="K43">
        <f t="shared" si="12"/>
        <v>450</v>
      </c>
      <c r="L43">
        <f t="shared" si="12"/>
        <v>465</v>
      </c>
      <c r="M43">
        <f t="shared" si="12"/>
        <v>465</v>
      </c>
      <c r="N43">
        <f t="shared" si="12"/>
        <v>462.5</v>
      </c>
      <c r="O43">
        <f t="shared" si="12"/>
        <v>452.5</v>
      </c>
      <c r="P43">
        <f t="shared" si="12"/>
        <v>422.5</v>
      </c>
      <c r="Q43">
        <f t="shared" si="12"/>
        <v>365</v>
      </c>
      <c r="R43">
        <f t="shared" si="12"/>
        <v>270</v>
      </c>
      <c r="S43">
        <f t="shared" si="12"/>
        <v>212.5</v>
      </c>
      <c r="T43">
        <f t="shared" si="12"/>
        <v>155</v>
      </c>
      <c r="U43">
        <f t="shared" si="12"/>
        <v>97.5</v>
      </c>
      <c r="V43">
        <f t="shared" si="12"/>
        <v>55</v>
      </c>
      <c r="W43" t="e">
        <f t="shared" si="12"/>
        <v>#VALUE!</v>
      </c>
      <c r="X43" t="e">
        <f t="shared" si="12"/>
        <v>#VALUE!</v>
      </c>
    </row>
    <row r="44" spans="1:24" x14ac:dyDescent="0.25">
      <c r="A44" t="s">
        <v>48</v>
      </c>
      <c r="B44" t="e">
        <f t="shared" si="13"/>
        <v>#VALUE!</v>
      </c>
      <c r="C44" t="e">
        <f t="shared" si="12"/>
        <v>#VALUE!</v>
      </c>
      <c r="D44" t="e">
        <f t="shared" si="12"/>
        <v>#VALUE!</v>
      </c>
      <c r="E44">
        <f t="shared" si="12"/>
        <v>35</v>
      </c>
      <c r="F44">
        <f t="shared" si="12"/>
        <v>50</v>
      </c>
      <c r="G44">
        <f t="shared" si="12"/>
        <v>75</v>
      </c>
      <c r="H44">
        <f t="shared" si="12"/>
        <v>102.5</v>
      </c>
      <c r="I44">
        <f t="shared" si="12"/>
        <v>152.5</v>
      </c>
      <c r="J44">
        <f t="shared" si="12"/>
        <v>190</v>
      </c>
      <c r="K44">
        <f t="shared" si="12"/>
        <v>205</v>
      </c>
      <c r="L44">
        <f t="shared" si="12"/>
        <v>235</v>
      </c>
      <c r="M44">
        <f t="shared" si="12"/>
        <v>235</v>
      </c>
      <c r="N44">
        <f t="shared" si="12"/>
        <v>275</v>
      </c>
      <c r="O44">
        <f t="shared" si="12"/>
        <v>265</v>
      </c>
      <c r="P44">
        <f t="shared" si="12"/>
        <v>230</v>
      </c>
      <c r="Q44">
        <f t="shared" si="12"/>
        <v>200</v>
      </c>
      <c r="R44">
        <f t="shared" si="12"/>
        <v>152.5</v>
      </c>
      <c r="S44">
        <f t="shared" si="12"/>
        <v>115</v>
      </c>
      <c r="T44">
        <f t="shared" si="12"/>
        <v>80</v>
      </c>
      <c r="U44">
        <f t="shared" si="12"/>
        <v>50</v>
      </c>
      <c r="V44">
        <f t="shared" si="12"/>
        <v>27.5</v>
      </c>
      <c r="W44" t="e">
        <f t="shared" si="12"/>
        <v>#VALUE!</v>
      </c>
      <c r="X44" t="e">
        <f t="shared" si="12"/>
        <v>#VALUE!</v>
      </c>
    </row>
    <row r="48" spans="1:24" x14ac:dyDescent="0.25">
      <c r="A48" s="2" t="s">
        <v>177</v>
      </c>
      <c r="B48" s="2"/>
      <c r="C48" s="2" t="s">
        <v>174</v>
      </c>
      <c r="D48" s="2" t="s">
        <v>178</v>
      </c>
      <c r="E48" s="2"/>
      <c r="F48" s="2" t="s">
        <v>181</v>
      </c>
      <c r="G48" s="2"/>
      <c r="H48" s="2" t="s">
        <v>179</v>
      </c>
      <c r="I48" s="2"/>
      <c r="J48" s="2">
        <f>5400/60</f>
        <v>90</v>
      </c>
    </row>
    <row r="49" spans="1:30" x14ac:dyDescent="0.25">
      <c r="B49" t="s">
        <v>2</v>
      </c>
      <c r="C49">
        <v>22</v>
      </c>
      <c r="D49">
        <v>21</v>
      </c>
      <c r="E49" s="7">
        <v>20</v>
      </c>
      <c r="F49" s="7">
        <v>19</v>
      </c>
      <c r="G49" s="7">
        <v>18</v>
      </c>
      <c r="H49" s="7">
        <v>17</v>
      </c>
      <c r="I49" s="7">
        <v>16</v>
      </c>
      <c r="J49" s="6">
        <v>15</v>
      </c>
      <c r="K49" s="7">
        <v>14</v>
      </c>
      <c r="L49" s="7">
        <v>13</v>
      </c>
      <c r="M49" s="7">
        <v>12</v>
      </c>
      <c r="N49" s="7">
        <v>11</v>
      </c>
      <c r="O49" s="7">
        <v>10</v>
      </c>
      <c r="P49" s="6">
        <v>9</v>
      </c>
      <c r="Q49" s="7">
        <v>8</v>
      </c>
      <c r="R49" s="7">
        <v>7</v>
      </c>
      <c r="S49" s="7">
        <v>6</v>
      </c>
      <c r="T49" s="7">
        <v>5</v>
      </c>
      <c r="U49" s="7">
        <v>4</v>
      </c>
      <c r="V49" s="6">
        <v>3</v>
      </c>
      <c r="W49">
        <v>2</v>
      </c>
      <c r="X49">
        <v>1</v>
      </c>
      <c r="Z49" t="s">
        <v>180</v>
      </c>
    </row>
    <row r="50" spans="1:30" x14ac:dyDescent="0.25">
      <c r="A50" t="s">
        <v>0</v>
      </c>
      <c r="B50" s="5" t="e">
        <f t="shared" ref="B50:W58" si="14">B36/9</f>
        <v>#VALUE!</v>
      </c>
      <c r="C50" s="5">
        <f t="shared" si="14"/>
        <v>47.222222222222221</v>
      </c>
      <c r="D50" s="5">
        <f t="shared" si="14"/>
        <v>50.277777777777779</v>
      </c>
      <c r="E50" s="8">
        <f t="shared" si="14"/>
        <v>53.333333333333336</v>
      </c>
      <c r="F50" s="8">
        <f t="shared" si="14"/>
        <v>55.277777777777779</v>
      </c>
      <c r="G50" s="8">
        <f t="shared" si="14"/>
        <v>57.222222222222221</v>
      </c>
      <c r="H50" s="8">
        <f t="shared" si="14"/>
        <v>57.777777777777779</v>
      </c>
      <c r="I50" s="8">
        <f t="shared" si="14"/>
        <v>58.888888888888886</v>
      </c>
      <c r="J50" s="9">
        <f t="shared" si="14"/>
        <v>60.277777777777779</v>
      </c>
      <c r="K50" s="8">
        <f t="shared" si="14"/>
        <v>61.111111111111114</v>
      </c>
      <c r="L50" s="8">
        <f t="shared" si="14"/>
        <v>61.944444444444443</v>
      </c>
      <c r="M50" s="8">
        <f t="shared" si="14"/>
        <v>62.222222222222221</v>
      </c>
      <c r="N50" s="8">
        <f t="shared" si="14"/>
        <v>60.833333333333336</v>
      </c>
      <c r="O50" s="8">
        <f t="shared" si="14"/>
        <v>60.555555555555557</v>
      </c>
      <c r="P50" s="9">
        <f t="shared" si="14"/>
        <v>60</v>
      </c>
      <c r="Q50" s="8">
        <f t="shared" si="14"/>
        <v>56.944444444444443</v>
      </c>
      <c r="R50" s="8">
        <f t="shared" si="14"/>
        <v>52.222222222222221</v>
      </c>
      <c r="S50" s="8">
        <f t="shared" si="14"/>
        <v>48.055555555555557</v>
      </c>
      <c r="T50" s="8">
        <f t="shared" si="14"/>
        <v>42.777777777777779</v>
      </c>
      <c r="U50" s="8">
        <f t="shared" si="14"/>
        <v>36.111111111111114</v>
      </c>
      <c r="V50" s="5">
        <f t="shared" si="14"/>
        <v>29.166666666666668</v>
      </c>
      <c r="W50" s="5">
        <f t="shared" si="14"/>
        <v>19.444444444444443</v>
      </c>
      <c r="X50" s="5">
        <f>X36/9</f>
        <v>7.5</v>
      </c>
      <c r="Y50" s="5">
        <v>71.99111111111111</v>
      </c>
      <c r="AC50" s="5">
        <f>(21*30)+17.92</f>
        <v>647.91999999999996</v>
      </c>
      <c r="AD50" s="5">
        <f>AC50/9</f>
        <v>71.99111111111111</v>
      </c>
    </row>
    <row r="51" spans="1:30" x14ac:dyDescent="0.25">
      <c r="A51" t="s">
        <v>89</v>
      </c>
      <c r="B51" s="5">
        <f t="shared" si="14"/>
        <v>40</v>
      </c>
      <c r="C51" s="5">
        <f t="shared" si="14"/>
        <v>45.555555555555557</v>
      </c>
      <c r="D51" s="5">
        <f t="shared" si="14"/>
        <v>49.444444444444443</v>
      </c>
      <c r="E51" s="8">
        <f t="shared" si="14"/>
        <v>53.055555555555557</v>
      </c>
      <c r="F51" s="8">
        <f t="shared" si="14"/>
        <v>55.277777777777779</v>
      </c>
      <c r="G51" s="8">
        <v>57.2</v>
      </c>
      <c r="H51" s="8">
        <v>57.8</v>
      </c>
      <c r="I51" s="8">
        <v>58.9</v>
      </c>
      <c r="J51" s="9">
        <v>60.3</v>
      </c>
      <c r="K51" s="8">
        <v>61.1</v>
      </c>
      <c r="L51" s="8">
        <v>61.9</v>
      </c>
      <c r="M51" s="8">
        <v>62.2</v>
      </c>
      <c r="N51" s="8">
        <f t="shared" si="14"/>
        <v>60.833333333333336</v>
      </c>
      <c r="O51" s="8">
        <f t="shared" si="14"/>
        <v>60.555555555555557</v>
      </c>
      <c r="P51" s="9">
        <f t="shared" si="14"/>
        <v>60</v>
      </c>
      <c r="Q51" s="8">
        <f t="shared" si="14"/>
        <v>56.944444444444443</v>
      </c>
      <c r="R51" s="8">
        <f t="shared" si="14"/>
        <v>51.944444444444443</v>
      </c>
      <c r="S51" s="8">
        <f t="shared" si="14"/>
        <v>47.222222222222221</v>
      </c>
      <c r="T51" s="8">
        <f t="shared" si="14"/>
        <v>41.388888888888886</v>
      </c>
      <c r="U51" s="8">
        <f t="shared" si="14"/>
        <v>33.611111111111114</v>
      </c>
      <c r="V51" s="5">
        <f t="shared" si="14"/>
        <v>25</v>
      </c>
      <c r="W51" s="5">
        <f t="shared" si="14"/>
        <v>14.722222222222221</v>
      </c>
      <c r="X51" s="5">
        <f t="shared" ref="X51:X58" si="15">X37/9</f>
        <v>2.7777777777777777</v>
      </c>
      <c r="Y51" s="5">
        <v>58.657777777777774</v>
      </c>
      <c r="AC51" s="5">
        <f>(17*30)+(7*2.56)</f>
        <v>527.91999999999996</v>
      </c>
      <c r="AD51" s="5">
        <f t="shared" ref="AD51:AD58" si="16">AC51/9</f>
        <v>58.657777777777774</v>
      </c>
    </row>
    <row r="52" spans="1:30" x14ac:dyDescent="0.25">
      <c r="A52" t="s">
        <v>90</v>
      </c>
      <c r="B52" s="5">
        <f t="shared" si="14"/>
        <v>20.833333333333332</v>
      </c>
      <c r="C52" s="5">
        <f t="shared" si="14"/>
        <v>35</v>
      </c>
      <c r="D52" s="5">
        <f t="shared" si="14"/>
        <v>45.555555555555557</v>
      </c>
      <c r="E52" s="8">
        <f t="shared" si="14"/>
        <v>51.111111111111114</v>
      </c>
      <c r="F52" s="8">
        <f t="shared" si="14"/>
        <v>55</v>
      </c>
      <c r="G52" s="8">
        <f t="shared" si="14"/>
        <v>56.944444444444443</v>
      </c>
      <c r="H52" s="8">
        <f t="shared" si="14"/>
        <v>57.777777777777779</v>
      </c>
      <c r="I52" s="8">
        <f t="shared" si="14"/>
        <v>59.166666666666664</v>
      </c>
      <c r="J52" s="9">
        <f t="shared" si="14"/>
        <v>60.277777777777779</v>
      </c>
      <c r="K52" s="8">
        <f t="shared" si="14"/>
        <v>61.111111111111114</v>
      </c>
      <c r="L52" s="8">
        <f t="shared" si="14"/>
        <v>61.944444444444443</v>
      </c>
      <c r="M52" s="8">
        <f t="shared" si="14"/>
        <v>62.222222222222221</v>
      </c>
      <c r="N52" s="8">
        <f t="shared" si="14"/>
        <v>61.388888888888886</v>
      </c>
      <c r="O52" s="8">
        <f t="shared" si="14"/>
        <v>60.833333333333336</v>
      </c>
      <c r="P52" s="9">
        <f t="shared" si="14"/>
        <v>59.444444444444443</v>
      </c>
      <c r="Q52" s="8">
        <f t="shared" si="14"/>
        <v>56.388888888888886</v>
      </c>
      <c r="R52" s="8">
        <f t="shared" si="14"/>
        <v>50.833333333333336</v>
      </c>
      <c r="S52" s="8">
        <f t="shared" si="14"/>
        <v>45.833333333333336</v>
      </c>
      <c r="T52" s="8">
        <f t="shared" si="14"/>
        <v>39.722222222222221</v>
      </c>
      <c r="U52" s="8">
        <f t="shared" si="14"/>
        <v>31.666666666666668</v>
      </c>
      <c r="V52" s="5">
        <f t="shared" si="14"/>
        <v>22.777777777777779</v>
      </c>
      <c r="W52" s="5">
        <f t="shared" si="14"/>
        <v>12.222222222222221</v>
      </c>
      <c r="X52" s="5" t="e">
        <f t="shared" si="15"/>
        <v>#VALUE!</v>
      </c>
      <c r="Y52" s="5">
        <v>51.99111111111111</v>
      </c>
      <c r="AC52" s="5">
        <f>(15*30)+(7*2.56)</f>
        <v>467.92</v>
      </c>
      <c r="AD52" s="5">
        <f t="shared" si="16"/>
        <v>51.99111111111111</v>
      </c>
    </row>
    <row r="53" spans="1:30" x14ac:dyDescent="0.25">
      <c r="A53" t="s">
        <v>91</v>
      </c>
      <c r="B53" s="5" t="e">
        <f t="shared" si="14"/>
        <v>#VALUE!</v>
      </c>
      <c r="C53" s="5" t="e">
        <f t="shared" si="14"/>
        <v>#VALUE!</v>
      </c>
      <c r="D53" s="5">
        <f t="shared" si="14"/>
        <v>33.888888888888886</v>
      </c>
      <c r="E53" s="8">
        <f t="shared" si="14"/>
        <v>47.222222222222221</v>
      </c>
      <c r="F53" s="8">
        <f t="shared" si="14"/>
        <v>53.333333333333336</v>
      </c>
      <c r="G53" s="8">
        <f t="shared" si="14"/>
        <v>56.111111111111114</v>
      </c>
      <c r="H53" s="8">
        <f t="shared" si="14"/>
        <v>57.5</v>
      </c>
      <c r="I53" s="8">
        <f t="shared" si="14"/>
        <v>59.444444444444443</v>
      </c>
      <c r="J53" s="9">
        <f t="shared" si="14"/>
        <v>60.277777777777779</v>
      </c>
      <c r="K53" s="8">
        <f t="shared" si="14"/>
        <v>60.833333333333336</v>
      </c>
      <c r="L53" s="8">
        <f t="shared" si="14"/>
        <v>61.944444444444443</v>
      </c>
      <c r="M53" s="8">
        <f t="shared" si="14"/>
        <v>61.944444444444443</v>
      </c>
      <c r="N53" s="8">
        <f t="shared" si="14"/>
        <v>61.666666666666664</v>
      </c>
      <c r="O53" s="8">
        <f t="shared" si="14"/>
        <v>60.833333333333336</v>
      </c>
      <c r="P53" s="9">
        <f t="shared" si="14"/>
        <v>59.444444444444443</v>
      </c>
      <c r="Q53" s="8">
        <f t="shared" si="14"/>
        <v>55.833333333333336</v>
      </c>
      <c r="R53" s="8">
        <f t="shared" si="14"/>
        <v>49.444444444444443</v>
      </c>
      <c r="S53" s="8">
        <f t="shared" si="14"/>
        <v>43.888888888888886</v>
      </c>
      <c r="T53" s="8">
        <f t="shared" si="14"/>
        <v>37.5</v>
      </c>
      <c r="U53" s="8">
        <f t="shared" si="14"/>
        <v>29.166666666666668</v>
      </c>
      <c r="V53" s="5">
        <f t="shared" si="14"/>
        <v>20</v>
      </c>
      <c r="W53" s="5">
        <f t="shared" si="14"/>
        <v>9.7222222222222214</v>
      </c>
      <c r="X53" s="5" t="e">
        <f t="shared" si="15"/>
        <v>#VALUE!</v>
      </c>
      <c r="Y53" s="5">
        <v>45.324444444444445</v>
      </c>
      <c r="AC53" s="5">
        <f>390+(7*2.56)</f>
        <v>407.92</v>
      </c>
      <c r="AD53" s="5">
        <f t="shared" si="16"/>
        <v>45.324444444444445</v>
      </c>
    </row>
    <row r="54" spans="1:30" x14ac:dyDescent="0.25">
      <c r="A54" t="s">
        <v>86</v>
      </c>
      <c r="B54" s="5" t="e">
        <f t="shared" si="14"/>
        <v>#VALUE!</v>
      </c>
      <c r="C54" s="5" t="e">
        <f t="shared" si="14"/>
        <v>#VALUE!</v>
      </c>
      <c r="D54" s="5">
        <f t="shared" si="14"/>
        <v>11.666666666666666</v>
      </c>
      <c r="E54" s="8">
        <f t="shared" si="14"/>
        <v>35.555555555555557</v>
      </c>
      <c r="F54" s="8">
        <f t="shared" si="14"/>
        <v>49.166666666666664</v>
      </c>
      <c r="G54" s="8">
        <f t="shared" si="14"/>
        <v>53.611111111111114</v>
      </c>
      <c r="H54" s="8">
        <f t="shared" si="14"/>
        <v>56.111111111111114</v>
      </c>
      <c r="I54" s="8">
        <f t="shared" si="14"/>
        <v>58.888888888888886</v>
      </c>
      <c r="J54" s="9">
        <f t="shared" si="14"/>
        <v>59.722222222222221</v>
      </c>
      <c r="K54" s="8">
        <f t="shared" si="14"/>
        <v>60.555555555555557</v>
      </c>
      <c r="L54" s="8">
        <f t="shared" si="14"/>
        <v>61.666666666666664</v>
      </c>
      <c r="M54" s="8">
        <f t="shared" si="14"/>
        <v>61.666666666666664</v>
      </c>
      <c r="N54" s="8">
        <f t="shared" si="14"/>
        <v>61.666666666666664</v>
      </c>
      <c r="O54" s="8">
        <f t="shared" si="14"/>
        <v>60.833333333333336</v>
      </c>
      <c r="P54" s="9">
        <f t="shared" si="14"/>
        <v>58.888888888888886</v>
      </c>
      <c r="Q54" s="8">
        <f t="shared" si="14"/>
        <v>54.722222222222221</v>
      </c>
      <c r="R54" s="8">
        <f t="shared" si="14"/>
        <v>47.222222222222221</v>
      </c>
      <c r="S54" s="8">
        <f t="shared" si="14"/>
        <v>41.111111111111114</v>
      </c>
      <c r="T54" s="8">
        <f t="shared" si="14"/>
        <v>34.166666666666664</v>
      </c>
      <c r="U54" s="8">
        <f t="shared" si="14"/>
        <v>25.555555555555557</v>
      </c>
      <c r="V54" s="5">
        <f t="shared" si="14"/>
        <v>16.666666666666668</v>
      </c>
      <c r="W54" s="5">
        <f t="shared" si="14"/>
        <v>7.2222222222222223</v>
      </c>
      <c r="X54" s="5" t="e">
        <f t="shared" si="15"/>
        <v>#VALUE!</v>
      </c>
      <c r="Y54" s="5">
        <v>38.657777777777781</v>
      </c>
      <c r="AC54" s="5">
        <f>330+17.92</f>
        <v>347.92</v>
      </c>
      <c r="AD54" s="5">
        <f t="shared" si="16"/>
        <v>38.657777777777781</v>
      </c>
    </row>
    <row r="55" spans="1:30" x14ac:dyDescent="0.25">
      <c r="A55" t="s">
        <v>87</v>
      </c>
      <c r="B55" s="5" t="e">
        <f t="shared" si="14"/>
        <v>#VALUE!</v>
      </c>
      <c r="C55" s="5" t="e">
        <f t="shared" si="14"/>
        <v>#VALUE!</v>
      </c>
      <c r="D55" s="5">
        <f t="shared" si="14"/>
        <v>3.0555555555555554</v>
      </c>
      <c r="E55" s="8">
        <f t="shared" si="14"/>
        <v>16.388888888888889</v>
      </c>
      <c r="F55" s="8">
        <f t="shared" si="14"/>
        <v>38.055555555555557</v>
      </c>
      <c r="G55" s="8">
        <f t="shared" si="14"/>
        <v>46.666666666666664</v>
      </c>
      <c r="H55" s="8">
        <f t="shared" si="14"/>
        <v>51.944444444444443</v>
      </c>
      <c r="I55" s="8">
        <f t="shared" si="14"/>
        <v>57.222222222222221</v>
      </c>
      <c r="J55" s="9">
        <f t="shared" si="14"/>
        <v>58.888888888888886</v>
      </c>
      <c r="K55" s="8">
        <f t="shared" si="14"/>
        <v>59.722222222222221</v>
      </c>
      <c r="L55" s="8">
        <f t="shared" si="14"/>
        <v>60.555555555555557</v>
      </c>
      <c r="M55" s="8">
        <f t="shared" si="14"/>
        <v>61.666666666666664</v>
      </c>
      <c r="N55" s="8">
        <f t="shared" si="14"/>
        <v>61.111111111111114</v>
      </c>
      <c r="O55" s="8">
        <f t="shared" si="14"/>
        <v>60</v>
      </c>
      <c r="P55" s="9">
        <f t="shared" si="14"/>
        <v>58.055555555555557</v>
      </c>
      <c r="Q55" s="8">
        <f t="shared" si="14"/>
        <v>53.055555555555557</v>
      </c>
      <c r="R55" s="8">
        <f t="shared" si="14"/>
        <v>43.888888888888886</v>
      </c>
      <c r="S55" s="8">
        <f t="shared" si="14"/>
        <v>36.944444444444443</v>
      </c>
      <c r="T55" s="8">
        <f t="shared" si="14"/>
        <v>30</v>
      </c>
      <c r="U55" s="8">
        <f t="shared" si="14"/>
        <v>21.388888888888889</v>
      </c>
      <c r="V55" s="5">
        <f t="shared" si="14"/>
        <v>12.777777777777779</v>
      </c>
      <c r="W55" s="5">
        <f t="shared" si="14"/>
        <v>5</v>
      </c>
      <c r="X55" s="5" t="e">
        <f t="shared" si="15"/>
        <v>#VALUE!</v>
      </c>
      <c r="Y55" s="5">
        <v>31.991111111111113</v>
      </c>
      <c r="AC55" s="5">
        <f>270+17.92</f>
        <v>287.92</v>
      </c>
      <c r="AD55" s="5">
        <f t="shared" si="16"/>
        <v>31.991111111111113</v>
      </c>
    </row>
    <row r="56" spans="1:30" x14ac:dyDescent="0.25">
      <c r="A56" t="s">
        <v>88</v>
      </c>
      <c r="B56" s="5" t="e">
        <f t="shared" si="14"/>
        <v>#VALUE!</v>
      </c>
      <c r="C56" s="5" t="e">
        <f t="shared" si="14"/>
        <v>#VALUE!</v>
      </c>
      <c r="D56" s="5" t="e">
        <f t="shared" si="14"/>
        <v>#VALUE!</v>
      </c>
      <c r="E56" s="8">
        <f t="shared" si="14"/>
        <v>8.6111111111111107</v>
      </c>
      <c r="F56" s="8">
        <f t="shared" si="14"/>
        <v>23.888888888888889</v>
      </c>
      <c r="G56" s="8">
        <f t="shared" si="14"/>
        <v>35</v>
      </c>
      <c r="H56" s="8">
        <f t="shared" si="14"/>
        <v>41.944444444444443</v>
      </c>
      <c r="I56" s="8">
        <f t="shared" si="14"/>
        <v>51.944444444444443</v>
      </c>
      <c r="J56" s="9">
        <f t="shared" si="14"/>
        <v>56.388888888888886</v>
      </c>
      <c r="K56" s="8">
        <f t="shared" si="14"/>
        <v>58.055555555555557</v>
      </c>
      <c r="L56" s="8">
        <f t="shared" si="14"/>
        <v>58.611111111111114</v>
      </c>
      <c r="M56" s="8">
        <f t="shared" si="14"/>
        <v>58.611111111111114</v>
      </c>
      <c r="N56" s="8">
        <f t="shared" si="14"/>
        <v>58.888888888888886</v>
      </c>
      <c r="O56" s="8">
        <f t="shared" si="14"/>
        <v>57.5</v>
      </c>
      <c r="P56" s="9">
        <f t="shared" si="14"/>
        <v>55</v>
      </c>
      <c r="Q56" s="8">
        <f t="shared" si="14"/>
        <v>49.166666666666664</v>
      </c>
      <c r="R56" s="8">
        <f t="shared" si="14"/>
        <v>38.611111111111114</v>
      </c>
      <c r="S56" s="8">
        <f t="shared" si="14"/>
        <v>31.111111111111111</v>
      </c>
      <c r="T56" s="8">
        <f t="shared" si="14"/>
        <v>24.444444444444443</v>
      </c>
      <c r="U56" s="8">
        <f t="shared" si="14"/>
        <v>16.111111111111111</v>
      </c>
      <c r="V56" s="5">
        <f t="shared" si="14"/>
        <v>9.4444444444444446</v>
      </c>
      <c r="W56" s="5">
        <f t="shared" si="14"/>
        <v>2.7777777777777777</v>
      </c>
      <c r="X56" s="5" t="e">
        <f t="shared" si="15"/>
        <v>#VALUE!</v>
      </c>
      <c r="Y56" s="5">
        <v>25.324444444444445</v>
      </c>
      <c r="AC56" s="5">
        <f>210+17.92</f>
        <v>227.92000000000002</v>
      </c>
      <c r="AD56" s="5">
        <f t="shared" si="16"/>
        <v>25.324444444444445</v>
      </c>
    </row>
    <row r="57" spans="1:30" x14ac:dyDescent="0.25">
      <c r="A57" t="s">
        <v>35</v>
      </c>
      <c r="B57" s="5" t="e">
        <f t="shared" si="14"/>
        <v>#VALUE!</v>
      </c>
      <c r="C57" s="5" t="e">
        <f t="shared" si="14"/>
        <v>#VALUE!</v>
      </c>
      <c r="D57" s="5" t="e">
        <f t="shared" si="14"/>
        <v>#VALUE!</v>
      </c>
      <c r="E57" s="8">
        <f t="shared" si="14"/>
        <v>5.833333333333333</v>
      </c>
      <c r="F57" s="8">
        <f t="shared" si="14"/>
        <v>12.5</v>
      </c>
      <c r="G57" s="8">
        <f t="shared" si="14"/>
        <v>20.277777777777779</v>
      </c>
      <c r="H57" s="8">
        <f t="shared" si="14"/>
        <v>26.666666666666668</v>
      </c>
      <c r="I57" s="8">
        <f t="shared" si="14"/>
        <v>38.333333333333336</v>
      </c>
      <c r="J57" s="9">
        <f t="shared" si="14"/>
        <v>46.111111111111114</v>
      </c>
      <c r="K57" s="8">
        <f t="shared" si="14"/>
        <v>50</v>
      </c>
      <c r="L57" s="8">
        <f t="shared" si="14"/>
        <v>51.666666666666664</v>
      </c>
      <c r="M57" s="8">
        <f t="shared" si="14"/>
        <v>51.666666666666664</v>
      </c>
      <c r="N57" s="8">
        <f t="shared" si="14"/>
        <v>51.388888888888886</v>
      </c>
      <c r="O57" s="8">
        <f t="shared" si="14"/>
        <v>50.277777777777779</v>
      </c>
      <c r="P57" s="9">
        <f t="shared" si="14"/>
        <v>46.944444444444443</v>
      </c>
      <c r="Q57" s="8">
        <f t="shared" si="14"/>
        <v>40.555555555555557</v>
      </c>
      <c r="R57" s="8">
        <f t="shared" si="14"/>
        <v>30</v>
      </c>
      <c r="S57" s="8">
        <f t="shared" si="14"/>
        <v>23.611111111111111</v>
      </c>
      <c r="T57" s="8">
        <f t="shared" si="14"/>
        <v>17.222222222222221</v>
      </c>
      <c r="U57" s="8">
        <f t="shared" si="14"/>
        <v>10.833333333333334</v>
      </c>
      <c r="V57" s="5">
        <f t="shared" si="14"/>
        <v>6.1111111111111107</v>
      </c>
      <c r="W57" s="5" t="e">
        <f t="shared" si="14"/>
        <v>#VALUE!</v>
      </c>
      <c r="X57" s="5" t="e">
        <f t="shared" si="15"/>
        <v>#VALUE!</v>
      </c>
      <c r="Y57" s="5">
        <v>18.657777777777781</v>
      </c>
      <c r="AC57" s="5">
        <f>150+17.92</f>
        <v>167.92000000000002</v>
      </c>
      <c r="AD57" s="5">
        <f t="shared" si="16"/>
        <v>18.657777777777781</v>
      </c>
    </row>
    <row r="58" spans="1:30" x14ac:dyDescent="0.25">
      <c r="A58" t="s">
        <v>48</v>
      </c>
      <c r="B58" s="5" t="e">
        <f t="shared" si="14"/>
        <v>#VALUE!</v>
      </c>
      <c r="C58" s="5" t="e">
        <f t="shared" si="14"/>
        <v>#VALUE!</v>
      </c>
      <c r="D58" s="5" t="e">
        <f t="shared" si="14"/>
        <v>#VALUE!</v>
      </c>
      <c r="E58" s="8">
        <f t="shared" si="14"/>
        <v>3.8888888888888888</v>
      </c>
      <c r="F58" s="8">
        <f t="shared" si="14"/>
        <v>5.5555555555555554</v>
      </c>
      <c r="G58" s="8">
        <f t="shared" si="14"/>
        <v>8.3333333333333339</v>
      </c>
      <c r="H58" s="8">
        <f t="shared" si="14"/>
        <v>11.388888888888889</v>
      </c>
      <c r="I58" s="8">
        <f t="shared" si="14"/>
        <v>16.944444444444443</v>
      </c>
      <c r="J58" s="9">
        <f t="shared" si="14"/>
        <v>21.111111111111111</v>
      </c>
      <c r="K58" s="8">
        <f t="shared" si="14"/>
        <v>22.777777777777779</v>
      </c>
      <c r="L58" s="8">
        <f t="shared" si="14"/>
        <v>26.111111111111111</v>
      </c>
      <c r="M58" s="10">
        <v>28.35</v>
      </c>
      <c r="N58" s="8">
        <f t="shared" si="14"/>
        <v>30.555555555555557</v>
      </c>
      <c r="O58" s="8">
        <f t="shared" si="14"/>
        <v>29.444444444444443</v>
      </c>
      <c r="P58" s="9">
        <f t="shared" si="14"/>
        <v>25.555555555555557</v>
      </c>
      <c r="Q58" s="8">
        <f t="shared" si="14"/>
        <v>22.222222222222221</v>
      </c>
      <c r="R58" s="8">
        <f t="shared" si="14"/>
        <v>16.944444444444443</v>
      </c>
      <c r="S58" s="8">
        <f t="shared" si="14"/>
        <v>12.777777777777779</v>
      </c>
      <c r="T58" s="8">
        <f t="shared" si="14"/>
        <v>8.8888888888888893</v>
      </c>
      <c r="U58" s="8">
        <f t="shared" si="14"/>
        <v>5.5555555555555554</v>
      </c>
      <c r="V58" s="5">
        <f t="shared" si="14"/>
        <v>3.0555555555555554</v>
      </c>
      <c r="W58" s="5" t="e">
        <f t="shared" si="14"/>
        <v>#VALUE!</v>
      </c>
      <c r="X58" s="5" t="e">
        <f t="shared" si="15"/>
        <v>#VALUE!</v>
      </c>
      <c r="Y58" s="5">
        <v>11.991111111111111</v>
      </c>
      <c r="AC58" s="5">
        <f>90+17.92</f>
        <v>107.92</v>
      </c>
      <c r="AD58" s="5">
        <f t="shared" si="16"/>
        <v>11.991111111111111</v>
      </c>
    </row>
    <row r="59" spans="1:30" x14ac:dyDescent="0.25">
      <c r="B59">
        <v>600</v>
      </c>
      <c r="C59">
        <v>574</v>
      </c>
      <c r="D59">
        <v>557</v>
      </c>
      <c r="E59" s="7">
        <v>539</v>
      </c>
      <c r="F59" s="7">
        <v>522</v>
      </c>
      <c r="G59" s="7">
        <v>505</v>
      </c>
      <c r="H59" s="7">
        <v>487</v>
      </c>
      <c r="I59" s="7">
        <v>453</v>
      </c>
      <c r="J59" s="6">
        <v>418</v>
      </c>
      <c r="K59" s="7">
        <v>384</v>
      </c>
      <c r="L59" s="7">
        <v>349</v>
      </c>
      <c r="M59" s="7">
        <v>315</v>
      </c>
      <c r="N59" s="7">
        <v>281</v>
      </c>
      <c r="O59" s="7">
        <v>247</v>
      </c>
      <c r="P59" s="6">
        <v>213</v>
      </c>
      <c r="Q59" s="7">
        <v>179</v>
      </c>
      <c r="R59" s="7">
        <v>144</v>
      </c>
      <c r="S59" s="7">
        <v>127</v>
      </c>
      <c r="T59" s="7">
        <v>110</v>
      </c>
      <c r="U59" s="7">
        <v>93</v>
      </c>
      <c r="V59">
        <v>75</v>
      </c>
      <c r="W59">
        <v>58</v>
      </c>
      <c r="X59">
        <v>41</v>
      </c>
      <c r="Y59">
        <v>34</v>
      </c>
      <c r="AC59">
        <v>34</v>
      </c>
    </row>
    <row r="60" spans="1:30" x14ac:dyDescent="0.25">
      <c r="P60" s="2"/>
    </row>
    <row r="61" spans="1:30" x14ac:dyDescent="0.25">
      <c r="D61">
        <v>9</v>
      </c>
      <c r="E61" s="11">
        <f>E58/2</f>
        <v>1.9444444444444444</v>
      </c>
      <c r="F61" s="11">
        <f t="shared" ref="F61:U61" si="17">F58/2</f>
        <v>2.7777777777777777</v>
      </c>
      <c r="G61" s="11">
        <f t="shared" si="17"/>
        <v>4.166666666666667</v>
      </c>
      <c r="H61" s="11">
        <f t="shared" si="17"/>
        <v>5.6944444444444446</v>
      </c>
      <c r="I61" s="11">
        <f t="shared" si="17"/>
        <v>8.4722222222222214</v>
      </c>
      <c r="J61" s="11">
        <f t="shared" si="17"/>
        <v>10.555555555555555</v>
      </c>
      <c r="K61" s="5">
        <f t="shared" si="17"/>
        <v>11.388888888888889</v>
      </c>
      <c r="L61" s="5">
        <f t="shared" si="17"/>
        <v>13.055555555555555</v>
      </c>
      <c r="M61" s="5">
        <f t="shared" si="17"/>
        <v>14.175000000000001</v>
      </c>
      <c r="N61" s="5">
        <f t="shared" si="17"/>
        <v>15.277777777777779</v>
      </c>
      <c r="O61" s="5">
        <f t="shared" si="17"/>
        <v>14.722222222222221</v>
      </c>
      <c r="P61" s="5">
        <f t="shared" si="17"/>
        <v>12.777777777777779</v>
      </c>
      <c r="Q61" s="5">
        <f t="shared" si="17"/>
        <v>11.111111111111111</v>
      </c>
      <c r="R61" s="5">
        <f t="shared" si="17"/>
        <v>8.4722222222222214</v>
      </c>
      <c r="S61" s="5">
        <f t="shared" si="17"/>
        <v>6.3888888888888893</v>
      </c>
      <c r="T61" s="5">
        <f t="shared" si="17"/>
        <v>4.4444444444444446</v>
      </c>
      <c r="U61" s="5">
        <f t="shared" si="17"/>
        <v>2.7777777777777777</v>
      </c>
      <c r="V61" s="5">
        <f>1.55</f>
        <v>1.55</v>
      </c>
    </row>
    <row r="62" spans="1:30" x14ac:dyDescent="0.25">
      <c r="D62">
        <v>6</v>
      </c>
      <c r="E62" s="2">
        <v>1</v>
      </c>
      <c r="F62" s="2">
        <f t="shared" ref="F62:U63" si="18">F61/2</f>
        <v>1.3888888888888888</v>
      </c>
      <c r="G62" s="2">
        <f t="shared" si="18"/>
        <v>2.0833333333333335</v>
      </c>
      <c r="H62" s="2">
        <f t="shared" si="18"/>
        <v>2.8472222222222223</v>
      </c>
      <c r="I62" s="2">
        <f t="shared" si="18"/>
        <v>4.2361111111111107</v>
      </c>
      <c r="J62" s="2">
        <f t="shared" si="18"/>
        <v>5.2777777777777777</v>
      </c>
      <c r="K62">
        <f t="shared" si="18"/>
        <v>5.6944444444444446</v>
      </c>
      <c r="L62">
        <f t="shared" si="18"/>
        <v>6.5277777777777777</v>
      </c>
      <c r="M62">
        <f t="shared" si="18"/>
        <v>7.0875000000000004</v>
      </c>
      <c r="N62">
        <f t="shared" si="18"/>
        <v>7.6388888888888893</v>
      </c>
      <c r="O62">
        <f t="shared" si="18"/>
        <v>7.3611111111111107</v>
      </c>
      <c r="P62">
        <f t="shared" si="18"/>
        <v>6.3888888888888893</v>
      </c>
      <c r="Q62">
        <f t="shared" si="18"/>
        <v>5.5555555555555554</v>
      </c>
      <c r="R62">
        <f t="shared" si="18"/>
        <v>4.2361111111111107</v>
      </c>
      <c r="S62">
        <f t="shared" si="18"/>
        <v>3.1944444444444446</v>
      </c>
      <c r="T62">
        <f t="shared" si="18"/>
        <v>2.2222222222222223</v>
      </c>
      <c r="U62">
        <f t="shared" si="18"/>
        <v>1.3888888888888888</v>
      </c>
      <c r="V62">
        <v>1</v>
      </c>
    </row>
    <row r="63" spans="1:30" x14ac:dyDescent="0.25">
      <c r="D63">
        <v>3</v>
      </c>
      <c r="E63" s="2">
        <v>1</v>
      </c>
      <c r="F63" s="2">
        <v>1</v>
      </c>
      <c r="G63" s="2">
        <f t="shared" si="18"/>
        <v>1.0416666666666667</v>
      </c>
      <c r="H63" s="2">
        <f t="shared" si="18"/>
        <v>1.4236111111111112</v>
      </c>
      <c r="I63" s="2">
        <f t="shared" si="18"/>
        <v>2.1180555555555554</v>
      </c>
      <c r="J63" s="2">
        <f t="shared" si="18"/>
        <v>2.6388888888888888</v>
      </c>
      <c r="K63">
        <f t="shared" si="18"/>
        <v>2.8472222222222223</v>
      </c>
      <c r="L63">
        <f t="shared" si="18"/>
        <v>3.2638888888888888</v>
      </c>
      <c r="M63">
        <f t="shared" si="18"/>
        <v>3.5437500000000002</v>
      </c>
      <c r="N63">
        <f t="shared" si="18"/>
        <v>3.8194444444444446</v>
      </c>
      <c r="O63">
        <f t="shared" si="18"/>
        <v>3.6805555555555554</v>
      </c>
      <c r="P63">
        <f t="shared" si="18"/>
        <v>3.1944444444444446</v>
      </c>
      <c r="Q63">
        <f t="shared" si="18"/>
        <v>2.7777777777777777</v>
      </c>
      <c r="R63">
        <f t="shared" si="18"/>
        <v>2.1180555555555554</v>
      </c>
      <c r="S63">
        <f t="shared" si="18"/>
        <v>1.5972222222222223</v>
      </c>
      <c r="T63">
        <v>1</v>
      </c>
      <c r="U63">
        <v>1</v>
      </c>
      <c r="V63">
        <v>1</v>
      </c>
    </row>
    <row r="64" spans="1:30" x14ac:dyDescent="0.25">
      <c r="D64">
        <v>0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8" spans="11:20" x14ac:dyDescent="0.25">
      <c r="S68">
        <f>(18.7+25.3)*0.5</f>
        <v>22</v>
      </c>
      <c r="T68">
        <f>(75+58)/2</f>
        <v>66.5</v>
      </c>
    </row>
    <row r="71" spans="11:20" x14ac:dyDescent="0.25">
      <c r="K71">
        <v>0.48</v>
      </c>
      <c r="L71" t="s">
        <v>182</v>
      </c>
    </row>
    <row r="72" spans="11:20" x14ac:dyDescent="0.25">
      <c r="K72">
        <v>0.82</v>
      </c>
      <c r="L7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4F3C-A174-4C01-B6FB-68E6614D81EB}">
  <dimension ref="A1:E18"/>
  <sheetViews>
    <sheetView workbookViewId="0">
      <selection activeCell="A18" sqref="A18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184</v>
      </c>
      <c r="E1" t="s">
        <v>192</v>
      </c>
    </row>
    <row r="2" spans="1:5" x14ac:dyDescent="0.25">
      <c r="B2" t="s">
        <v>189</v>
      </c>
      <c r="C2" t="s">
        <v>190</v>
      </c>
      <c r="D2" t="s">
        <v>189</v>
      </c>
      <c r="E2" t="s">
        <v>190</v>
      </c>
    </row>
    <row r="3" spans="1:5" x14ac:dyDescent="0.25">
      <c r="A3" t="s">
        <v>185</v>
      </c>
      <c r="B3">
        <v>88</v>
      </c>
      <c r="C3" s="12">
        <v>0.22083333333333333</v>
      </c>
    </row>
    <row r="4" spans="1:5" x14ac:dyDescent="0.25">
      <c r="A4" t="s">
        <v>186</v>
      </c>
      <c r="B4">
        <v>2</v>
      </c>
      <c r="C4" s="12">
        <v>9.0277777777777787E-3</v>
      </c>
    </row>
    <row r="5" spans="1:5" x14ac:dyDescent="0.25">
      <c r="A5" t="s">
        <v>187</v>
      </c>
      <c r="B5">
        <v>96</v>
      </c>
      <c r="C5" s="12">
        <v>0.28611111111111115</v>
      </c>
      <c r="E5" s="12"/>
    </row>
    <row r="6" spans="1:5" x14ac:dyDescent="0.25">
      <c r="A6" t="s">
        <v>191</v>
      </c>
      <c r="B6">
        <v>130</v>
      </c>
      <c r="C6" s="12">
        <v>0.41666666666666669</v>
      </c>
    </row>
    <row r="7" spans="1:5" x14ac:dyDescent="0.25">
      <c r="A7" t="s">
        <v>188</v>
      </c>
      <c r="B7">
        <v>10</v>
      </c>
      <c r="C7" s="12">
        <v>2.0833333333333332E-2</v>
      </c>
    </row>
    <row r="8" spans="1:5" x14ac:dyDescent="0.25">
      <c r="B8">
        <f>SUM(B3:B7)</f>
        <v>326</v>
      </c>
      <c r="C8" s="12">
        <f>SUM(C3:C7)</f>
        <v>0.95347222222222239</v>
      </c>
    </row>
    <row r="11" spans="1:5" x14ac:dyDescent="0.25">
      <c r="A11" t="s">
        <v>194</v>
      </c>
    </row>
    <row r="12" spans="1:5" x14ac:dyDescent="0.25">
      <c r="A12" t="s">
        <v>193</v>
      </c>
      <c r="B12">
        <v>120</v>
      </c>
      <c r="C12" s="12">
        <v>0.25</v>
      </c>
    </row>
    <row r="13" spans="1:5" x14ac:dyDescent="0.25">
      <c r="A13" t="s">
        <v>195</v>
      </c>
      <c r="B13">
        <v>10</v>
      </c>
      <c r="C13" s="12">
        <v>3.125E-2</v>
      </c>
    </row>
    <row r="14" spans="1:5" x14ac:dyDescent="0.25">
      <c r="A14" t="s">
        <v>196</v>
      </c>
      <c r="B14">
        <v>19</v>
      </c>
      <c r="C14" s="12">
        <v>5.1388888888888894E-2</v>
      </c>
    </row>
    <row r="15" spans="1:5" x14ac:dyDescent="0.25">
      <c r="A15" t="s">
        <v>197</v>
      </c>
      <c r="B15">
        <v>14</v>
      </c>
      <c r="C15" s="12">
        <v>4.1666666666666664E-2</v>
      </c>
    </row>
    <row r="16" spans="1:5" x14ac:dyDescent="0.25">
      <c r="A16" t="s">
        <v>198</v>
      </c>
      <c r="B16">
        <v>8</v>
      </c>
      <c r="C16" s="12">
        <v>2.0833333333333332E-2</v>
      </c>
    </row>
    <row r="17" spans="1:3" x14ac:dyDescent="0.25">
      <c r="A17" t="s">
        <v>185</v>
      </c>
      <c r="B17">
        <v>88</v>
      </c>
      <c r="C17" s="12">
        <v>0.22222222222222221</v>
      </c>
    </row>
    <row r="18" spans="1:3" x14ac:dyDescent="0.25">
      <c r="B18">
        <f>SUM(B12:B17)</f>
        <v>259</v>
      </c>
      <c r="C18" s="12">
        <f>SUM(C12:C17)</f>
        <v>0.61736111111111103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Karthi Sivaraman</cp:lastModifiedBy>
  <dcterms:created xsi:type="dcterms:W3CDTF">2023-07-29T16:17:07Z</dcterms:created>
  <dcterms:modified xsi:type="dcterms:W3CDTF">2023-12-21T11:54:18Z</dcterms:modified>
</cp:coreProperties>
</file>