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/>
  <xr:revisionPtr revIDLastSave="0" documentId="13_ncr:1_{1953D92F-AFE8-4AE0-AEB2-CC6D93FA91A5}" xr6:coauthVersionLast="43" xr6:coauthVersionMax="43" xr10:uidLastSave="{00000000-0000-0000-0000-000000000000}"/>
  <bookViews>
    <workbookView xWindow="-120" yWindow="-120" windowWidth="20730" windowHeight="11160" firstSheet="2" activeTab="3" xr2:uid="{00000000-000D-0000-FFFF-FFFF00000000}"/>
  </bookViews>
  <sheets>
    <sheet name="Structural Information" sheetId="1" r:id="rId1"/>
    <sheet name="Frame Capacities" sheetId="5" r:id="rId2"/>
    <sheet name="Infill Capacities" sheetId="6" r:id="rId3"/>
    <sheet name="System Capacities" sheetId="7" r:id="rId4"/>
    <sheet name="Yield Mechanism" sheetId="3" r:id="rId5"/>
    <sheet name="Post-yield Mechanism" sheetId="4" r:id="rId6"/>
  </sheets>
  <externalReferences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" i="6" l="1"/>
  <c r="H16" i="6"/>
  <c r="H15" i="6"/>
  <c r="H13" i="6"/>
  <c r="P10" i="4"/>
  <c r="L10" i="4"/>
  <c r="K10" i="4"/>
  <c r="P9" i="4"/>
  <c r="L9" i="4"/>
  <c r="K9" i="4"/>
  <c r="P8" i="4"/>
  <c r="L8" i="4"/>
  <c r="L7" i="4" s="1"/>
  <c r="L6" i="4" s="1"/>
  <c r="L5" i="4" s="1"/>
  <c r="K8" i="4"/>
  <c r="P7" i="4"/>
  <c r="K7" i="4"/>
  <c r="P6" i="4"/>
  <c r="K6" i="4"/>
  <c r="P5" i="4"/>
  <c r="K5" i="4"/>
  <c r="P21" i="4"/>
  <c r="L21" i="4"/>
  <c r="L20" i="4" s="1"/>
  <c r="L19" i="4" s="1"/>
  <c r="L18" i="4" s="1"/>
  <c r="L17" i="4" s="1"/>
  <c r="L16" i="4" s="1"/>
  <c r="K21" i="4"/>
  <c r="P20" i="4"/>
  <c r="K20" i="4"/>
  <c r="P19" i="4"/>
  <c r="K19" i="4"/>
  <c r="P18" i="4"/>
  <c r="K18" i="4"/>
  <c r="P17" i="4"/>
  <c r="K17" i="4"/>
  <c r="P16" i="4"/>
  <c r="K16" i="4"/>
  <c r="AG14" i="6"/>
  <c r="AG17" i="6"/>
  <c r="BM4" i="6" l="1"/>
  <c r="BO15" i="5" l="1"/>
  <c r="BO16" i="5"/>
  <c r="BO17" i="5"/>
  <c r="BO18" i="5"/>
  <c r="BO19" i="5"/>
  <c r="BO14" i="5"/>
  <c r="P32" i="4" l="1"/>
  <c r="K32" i="4"/>
  <c r="L32" i="4" s="1"/>
  <c r="L31" i="4" s="1"/>
  <c r="L30" i="4" s="1"/>
  <c r="L29" i="4" s="1"/>
  <c r="L28" i="4" s="1"/>
  <c r="L27" i="4" s="1"/>
  <c r="P31" i="4"/>
  <c r="K31" i="4"/>
  <c r="P30" i="4"/>
  <c r="K30" i="4"/>
  <c r="P29" i="4"/>
  <c r="K29" i="4"/>
  <c r="P28" i="4"/>
  <c r="K28" i="4"/>
  <c r="P27" i="4"/>
  <c r="K27" i="4"/>
  <c r="P43" i="4"/>
  <c r="K43" i="4"/>
  <c r="L43" i="4" s="1"/>
  <c r="L42" i="4" s="1"/>
  <c r="L41" i="4" s="1"/>
  <c r="L40" i="4" s="1"/>
  <c r="L39" i="4" s="1"/>
  <c r="L38" i="4" s="1"/>
  <c r="P42" i="4"/>
  <c r="K42" i="4"/>
  <c r="P41" i="4"/>
  <c r="K41" i="4"/>
  <c r="P40" i="4"/>
  <c r="K40" i="4"/>
  <c r="P39" i="4"/>
  <c r="K39" i="4"/>
  <c r="P38" i="4"/>
  <c r="K38" i="4"/>
  <c r="P54" i="4"/>
  <c r="K54" i="4"/>
  <c r="L54" i="4" s="1"/>
  <c r="L53" i="4" s="1"/>
  <c r="L52" i="4" s="1"/>
  <c r="L51" i="4" s="1"/>
  <c r="L50" i="4" s="1"/>
  <c r="L49" i="4" s="1"/>
  <c r="P53" i="4"/>
  <c r="K53" i="4"/>
  <c r="P52" i="4"/>
  <c r="K52" i="4"/>
  <c r="P51" i="4"/>
  <c r="K51" i="4"/>
  <c r="P50" i="4"/>
  <c r="K50" i="4"/>
  <c r="P49" i="4"/>
  <c r="K49" i="4"/>
  <c r="P65" i="4"/>
  <c r="L65" i="4"/>
  <c r="L64" i="4" s="1"/>
  <c r="L63" i="4" s="1"/>
  <c r="L62" i="4" s="1"/>
  <c r="L61" i="4" s="1"/>
  <c r="L60" i="4" s="1"/>
  <c r="K65" i="4"/>
  <c r="P64" i="4"/>
  <c r="K64" i="4"/>
  <c r="P63" i="4"/>
  <c r="K63" i="4"/>
  <c r="P62" i="4"/>
  <c r="K62" i="4"/>
  <c r="P61" i="4"/>
  <c r="K61" i="4"/>
  <c r="P60" i="4"/>
  <c r="K60" i="4"/>
  <c r="P76" i="4"/>
  <c r="K76" i="4"/>
  <c r="L76" i="4" s="1"/>
  <c r="L75" i="4" s="1"/>
  <c r="L74" i="4" s="1"/>
  <c r="L73" i="4" s="1"/>
  <c r="L72" i="4" s="1"/>
  <c r="L71" i="4" s="1"/>
  <c r="P75" i="4"/>
  <c r="K75" i="4"/>
  <c r="P74" i="4"/>
  <c r="K74" i="4"/>
  <c r="P73" i="4"/>
  <c r="K73" i="4"/>
  <c r="P72" i="4"/>
  <c r="K72" i="4"/>
  <c r="P71" i="4"/>
  <c r="K71" i="4"/>
  <c r="P87" i="4"/>
  <c r="L87" i="4"/>
  <c r="L86" i="4" s="1"/>
  <c r="L85" i="4" s="1"/>
  <c r="L84" i="4" s="1"/>
  <c r="L83" i="4" s="1"/>
  <c r="L82" i="4" s="1"/>
  <c r="K87" i="4"/>
  <c r="P86" i="4"/>
  <c r="K86" i="4"/>
  <c r="P85" i="4"/>
  <c r="K85" i="4"/>
  <c r="P84" i="4"/>
  <c r="K84" i="4"/>
  <c r="P83" i="4"/>
  <c r="K83" i="4"/>
  <c r="P82" i="4"/>
  <c r="K82" i="4"/>
  <c r="P98" i="4"/>
  <c r="K98" i="4"/>
  <c r="L98" i="4" s="1"/>
  <c r="L97" i="4" s="1"/>
  <c r="L96" i="4" s="1"/>
  <c r="L95" i="4" s="1"/>
  <c r="L94" i="4" s="1"/>
  <c r="L93" i="4" s="1"/>
  <c r="P97" i="4"/>
  <c r="K97" i="4"/>
  <c r="P96" i="4"/>
  <c r="K96" i="4"/>
  <c r="P95" i="4"/>
  <c r="K95" i="4"/>
  <c r="P94" i="4"/>
  <c r="K94" i="4"/>
  <c r="P93" i="4"/>
  <c r="K93" i="4"/>
  <c r="AW5" i="5" l="1"/>
  <c r="BT14" i="5"/>
  <c r="BN17" i="5"/>
  <c r="BN14" i="5"/>
  <c r="BN15" i="5"/>
  <c r="BN16" i="5"/>
  <c r="BN18" i="5"/>
  <c r="BN19" i="5"/>
  <c r="BP14" i="5"/>
  <c r="BS14" i="5"/>
  <c r="AP21" i="5"/>
  <c r="AP22" i="5"/>
  <c r="AP23" i="5"/>
  <c r="AP24" i="5"/>
  <c r="AP26" i="5"/>
  <c r="AP25" i="5"/>
  <c r="AP27" i="5"/>
  <c r="AP28" i="5"/>
  <c r="BR16" i="6"/>
  <c r="BR14" i="6"/>
  <c r="BR12" i="6"/>
  <c r="BR10" i="6"/>
  <c r="BR7" i="6"/>
  <c r="BR8" i="6"/>
  <c r="BR9" i="6"/>
  <c r="BR11" i="6"/>
  <c r="BR13" i="6"/>
  <c r="BS7" i="6" l="1"/>
  <c r="BT4" i="6"/>
  <c r="BU4" i="6"/>
  <c r="BV4" i="6"/>
  <c r="BW4" i="6"/>
  <c r="BX4" i="6"/>
  <c r="BS4" i="6"/>
  <c r="BR15" i="6"/>
  <c r="BT15" i="6" s="1"/>
  <c r="BR6" i="6"/>
  <c r="BR5" i="6"/>
  <c r="BS5" i="6" s="1"/>
  <c r="BW15" i="6" l="1"/>
  <c r="BW7" i="6"/>
  <c r="BW9" i="6"/>
  <c r="BW13" i="6"/>
  <c r="BW11" i="6"/>
  <c r="BU13" i="6"/>
  <c r="BU11" i="6"/>
  <c r="BU7" i="6"/>
  <c r="BU9" i="6"/>
  <c r="BX15" i="6"/>
  <c r="BX7" i="6"/>
  <c r="BX9" i="6"/>
  <c r="BX13" i="6"/>
  <c r="BX11" i="6"/>
  <c r="BV13" i="6"/>
  <c r="BV11" i="6"/>
  <c r="BV7" i="6"/>
  <c r="BV9" i="6"/>
  <c r="BT5" i="6"/>
  <c r="BT11" i="6"/>
  <c r="BT7" i="6"/>
  <c r="BT9" i="6"/>
  <c r="BT13" i="6"/>
  <c r="BS9" i="6"/>
  <c r="BS13" i="6"/>
  <c r="BS11" i="6"/>
  <c r="BV15" i="6"/>
  <c r="BU15" i="6"/>
  <c r="BX5" i="6"/>
  <c r="BS15" i="6"/>
  <c r="BW5" i="6"/>
  <c r="BV5" i="6"/>
  <c r="BU5" i="6"/>
  <c r="M62" i="7"/>
  <c r="I62" i="7"/>
  <c r="E62" i="7"/>
  <c r="M52" i="7"/>
  <c r="M51" i="7"/>
  <c r="M50" i="7"/>
  <c r="I52" i="7"/>
  <c r="I51" i="7"/>
  <c r="I50" i="7"/>
  <c r="E52" i="7"/>
  <c r="E51" i="7"/>
  <c r="E50" i="7"/>
  <c r="BX10" i="6" l="1"/>
  <c r="BW10" i="6" s="1"/>
  <c r="BV10" i="6" s="1"/>
  <c r="BU10" i="6" s="1"/>
  <c r="BT10" i="6" s="1"/>
  <c r="BS10" i="6" s="1"/>
  <c r="BX16" i="6"/>
  <c r="BW16" i="6" s="1"/>
  <c r="BV16" i="6" s="1"/>
  <c r="BU16" i="6" s="1"/>
  <c r="BT16" i="6" s="1"/>
  <c r="BS16" i="6" s="1"/>
  <c r="BX8" i="6"/>
  <c r="BW8" i="6" s="1"/>
  <c r="BV8" i="6" s="1"/>
  <c r="BU8" i="6" s="1"/>
  <c r="BT8" i="6" s="1"/>
  <c r="BS8" i="6" s="1"/>
  <c r="BX6" i="6"/>
  <c r="BX12" i="6"/>
  <c r="BW12" i="6" s="1"/>
  <c r="BV12" i="6" s="1"/>
  <c r="BU12" i="6" s="1"/>
  <c r="BT12" i="6" s="1"/>
  <c r="BS12" i="6" s="1"/>
  <c r="BX14" i="6"/>
  <c r="BW14" i="6" s="1"/>
  <c r="BV14" i="6" s="1"/>
  <c r="BU14" i="6" s="1"/>
  <c r="BT14" i="6" s="1"/>
  <c r="BS14" i="6" s="1"/>
  <c r="BL25" i="6"/>
  <c r="BL26" i="6"/>
  <c r="BL27" i="6"/>
  <c r="BL24" i="6"/>
  <c r="BL21" i="6"/>
  <c r="BL22" i="6"/>
  <c r="BL23" i="6"/>
  <c r="BL20" i="6"/>
  <c r="BL17" i="6"/>
  <c r="BL18" i="6"/>
  <c r="BL19" i="6"/>
  <c r="BL16" i="6"/>
  <c r="BL13" i="6"/>
  <c r="BL14" i="6"/>
  <c r="BL15" i="6"/>
  <c r="BL12" i="6"/>
  <c r="BL9" i="6"/>
  <c r="BL10" i="6"/>
  <c r="BL11" i="6"/>
  <c r="BL8" i="6"/>
  <c r="BL7" i="6"/>
  <c r="BL6" i="6"/>
  <c r="BL5" i="6"/>
  <c r="BL4" i="6"/>
  <c r="BW6" i="6" l="1"/>
  <c r="BV6" i="6" s="1"/>
  <c r="BU6" i="6" s="1"/>
  <c r="BT6" i="6" s="1"/>
  <c r="BS6" i="6" s="1"/>
  <c r="L48" i="7"/>
  <c r="L50" i="7"/>
  <c r="H48" i="7"/>
  <c r="H50" i="7"/>
  <c r="D48" i="7"/>
  <c r="DD14" i="6" l="1"/>
  <c r="D52" i="7" s="1"/>
  <c r="DD15" i="6"/>
  <c r="H52" i="7" s="1"/>
  <c r="DD16" i="6"/>
  <c r="L52" i="7" s="1"/>
  <c r="DD17" i="6"/>
  <c r="D62" i="7" s="1"/>
  <c r="DD18" i="6"/>
  <c r="H62" i="7" s="1"/>
  <c r="DD19" i="6"/>
  <c r="L62" i="7" s="1"/>
  <c r="F41" i="4"/>
  <c r="F37" i="4"/>
  <c r="Q237" i="4"/>
  <c r="R237" i="4"/>
  <c r="S237" i="4"/>
  <c r="Q238" i="4"/>
  <c r="R238" i="4"/>
  <c r="S238" i="4"/>
  <c r="Q239" i="4"/>
  <c r="R239" i="4"/>
  <c r="S239" i="4"/>
  <c r="Q240" i="4"/>
  <c r="R240" i="4"/>
  <c r="S240" i="4"/>
  <c r="Q241" i="4"/>
  <c r="R241" i="4"/>
  <c r="S241" i="4"/>
  <c r="Q242" i="4"/>
  <c r="R242" i="4"/>
  <c r="S242" i="4"/>
  <c r="L237" i="4"/>
  <c r="M237" i="4"/>
  <c r="N237" i="4"/>
  <c r="O237" i="4" s="1"/>
  <c r="L238" i="4"/>
  <c r="M238" i="4"/>
  <c r="N238" i="4"/>
  <c r="L239" i="4"/>
  <c r="M239" i="4"/>
  <c r="N239" i="4"/>
  <c r="L240" i="4"/>
  <c r="M240" i="4"/>
  <c r="N240" i="4"/>
  <c r="L241" i="4"/>
  <c r="M241" i="4"/>
  <c r="N241" i="4"/>
  <c r="L242" i="4"/>
  <c r="M242" i="4"/>
  <c r="N242" i="4"/>
  <c r="K226" i="4"/>
  <c r="L226" i="4"/>
  <c r="M226" i="4"/>
  <c r="N226" i="4"/>
  <c r="K227" i="4"/>
  <c r="L227" i="4"/>
  <c r="M227" i="4"/>
  <c r="N227" i="4"/>
  <c r="K228" i="4"/>
  <c r="L228" i="4"/>
  <c r="M228" i="4"/>
  <c r="N228" i="4"/>
  <c r="K229" i="4"/>
  <c r="L229" i="4"/>
  <c r="M229" i="4"/>
  <c r="N229" i="4"/>
  <c r="K230" i="4"/>
  <c r="L230" i="4"/>
  <c r="M230" i="4"/>
  <c r="N230" i="4"/>
  <c r="K231" i="4"/>
  <c r="L231" i="4"/>
  <c r="M231" i="4"/>
  <c r="N231" i="4"/>
  <c r="D125" i="4"/>
  <c r="E186" i="4" s="1"/>
  <c r="E125" i="4"/>
  <c r="F125" i="4"/>
  <c r="D126" i="4"/>
  <c r="E188" i="4" s="1"/>
  <c r="E126" i="4"/>
  <c r="F126" i="4"/>
  <c r="D127" i="4"/>
  <c r="E127" i="4"/>
  <c r="F127" i="4"/>
  <c r="D128" i="4"/>
  <c r="E128" i="4"/>
  <c r="F128" i="4"/>
  <c r="D129" i="4"/>
  <c r="E129" i="4"/>
  <c r="F129" i="4"/>
  <c r="D130" i="4"/>
  <c r="E130" i="4"/>
  <c r="F130" i="4"/>
  <c r="D131" i="4"/>
  <c r="E131" i="4"/>
  <c r="F131" i="4"/>
  <c r="D132" i="4"/>
  <c r="E132" i="4"/>
  <c r="F132" i="4"/>
  <c r="E192" i="4" l="1"/>
  <c r="O226" i="4"/>
  <c r="E193" i="4"/>
  <c r="O230" i="4"/>
  <c r="O228" i="4"/>
  <c r="E190" i="4"/>
  <c r="M233" i="4"/>
  <c r="O233" i="4" s="1"/>
  <c r="E191" i="4"/>
  <c r="O231" i="4"/>
  <c r="O229" i="4"/>
  <c r="O227" i="4"/>
  <c r="E189" i="4"/>
  <c r="N233" i="4"/>
  <c r="C31" i="3" l="1"/>
  <c r="N27" i="5" l="1"/>
  <c r="BU14" i="5"/>
  <c r="O82" i="5"/>
  <c r="BB5" i="5"/>
  <c r="AQ6" i="5"/>
  <c r="BB6" i="5" s="1"/>
  <c r="AQ32" i="5"/>
  <c r="AQ31" i="5"/>
  <c r="AQ30" i="5"/>
  <c r="AQ29" i="5"/>
  <c r="AQ28" i="5"/>
  <c r="AQ27" i="5"/>
  <c r="AQ26" i="5"/>
  <c r="AQ25" i="5"/>
  <c r="AQ24" i="5"/>
  <c r="AQ23" i="5"/>
  <c r="AQ22" i="5"/>
  <c r="AQ21" i="5"/>
  <c r="AQ20" i="5"/>
  <c r="AQ19" i="5"/>
  <c r="AQ18" i="5"/>
  <c r="AQ17" i="5"/>
  <c r="AQ16" i="5"/>
  <c r="AQ15" i="5"/>
  <c r="AQ14" i="5"/>
  <c r="AQ13" i="5"/>
  <c r="AQ12" i="5"/>
  <c r="AQ11" i="5"/>
  <c r="AQ10" i="5"/>
  <c r="AQ9" i="5"/>
  <c r="AW9" i="5" s="1"/>
  <c r="AQ8" i="5"/>
  <c r="AQ7" i="5"/>
  <c r="AQ5" i="5"/>
  <c r="AR24" i="5" l="1"/>
  <c r="AR21" i="5"/>
  <c r="AR22" i="5"/>
  <c r="AR23" i="5"/>
  <c r="AR5" i="5"/>
  <c r="AR28" i="5" l="1"/>
  <c r="BI9" i="5"/>
  <c r="BI8" i="5"/>
  <c r="AR27" i="5"/>
  <c r="AV27" i="5" s="1"/>
  <c r="AR26" i="5"/>
  <c r="AR25" i="5"/>
  <c r="AV25" i="5" s="1"/>
  <c r="AO27" i="5"/>
  <c r="AO26" i="5"/>
  <c r="AO28" i="5"/>
  <c r="AO25" i="5"/>
  <c r="BB28" i="5" l="1"/>
  <c r="BF28" i="5" s="1"/>
  <c r="AV26" i="5"/>
  <c r="AW28" i="5"/>
  <c r="BA28" i="5" s="1"/>
  <c r="AV28" i="5"/>
  <c r="BS19" i="5" l="1"/>
  <c r="L109" i="4" l="1"/>
  <c r="K109" i="4"/>
  <c r="L108" i="4"/>
  <c r="K108" i="4"/>
  <c r="L107" i="4"/>
  <c r="L106" i="4" s="1"/>
  <c r="L105" i="4" s="1"/>
  <c r="L104" i="4" s="1"/>
  <c r="K107" i="4"/>
  <c r="K106" i="4"/>
  <c r="K105" i="4"/>
  <c r="K104" i="4"/>
  <c r="K120" i="4"/>
  <c r="L120" i="4" s="1"/>
  <c r="L119" i="4" s="1"/>
  <c r="L118" i="4" s="1"/>
  <c r="L117" i="4" s="1"/>
  <c r="L116" i="4" s="1"/>
  <c r="L115" i="4" s="1"/>
  <c r="K119" i="4"/>
  <c r="K118" i="4"/>
  <c r="K117" i="4"/>
  <c r="K116" i="4"/>
  <c r="K115" i="4"/>
  <c r="AR18" i="5" l="1"/>
  <c r="AO22" i="5"/>
  <c r="AR17" i="5"/>
  <c r="AP20" i="5" l="1"/>
  <c r="AP19" i="5"/>
  <c r="AP18" i="5"/>
  <c r="AP17" i="5"/>
  <c r="AP16" i="5"/>
  <c r="AP15" i="5"/>
  <c r="AR15" i="5" s="1"/>
  <c r="AP14" i="5"/>
  <c r="AP13" i="5"/>
  <c r="AP12" i="5"/>
  <c r="AP11" i="5"/>
  <c r="AP10" i="5"/>
  <c r="AR10" i="5" s="1"/>
  <c r="AP9" i="5"/>
  <c r="AP8" i="5"/>
  <c r="AP5" i="5"/>
  <c r="AP6" i="5"/>
  <c r="AP7" i="5"/>
  <c r="AR14" i="5"/>
  <c r="AR13" i="5"/>
  <c r="AR20" i="5"/>
  <c r="AR19" i="5"/>
  <c r="AR16" i="5"/>
  <c r="AR12" i="5"/>
  <c r="AR11" i="5"/>
  <c r="AR9" i="5"/>
  <c r="AR8" i="5"/>
  <c r="Y219" i="4" l="1"/>
  <c r="K219" i="4"/>
  <c r="L219" i="4" s="1"/>
  <c r="Y218" i="4"/>
  <c r="K218" i="4"/>
  <c r="Y217" i="4"/>
  <c r="K217" i="4"/>
  <c r="Y216" i="4"/>
  <c r="K216" i="4"/>
  <c r="Y215" i="4"/>
  <c r="K215" i="4"/>
  <c r="Y214" i="4"/>
  <c r="K214" i="4"/>
  <c r="Y208" i="4"/>
  <c r="K208" i="4"/>
  <c r="L208" i="4" s="1"/>
  <c r="Y207" i="4"/>
  <c r="K207" i="4"/>
  <c r="Y206" i="4"/>
  <c r="K206" i="4"/>
  <c r="Y205" i="4"/>
  <c r="K205" i="4"/>
  <c r="Y204" i="4"/>
  <c r="K204" i="4"/>
  <c r="Y203" i="4"/>
  <c r="K203" i="4"/>
  <c r="Y197" i="4"/>
  <c r="K197" i="4"/>
  <c r="L197" i="4" s="1"/>
  <c r="Y196" i="4"/>
  <c r="K196" i="4"/>
  <c r="Y195" i="4"/>
  <c r="K195" i="4"/>
  <c r="Y194" i="4"/>
  <c r="K194" i="4"/>
  <c r="Y193" i="4"/>
  <c r="K193" i="4"/>
  <c r="Y192" i="4"/>
  <c r="K192" i="4"/>
  <c r="Y186" i="4"/>
  <c r="K186" i="4"/>
  <c r="L186" i="4" s="1"/>
  <c r="Y185" i="4"/>
  <c r="K185" i="4"/>
  <c r="Y184" i="4"/>
  <c r="K184" i="4"/>
  <c r="Y183" i="4"/>
  <c r="K183" i="4"/>
  <c r="Y182" i="4"/>
  <c r="K182" i="4"/>
  <c r="Y181" i="4"/>
  <c r="K181" i="4"/>
  <c r="Y175" i="4"/>
  <c r="K175" i="4"/>
  <c r="L175" i="4" s="1"/>
  <c r="Y174" i="4"/>
  <c r="K174" i="4"/>
  <c r="Y173" i="4"/>
  <c r="K173" i="4"/>
  <c r="Y172" i="4"/>
  <c r="K172" i="4"/>
  <c r="Y171" i="4"/>
  <c r="K171" i="4"/>
  <c r="Y170" i="4"/>
  <c r="K170" i="4"/>
  <c r="Y164" i="4"/>
  <c r="K164" i="4"/>
  <c r="L164" i="4" s="1"/>
  <c r="Y163" i="4"/>
  <c r="K163" i="4"/>
  <c r="Y162" i="4"/>
  <c r="K162" i="4"/>
  <c r="Y161" i="4"/>
  <c r="K161" i="4"/>
  <c r="Y160" i="4"/>
  <c r="K160" i="4"/>
  <c r="Y159" i="4"/>
  <c r="K159" i="4"/>
  <c r="Y153" i="4"/>
  <c r="K153" i="4"/>
  <c r="L153" i="4" s="1"/>
  <c r="Y152" i="4"/>
  <c r="K152" i="4"/>
  <c r="Y151" i="4"/>
  <c r="K151" i="4"/>
  <c r="Y150" i="4"/>
  <c r="K150" i="4"/>
  <c r="Y149" i="4"/>
  <c r="K149" i="4"/>
  <c r="Y148" i="4"/>
  <c r="K148" i="4"/>
  <c r="Y142" i="4"/>
  <c r="K142" i="4"/>
  <c r="L142" i="4" s="1"/>
  <c r="Y141" i="4"/>
  <c r="K141" i="4"/>
  <c r="Y140" i="4"/>
  <c r="K140" i="4"/>
  <c r="Y139" i="4"/>
  <c r="K139" i="4"/>
  <c r="Y138" i="4"/>
  <c r="K138" i="4"/>
  <c r="Y137" i="4"/>
  <c r="K137" i="4"/>
  <c r="Y131" i="4"/>
  <c r="K131" i="4"/>
  <c r="L131" i="4" s="1"/>
  <c r="Y130" i="4"/>
  <c r="K130" i="4"/>
  <c r="Y129" i="4"/>
  <c r="K129" i="4"/>
  <c r="Y128" i="4"/>
  <c r="K128" i="4"/>
  <c r="Y127" i="4"/>
  <c r="K127" i="4"/>
  <c r="Y126" i="4"/>
  <c r="K126" i="4"/>
  <c r="Y120" i="4"/>
  <c r="Y119" i="4"/>
  <c r="Y118" i="4"/>
  <c r="Y117" i="4"/>
  <c r="Y116" i="4"/>
  <c r="Y115" i="4"/>
  <c r="L207" i="4" l="1"/>
  <c r="L206" i="4" s="1"/>
  <c r="L205" i="4" s="1"/>
  <c r="L204" i="4" s="1"/>
  <c r="L203" i="4" s="1"/>
  <c r="L141" i="4"/>
  <c r="L140" i="4" s="1"/>
  <c r="L139" i="4" s="1"/>
  <c r="L185" i="4"/>
  <c r="L184" i="4" s="1"/>
  <c r="L183" i="4" s="1"/>
  <c r="L182" i="4" s="1"/>
  <c r="L181" i="4" s="1"/>
  <c r="L218" i="4"/>
  <c r="L217" i="4" s="1"/>
  <c r="L216" i="4" s="1"/>
  <c r="L215" i="4" s="1"/>
  <c r="L214" i="4" s="1"/>
  <c r="L130" i="4"/>
  <c r="L129" i="4" s="1"/>
  <c r="L128" i="4" s="1"/>
  <c r="L127" i="4" s="1"/>
  <c r="L138" i="4"/>
  <c r="L137" i="4" s="1"/>
  <c r="L174" i="4"/>
  <c r="L173" i="4" s="1"/>
  <c r="L172" i="4" s="1"/>
  <c r="L171" i="4" s="1"/>
  <c r="L170" i="4" s="1"/>
  <c r="L152" i="4"/>
  <c r="L151" i="4" s="1"/>
  <c r="L150" i="4" s="1"/>
  <c r="L149" i="4" s="1"/>
  <c r="L196" i="4"/>
  <c r="L195" i="4" s="1"/>
  <c r="L194" i="4" s="1"/>
  <c r="L193" i="4" s="1"/>
  <c r="L192" i="4" s="1"/>
  <c r="L148" i="4"/>
  <c r="L163" i="4"/>
  <c r="L162" i="4" s="1"/>
  <c r="L161" i="4" s="1"/>
  <c r="BD21" i="6"/>
  <c r="AY21" i="6"/>
  <c r="AU21" i="6"/>
  <c r="BD20" i="6"/>
  <c r="AY20" i="6"/>
  <c r="AU20" i="6"/>
  <c r="BD19" i="6"/>
  <c r="AY19" i="6"/>
  <c r="AU19" i="6"/>
  <c r="BD18" i="6"/>
  <c r="AY18" i="6"/>
  <c r="AU18" i="6"/>
  <c r="BD17" i="6"/>
  <c r="AY17" i="6"/>
  <c r="AU17" i="6"/>
  <c r="BD16" i="6"/>
  <c r="AY16" i="6"/>
  <c r="AU16" i="6"/>
  <c r="BD15" i="6"/>
  <c r="AY15" i="6"/>
  <c r="AU15" i="6"/>
  <c r="BD14" i="6"/>
  <c r="AY14" i="6"/>
  <c r="AU14" i="6"/>
  <c r="BD13" i="6"/>
  <c r="AY13" i="6"/>
  <c r="AU13" i="6"/>
  <c r="BD12" i="6"/>
  <c r="AY12" i="6"/>
  <c r="AU12" i="6"/>
  <c r="BD11" i="6"/>
  <c r="AY11" i="6"/>
  <c r="AU11" i="6"/>
  <c r="BD10" i="6"/>
  <c r="AY10" i="6"/>
  <c r="AU10" i="6"/>
  <c r="BD9" i="6"/>
  <c r="AY9" i="6"/>
  <c r="AU9" i="6"/>
  <c r="BD8" i="6"/>
  <c r="AY8" i="6"/>
  <c r="AU8" i="6"/>
  <c r="BD7" i="6"/>
  <c r="AY7" i="6"/>
  <c r="AU7" i="6"/>
  <c r="BD6" i="6"/>
  <c r="AY6" i="6"/>
  <c r="AU6" i="6"/>
  <c r="BD5" i="6"/>
  <c r="AY5" i="6"/>
  <c r="AU5" i="6"/>
  <c r="BD4" i="6"/>
  <c r="AY4" i="6"/>
  <c r="AU4" i="6"/>
  <c r="L126" i="4" l="1"/>
  <c r="L160" i="4"/>
  <c r="L159" i="4" l="1"/>
  <c r="J15" i="3"/>
  <c r="H143" i="4" l="1"/>
  <c r="O100" i="5" l="1"/>
  <c r="N100" i="5"/>
  <c r="O99" i="5"/>
  <c r="N99" i="5"/>
  <c r="O98" i="5"/>
  <c r="N98" i="5"/>
  <c r="O97" i="5"/>
  <c r="N97" i="5"/>
  <c r="O96" i="5"/>
  <c r="N96" i="5"/>
  <c r="O95" i="5"/>
  <c r="N95" i="5"/>
  <c r="O94" i="5"/>
  <c r="N94" i="5"/>
  <c r="O93" i="5"/>
  <c r="N93" i="5"/>
  <c r="O92" i="5"/>
  <c r="N92" i="5"/>
  <c r="O91" i="5"/>
  <c r="N91" i="5"/>
  <c r="O90" i="5"/>
  <c r="N90" i="5"/>
  <c r="O89" i="5"/>
  <c r="N89" i="5"/>
  <c r="O88" i="5"/>
  <c r="N88" i="5"/>
  <c r="O87" i="5"/>
  <c r="N87" i="5"/>
  <c r="O86" i="5"/>
  <c r="N86" i="5"/>
  <c r="O85" i="5"/>
  <c r="N85" i="5"/>
  <c r="O84" i="5"/>
  <c r="N84" i="5"/>
  <c r="O83" i="5"/>
  <c r="N83" i="5"/>
  <c r="N82" i="5"/>
  <c r="O81" i="5"/>
  <c r="N81" i="5"/>
  <c r="O80" i="5"/>
  <c r="N80" i="5"/>
  <c r="O79" i="5"/>
  <c r="N79" i="5"/>
  <c r="O78" i="5"/>
  <c r="N78" i="5"/>
  <c r="O77" i="5"/>
  <c r="N77" i="5"/>
  <c r="O44" i="5"/>
  <c r="N44" i="5"/>
  <c r="O43" i="5"/>
  <c r="N43" i="5"/>
  <c r="O42" i="5"/>
  <c r="N42" i="5"/>
  <c r="O41" i="5"/>
  <c r="N41" i="5"/>
  <c r="O40" i="5"/>
  <c r="N40" i="5"/>
  <c r="O39" i="5"/>
  <c r="N39" i="5"/>
  <c r="O38" i="5"/>
  <c r="N38" i="5"/>
  <c r="O37" i="5"/>
  <c r="N37" i="5"/>
  <c r="O36" i="5"/>
  <c r="N36" i="5"/>
  <c r="O35" i="5"/>
  <c r="N35" i="5"/>
  <c r="O34" i="5"/>
  <c r="N34" i="5"/>
  <c r="O33" i="5"/>
  <c r="N33" i="5"/>
  <c r="O32" i="5"/>
  <c r="N32" i="5"/>
  <c r="N29" i="5"/>
  <c r="O29" i="5"/>
  <c r="N30" i="5"/>
  <c r="O30" i="5"/>
  <c r="N31" i="5"/>
  <c r="O31" i="5"/>
  <c r="O28" i="5"/>
  <c r="N28" i="5"/>
  <c r="O27" i="5"/>
  <c r="BB22" i="5"/>
  <c r="BB8" i="5" l="1"/>
  <c r="AW8" i="5"/>
  <c r="W62" i="3" l="1"/>
  <c r="W61" i="3"/>
  <c r="W60" i="3"/>
  <c r="W59" i="3"/>
  <c r="W58" i="3"/>
  <c r="W57" i="3"/>
  <c r="W49" i="3"/>
  <c r="W48" i="3"/>
  <c r="W47" i="3"/>
  <c r="W46" i="3"/>
  <c r="W45" i="3"/>
  <c r="W44" i="3"/>
  <c r="W36" i="3"/>
  <c r="W35" i="3"/>
  <c r="W34" i="3"/>
  <c r="W33" i="3"/>
  <c r="W32" i="3"/>
  <c r="W31" i="3"/>
  <c r="W23" i="3"/>
  <c r="W22" i="3"/>
  <c r="W21" i="3"/>
  <c r="W20" i="3"/>
  <c r="W19" i="3"/>
  <c r="W18" i="3"/>
  <c r="W10" i="3"/>
  <c r="W9" i="3"/>
  <c r="W8" i="3"/>
  <c r="W7" i="3"/>
  <c r="W6" i="3"/>
  <c r="W5" i="3"/>
  <c r="E10" i="3"/>
  <c r="E9" i="3"/>
  <c r="E8" i="3"/>
  <c r="E7" i="3"/>
  <c r="E6" i="3"/>
  <c r="E5" i="3"/>
  <c r="CT4" i="6" l="1"/>
  <c r="CT5" i="6"/>
  <c r="CT6" i="6"/>
  <c r="CT7" i="6"/>
  <c r="CT8" i="6"/>
  <c r="CT9" i="6"/>
  <c r="BM4" i="5"/>
  <c r="BM5" i="5"/>
  <c r="BM6" i="5"/>
  <c r="BM7" i="5"/>
  <c r="BM8" i="5"/>
  <c r="BM9" i="5"/>
  <c r="H37" i="7"/>
  <c r="H36" i="7"/>
  <c r="H35" i="7"/>
  <c r="H34" i="7"/>
  <c r="H33" i="7"/>
  <c r="H32" i="7"/>
  <c r="H24" i="7"/>
  <c r="H23" i="7"/>
  <c r="H22" i="7"/>
  <c r="H21" i="7"/>
  <c r="H20" i="7"/>
  <c r="H19" i="7"/>
  <c r="AG6" i="5" l="1"/>
  <c r="AA6" i="5"/>
  <c r="AB6" i="5" s="1"/>
  <c r="AG5" i="5"/>
  <c r="AB5" i="5"/>
  <c r="W5" i="5"/>
  <c r="S6" i="5"/>
  <c r="T6" i="5"/>
  <c r="AP30" i="5" s="1"/>
  <c r="U6" i="5"/>
  <c r="V6" i="5"/>
  <c r="AP32" i="5" s="1"/>
  <c r="BI18" i="5" l="1"/>
  <c r="AP29" i="5"/>
  <c r="AR29" i="5" s="1"/>
  <c r="W6" i="5"/>
  <c r="AG44" i="5" l="1"/>
  <c r="AB44" i="5"/>
  <c r="W44" i="5"/>
  <c r="AG43" i="5"/>
  <c r="AB43" i="5"/>
  <c r="W43" i="5"/>
  <c r="AG39" i="5"/>
  <c r="AB39" i="5"/>
  <c r="W39" i="5"/>
  <c r="AG38" i="5"/>
  <c r="AB38" i="5"/>
  <c r="W38" i="5"/>
  <c r="BH3" i="5" l="1"/>
  <c r="BI3" i="5"/>
  <c r="BL3" i="5"/>
  <c r="BM3" i="5"/>
  <c r="BN3" i="5"/>
  <c r="BO3" i="5"/>
  <c r="BH4" i="5"/>
  <c r="BI4" i="5"/>
  <c r="BH5" i="5"/>
  <c r="BI5" i="5"/>
  <c r="BH6" i="5"/>
  <c r="BI6" i="5"/>
  <c r="BH7" i="5"/>
  <c r="BI7" i="5"/>
  <c r="BI17" i="5"/>
  <c r="BH8" i="5"/>
  <c r="BH9" i="5"/>
  <c r="CO3" i="6"/>
  <c r="CP3" i="6"/>
  <c r="CS3" i="6"/>
  <c r="CT3" i="6"/>
  <c r="CU3" i="6"/>
  <c r="CV3" i="6"/>
  <c r="CO4" i="6"/>
  <c r="CP4" i="6"/>
  <c r="CO5" i="6"/>
  <c r="CP5" i="6"/>
  <c r="CO6" i="6"/>
  <c r="CP6" i="6"/>
  <c r="CO7" i="6"/>
  <c r="CP7" i="6"/>
  <c r="CO8" i="6"/>
  <c r="CP8" i="6"/>
  <c r="CO9" i="6"/>
  <c r="CP9" i="6"/>
  <c r="D186" i="4"/>
  <c r="Y109" i="4"/>
  <c r="Y108" i="4"/>
  <c r="Y107" i="4"/>
  <c r="Y106" i="4"/>
  <c r="Y105" i="4"/>
  <c r="Y104" i="4"/>
  <c r="Y98" i="4"/>
  <c r="Y97" i="4"/>
  <c r="Y96" i="4"/>
  <c r="Y95" i="4"/>
  <c r="Y94" i="4"/>
  <c r="Y93" i="4"/>
  <c r="Y87" i="4"/>
  <c r="Y86" i="4"/>
  <c r="Y85" i="4"/>
  <c r="Y84" i="4"/>
  <c r="Y83" i="4"/>
  <c r="Y82" i="4"/>
  <c r="Y76" i="4"/>
  <c r="Y75" i="4"/>
  <c r="Y74" i="4"/>
  <c r="Y73" i="4"/>
  <c r="Y72" i="4"/>
  <c r="Y71" i="4"/>
  <c r="G35" i="7" l="1"/>
  <c r="BL7" i="5" s="1"/>
  <c r="BL19" i="5"/>
  <c r="BI19" i="5"/>
  <c r="BL17" i="5"/>
  <c r="BL15" i="5"/>
  <c r="BL18" i="5"/>
  <c r="BL16" i="5"/>
  <c r="BL14" i="5"/>
  <c r="C143" i="4"/>
  <c r="AC19" i="1"/>
  <c r="L244" i="4"/>
  <c r="K244" i="4"/>
  <c r="R244" i="4"/>
  <c r="N244" i="4"/>
  <c r="E9" i="7" l="1"/>
  <c r="G37" i="7"/>
  <c r="BL9" i="5" s="1"/>
  <c r="G36" i="7"/>
  <c r="E10" i="7" s="1"/>
  <c r="O239" i="4"/>
  <c r="Q244" i="4"/>
  <c r="S244" i="4" s="1"/>
  <c r="O241" i="4"/>
  <c r="O242" i="4"/>
  <c r="O240" i="4"/>
  <c r="O238" i="4"/>
  <c r="M244" i="4"/>
  <c r="O244" i="4" s="1"/>
  <c r="J223" i="4"/>
  <c r="E11" i="7" l="1"/>
  <c r="BL8" i="5"/>
  <c r="R223" i="4" l="1"/>
  <c r="R226" i="4"/>
  <c r="R227" i="4"/>
  <c r="R228" i="4"/>
  <c r="R229" i="4"/>
  <c r="R230" i="4"/>
  <c r="R231" i="4"/>
  <c r="J224" i="4"/>
  <c r="K224" i="4"/>
  <c r="L224" i="4"/>
  <c r="M224" i="4"/>
  <c r="N224" i="4"/>
  <c r="O224" i="4"/>
  <c r="J225" i="4"/>
  <c r="K225" i="4"/>
  <c r="L225" i="4"/>
  <c r="M225" i="4"/>
  <c r="N225" i="4"/>
  <c r="O225" i="4"/>
  <c r="J226" i="4"/>
  <c r="J227" i="4"/>
  <c r="J228" i="4"/>
  <c r="J229" i="4"/>
  <c r="J230" i="4"/>
  <c r="J231" i="4"/>
  <c r="J233" i="4"/>
  <c r="J244" i="4" s="1"/>
  <c r="K233" i="4"/>
  <c r="L233" i="4"/>
  <c r="G132" i="4"/>
  <c r="G131" i="4"/>
  <c r="G130" i="4"/>
  <c r="G129" i="4"/>
  <c r="G128" i="4"/>
  <c r="G127" i="4"/>
  <c r="G126" i="4"/>
  <c r="G125" i="4"/>
  <c r="E194" i="4" l="1"/>
  <c r="D143" i="4"/>
  <c r="X49" i="6" l="1"/>
  <c r="Y49" i="6" s="1"/>
  <c r="X48" i="6"/>
  <c r="Y48" i="6" s="1"/>
  <c r="X47" i="6"/>
  <c r="Y47" i="6" s="1"/>
  <c r="X46" i="6"/>
  <c r="Y46" i="6" s="1"/>
  <c r="X45" i="6"/>
  <c r="Y45" i="6" s="1"/>
  <c r="X44" i="6"/>
  <c r="Y44" i="6" s="1"/>
  <c r="X43" i="6"/>
  <c r="Y43" i="6" s="1"/>
  <c r="X42" i="6"/>
  <c r="Y42" i="6" s="1"/>
  <c r="X41" i="6"/>
  <c r="Y41" i="6" s="1"/>
  <c r="X40" i="6"/>
  <c r="Y40" i="6" s="1"/>
  <c r="X39" i="6"/>
  <c r="Y39" i="6" s="1"/>
  <c r="X38" i="6"/>
  <c r="Y38" i="6" s="1"/>
  <c r="X37" i="6"/>
  <c r="Y37" i="6" s="1"/>
  <c r="X36" i="6"/>
  <c r="Y36" i="6" s="1"/>
  <c r="X35" i="6"/>
  <c r="Y35" i="6" s="1"/>
  <c r="X34" i="6"/>
  <c r="Y34" i="6" s="1"/>
  <c r="X33" i="6"/>
  <c r="Y33" i="6" s="1"/>
  <c r="X32" i="6"/>
  <c r="Y32" i="6" s="1"/>
  <c r="B130" i="4" l="1"/>
  <c r="B129" i="4" s="1"/>
  <c r="B128" i="4" s="1"/>
  <c r="B127" i="4" s="1"/>
  <c r="B126" i="4" s="1"/>
  <c r="D10" i="4"/>
  <c r="C10" i="4"/>
  <c r="D9" i="4"/>
  <c r="C9" i="4"/>
  <c r="D8" i="4"/>
  <c r="C8" i="4"/>
  <c r="D7" i="4"/>
  <c r="C7" i="4"/>
  <c r="D6" i="4"/>
  <c r="C6" i="4"/>
  <c r="D5" i="4"/>
  <c r="C5" i="4"/>
  <c r="E5" i="4" s="1"/>
  <c r="W63" i="3"/>
  <c r="Q63" i="3"/>
  <c r="V63" i="3" s="1"/>
  <c r="W50" i="3"/>
  <c r="Q50" i="3"/>
  <c r="V50" i="3" s="1"/>
  <c r="W37" i="3"/>
  <c r="Q37" i="3"/>
  <c r="W24" i="3"/>
  <c r="Q24" i="3"/>
  <c r="V24" i="3" s="1"/>
  <c r="W11" i="3"/>
  <c r="Q11" i="3"/>
  <c r="V11" i="3" s="1"/>
  <c r="J21" i="6"/>
  <c r="F21" i="6"/>
  <c r="K21" i="6" s="1"/>
  <c r="E21" i="6"/>
  <c r="L21" i="6" s="1"/>
  <c r="J20" i="6"/>
  <c r="F20" i="6"/>
  <c r="K20" i="6" s="1"/>
  <c r="J19" i="6"/>
  <c r="F19" i="6"/>
  <c r="K19" i="6" s="1"/>
  <c r="J18" i="6"/>
  <c r="F18" i="6"/>
  <c r="K18" i="6" s="1"/>
  <c r="H17" i="6"/>
  <c r="J17" i="6" s="1"/>
  <c r="F17" i="6"/>
  <c r="J16" i="6"/>
  <c r="F16" i="6"/>
  <c r="J15" i="6"/>
  <c r="F15" i="6"/>
  <c r="H14" i="6"/>
  <c r="J14" i="6" s="1"/>
  <c r="F14" i="6"/>
  <c r="E14" i="6"/>
  <c r="L14" i="6" s="1"/>
  <c r="J13" i="6"/>
  <c r="F13" i="6"/>
  <c r="J12" i="6"/>
  <c r="F12" i="6"/>
  <c r="K12" i="6" s="1"/>
  <c r="J11" i="6"/>
  <c r="F11" i="6"/>
  <c r="K11" i="6" s="1"/>
  <c r="J10" i="6"/>
  <c r="F10" i="6"/>
  <c r="K10" i="6" s="1"/>
  <c r="J9" i="6"/>
  <c r="F9" i="6"/>
  <c r="K9" i="6" s="1"/>
  <c r="J8" i="6"/>
  <c r="F8" i="6"/>
  <c r="K8" i="6" s="1"/>
  <c r="E8" i="6"/>
  <c r="L8" i="6" s="1"/>
  <c r="J7" i="6"/>
  <c r="F7" i="6"/>
  <c r="K7" i="6" s="1"/>
  <c r="J6" i="6"/>
  <c r="F6" i="6"/>
  <c r="K6" i="6" s="1"/>
  <c r="J5" i="6"/>
  <c r="F5" i="6"/>
  <c r="K5" i="6" s="1"/>
  <c r="J4" i="6"/>
  <c r="F4" i="6"/>
  <c r="K4" i="6" s="1"/>
  <c r="AG33" i="5"/>
  <c r="AB33" i="5"/>
  <c r="W33" i="5"/>
  <c r="AG32" i="5"/>
  <c r="BK14" i="5" s="1"/>
  <c r="AB32" i="5"/>
  <c r="BK15" i="5" s="1"/>
  <c r="W32" i="5"/>
  <c r="AO32" i="5"/>
  <c r="AO31" i="5"/>
  <c r="AO30" i="5"/>
  <c r="AO29" i="5"/>
  <c r="AG28" i="5"/>
  <c r="AB28" i="5"/>
  <c r="AG27" i="5"/>
  <c r="AB27" i="5"/>
  <c r="W27" i="5"/>
  <c r="AO24" i="5"/>
  <c r="AO23" i="5"/>
  <c r="AG22" i="5"/>
  <c r="X22" i="5"/>
  <c r="AB22" i="5" s="1"/>
  <c r="S22" i="5"/>
  <c r="W22" i="5" s="1"/>
  <c r="AO21" i="5"/>
  <c r="AG21" i="5"/>
  <c r="AB21" i="5"/>
  <c r="W21" i="5"/>
  <c r="AO20" i="5"/>
  <c r="AO19" i="5"/>
  <c r="AO18" i="5"/>
  <c r="AO17" i="5"/>
  <c r="AG17" i="5"/>
  <c r="AB17" i="5"/>
  <c r="AO16" i="5"/>
  <c r="AG16" i="5"/>
  <c r="AB16" i="5"/>
  <c r="W16" i="5"/>
  <c r="AO15" i="5"/>
  <c r="AN15" i="5"/>
  <c r="AO14" i="5"/>
  <c r="AN14" i="5"/>
  <c r="AO13" i="5"/>
  <c r="AN13" i="5"/>
  <c r="AO12" i="5"/>
  <c r="AN12" i="5"/>
  <c r="AO11" i="5"/>
  <c r="AN11" i="5"/>
  <c r="AC11" i="5"/>
  <c r="AG11" i="5" s="1"/>
  <c r="AA11" i="5"/>
  <c r="X11" i="5"/>
  <c r="S11" i="5"/>
  <c r="W11" i="5" s="1"/>
  <c r="AO10" i="5"/>
  <c r="AN10" i="5"/>
  <c r="AG10" i="5"/>
  <c r="AB10" i="5"/>
  <c r="W10" i="5"/>
  <c r="BI16" i="5" s="1"/>
  <c r="AO9" i="5"/>
  <c r="AN9" i="5"/>
  <c r="AO8" i="5"/>
  <c r="AO7" i="5"/>
  <c r="AO6" i="5"/>
  <c r="AP31" i="5"/>
  <c r="AO5" i="5"/>
  <c r="X35" i="1"/>
  <c r="AE34" i="1"/>
  <c r="AC34" i="1"/>
  <c r="X34" i="1"/>
  <c r="AH32" i="1"/>
  <c r="X30" i="1"/>
  <c r="AE29" i="1"/>
  <c r="AC29" i="1"/>
  <c r="X29" i="1"/>
  <c r="AH26" i="1"/>
  <c r="X25" i="1"/>
  <c r="AE24" i="1"/>
  <c r="AC24" i="1"/>
  <c r="X24" i="1"/>
  <c r="AH20" i="1"/>
  <c r="X20" i="1"/>
  <c r="AE19" i="1"/>
  <c r="X19" i="1"/>
  <c r="Z12" i="1"/>
  <c r="U12" i="1"/>
  <c r="B11" i="3" s="1"/>
  <c r="Z11" i="1"/>
  <c r="U11" i="1"/>
  <c r="Z10" i="1"/>
  <c r="U10" i="1"/>
  <c r="Z9" i="1"/>
  <c r="U9" i="1"/>
  <c r="Z8" i="1"/>
  <c r="U8" i="1"/>
  <c r="AN16" i="5" s="1"/>
  <c r="Z7" i="1"/>
  <c r="U7" i="1"/>
  <c r="Z6" i="1"/>
  <c r="U6" i="1"/>
  <c r="K14" i="6" l="1"/>
  <c r="BB26" i="5"/>
  <c r="AW26" i="5"/>
  <c r="BB27" i="5"/>
  <c r="AW27" i="5"/>
  <c r="BA27" i="5" s="1"/>
  <c r="AW25" i="5"/>
  <c r="BB25" i="5"/>
  <c r="AW29" i="5"/>
  <c r="BB29" i="5"/>
  <c r="AR31" i="5"/>
  <c r="BI14" i="5"/>
  <c r="BK17" i="5"/>
  <c r="BK16" i="5"/>
  <c r="AB11" i="5"/>
  <c r="BI15" i="5" s="1"/>
  <c r="AR32" i="5"/>
  <c r="G34" i="7"/>
  <c r="BJ18" i="5"/>
  <c r="BJ16" i="5"/>
  <c r="BJ15" i="5"/>
  <c r="BJ14" i="5"/>
  <c r="BJ17" i="5"/>
  <c r="BK18" i="5"/>
  <c r="E8" i="4"/>
  <c r="N8" i="6"/>
  <c r="E9" i="4"/>
  <c r="W17" i="5"/>
  <c r="BJ19" i="5" s="1"/>
  <c r="E6" i="4"/>
  <c r="E7" i="4"/>
  <c r="E10" i="4"/>
  <c r="BM11" i="6"/>
  <c r="BM10" i="6"/>
  <c r="BM9" i="6"/>
  <c r="K15" i="6"/>
  <c r="BM8" i="6"/>
  <c r="K16" i="6"/>
  <c r="K17" i="6"/>
  <c r="M8" i="6"/>
  <c r="N21" i="6"/>
  <c r="N14" i="6"/>
  <c r="AV31" i="5"/>
  <c r="AV29" i="5"/>
  <c r="N9" i="7"/>
  <c r="F29" i="4" s="1"/>
  <c r="Y52" i="4"/>
  <c r="Y8" i="4"/>
  <c r="Y30" i="4"/>
  <c r="Y41" i="4"/>
  <c r="Y19" i="4"/>
  <c r="Y63" i="4"/>
  <c r="Y7" i="4"/>
  <c r="Y62" i="4"/>
  <c r="Y29" i="4"/>
  <c r="Y40" i="4"/>
  <c r="Y18" i="4"/>
  <c r="Y51" i="4"/>
  <c r="D9" i="7"/>
  <c r="E13" i="6"/>
  <c r="L13" i="6" s="1"/>
  <c r="E15" i="6"/>
  <c r="L15" i="6" s="1"/>
  <c r="AN20" i="5"/>
  <c r="AN19" i="5"/>
  <c r="AN18" i="5"/>
  <c r="AN17" i="5"/>
  <c r="K13" i="6"/>
  <c r="D6" i="7"/>
  <c r="E4" i="6"/>
  <c r="L4" i="6" s="1"/>
  <c r="N4" i="6" s="1"/>
  <c r="M14" i="6"/>
  <c r="E6" i="6"/>
  <c r="L6" i="6" s="1"/>
  <c r="N6" i="6" s="1"/>
  <c r="M21" i="6"/>
  <c r="D10" i="7"/>
  <c r="E18" i="6"/>
  <c r="L18" i="6" s="1"/>
  <c r="E17" i="6"/>
  <c r="L17" i="6" s="1"/>
  <c r="AN5" i="5"/>
  <c r="AN7" i="5"/>
  <c r="E5" i="6"/>
  <c r="L5" i="6" s="1"/>
  <c r="N5" i="6" s="1"/>
  <c r="Y27" i="4"/>
  <c r="Y16" i="4"/>
  <c r="Y60" i="4"/>
  <c r="Y38" i="4"/>
  <c r="Y49" i="4"/>
  <c r="Y5" i="4"/>
  <c r="Y64" i="4"/>
  <c r="Y31" i="4"/>
  <c r="Y42" i="4"/>
  <c r="Y20" i="4"/>
  <c r="Y53" i="4"/>
  <c r="Y9" i="4"/>
  <c r="D7" i="7"/>
  <c r="D11" i="7"/>
  <c r="E20" i="6"/>
  <c r="L20" i="6" s="1"/>
  <c r="N20" i="6" s="1"/>
  <c r="E19" i="6"/>
  <c r="L19" i="6" s="1"/>
  <c r="N19" i="6" s="1"/>
  <c r="AN29" i="5"/>
  <c r="AN30" i="5"/>
  <c r="AN31" i="5"/>
  <c r="AN32" i="5"/>
  <c r="E7" i="6"/>
  <c r="L7" i="6" s="1"/>
  <c r="Y28" i="4"/>
  <c r="Y50" i="4"/>
  <c r="Y39" i="4"/>
  <c r="Y17" i="4"/>
  <c r="Y61" i="4"/>
  <c r="Y6" i="4"/>
  <c r="AN22" i="5"/>
  <c r="AN24" i="5"/>
  <c r="W28" i="5"/>
  <c r="BK19" i="5" s="1"/>
  <c r="E9" i="6"/>
  <c r="L9" i="6" s="1"/>
  <c r="N9" i="6" s="1"/>
  <c r="E16" i="6"/>
  <c r="L16" i="6" s="1"/>
  <c r="Y32" i="4"/>
  <c r="Y54" i="4"/>
  <c r="Y10" i="4"/>
  <c r="Y65" i="4"/>
  <c r="Y43" i="4"/>
  <c r="Y21" i="4"/>
  <c r="AN23" i="5"/>
  <c r="D8" i="7"/>
  <c r="E12" i="6"/>
  <c r="L12" i="6" s="1"/>
  <c r="N12" i="6" s="1"/>
  <c r="E11" i="6"/>
  <c r="L11" i="6" s="1"/>
  <c r="N11" i="6" s="1"/>
  <c r="E10" i="6"/>
  <c r="L10" i="6" s="1"/>
  <c r="B10" i="3"/>
  <c r="T11" i="3"/>
  <c r="AN6" i="5"/>
  <c r="AN8" i="5"/>
  <c r="AN21" i="5"/>
  <c r="V37" i="3"/>
  <c r="X4" i="6" l="1"/>
  <c r="Y4" i="6" s="1"/>
  <c r="Z4" i="6" s="1"/>
  <c r="X14" i="6"/>
  <c r="Y14" i="6" s="1"/>
  <c r="Z14" i="6" s="1"/>
  <c r="X21" i="6"/>
  <c r="Y21" i="6" s="1"/>
  <c r="Z21" i="6" s="1"/>
  <c r="X20" i="6"/>
  <c r="Y20" i="6" s="1"/>
  <c r="Z20" i="6" s="1"/>
  <c r="X8" i="6"/>
  <c r="Y8" i="6" s="1"/>
  <c r="Z8" i="6" s="1"/>
  <c r="X11" i="6"/>
  <c r="Y11" i="6" s="1"/>
  <c r="Z11" i="6" s="1"/>
  <c r="X12" i="6"/>
  <c r="Y12" i="6" s="1"/>
  <c r="Z12" i="6" s="1"/>
  <c r="X6" i="6"/>
  <c r="Y6" i="6" s="1"/>
  <c r="Z6" i="6" s="1"/>
  <c r="X9" i="6"/>
  <c r="Y9" i="6" s="1"/>
  <c r="Z9" i="6" s="1"/>
  <c r="X19" i="6"/>
  <c r="Y19" i="6" s="1"/>
  <c r="Z19" i="6" s="1"/>
  <c r="X5" i="6"/>
  <c r="Y5" i="6" s="1"/>
  <c r="Z5" i="6" s="1"/>
  <c r="AW14" i="5"/>
  <c r="BB14" i="5"/>
  <c r="BB31" i="5"/>
  <c r="AW21" i="5"/>
  <c r="BB21" i="5"/>
  <c r="AW16" i="5"/>
  <c r="BA16" i="5" s="1"/>
  <c r="BB16" i="5"/>
  <c r="BA25" i="5"/>
  <c r="BF25" i="5"/>
  <c r="AW24" i="5"/>
  <c r="BB24" i="5"/>
  <c r="AW10" i="5"/>
  <c r="BA10" i="5" s="1"/>
  <c r="BB10" i="5"/>
  <c r="BF10" i="5" s="1"/>
  <c r="AW32" i="5"/>
  <c r="BB32" i="5"/>
  <c r="AW12" i="5"/>
  <c r="BA12" i="5" s="1"/>
  <c r="BB12" i="5"/>
  <c r="BF27" i="5"/>
  <c r="BA9" i="5"/>
  <c r="BB9" i="5"/>
  <c r="AW23" i="5"/>
  <c r="BB23" i="5"/>
  <c r="AW13" i="5"/>
  <c r="BA13" i="5" s="1"/>
  <c r="BB13" i="5"/>
  <c r="AW15" i="5"/>
  <c r="BA15" i="5" s="1"/>
  <c r="BB15" i="5"/>
  <c r="BA26" i="5"/>
  <c r="BF26" i="5"/>
  <c r="AW22" i="5"/>
  <c r="AW11" i="5"/>
  <c r="BA11" i="5" s="1"/>
  <c r="BB11" i="5"/>
  <c r="AW31" i="5"/>
  <c r="BA31" i="5" s="1"/>
  <c r="AV9" i="5"/>
  <c r="AV11" i="5"/>
  <c r="AV10" i="5"/>
  <c r="AV16" i="5"/>
  <c r="AV15" i="5"/>
  <c r="AV12" i="5"/>
  <c r="AV13" i="5"/>
  <c r="BL6" i="5"/>
  <c r="E8" i="7"/>
  <c r="AV32" i="5"/>
  <c r="AV14" i="5"/>
  <c r="BA14" i="5"/>
  <c r="N8" i="7"/>
  <c r="F28" i="4" s="1"/>
  <c r="AR30" i="5"/>
  <c r="G32" i="7"/>
  <c r="E6" i="7" s="1"/>
  <c r="G33" i="7"/>
  <c r="BA29" i="5"/>
  <c r="N15" i="6"/>
  <c r="BM20" i="6"/>
  <c r="BM23" i="6"/>
  <c r="BM22" i="6"/>
  <c r="BM21" i="6"/>
  <c r="BM24" i="6"/>
  <c r="BM27" i="6"/>
  <c r="BM26" i="6"/>
  <c r="BM25" i="6"/>
  <c r="BM12" i="6"/>
  <c r="BM15" i="6"/>
  <c r="BM14" i="6"/>
  <c r="BM13" i="6"/>
  <c r="BM7" i="6"/>
  <c r="BM5" i="6"/>
  <c r="BM6" i="6"/>
  <c r="BM19" i="6"/>
  <c r="BM16" i="6"/>
  <c r="BM18" i="6"/>
  <c r="BM17" i="6"/>
  <c r="N17" i="6"/>
  <c r="M11" i="6"/>
  <c r="N13" i="6"/>
  <c r="M4" i="6"/>
  <c r="M5" i="6"/>
  <c r="M20" i="6"/>
  <c r="M15" i="6"/>
  <c r="N10" i="6"/>
  <c r="M10" i="6"/>
  <c r="M12" i="6"/>
  <c r="C19" i="3"/>
  <c r="N11" i="7"/>
  <c r="F31" i="4" s="1"/>
  <c r="N10" i="7"/>
  <c r="F30" i="4" s="1"/>
  <c r="N16" i="6"/>
  <c r="M16" i="6"/>
  <c r="M9" i="6"/>
  <c r="M6" i="6"/>
  <c r="M17" i="6"/>
  <c r="N7" i="6"/>
  <c r="M7" i="6"/>
  <c r="N18" i="6"/>
  <c r="M18" i="6"/>
  <c r="M13" i="6"/>
  <c r="T63" i="3"/>
  <c r="T50" i="3"/>
  <c r="T37" i="3"/>
  <c r="T24" i="3"/>
  <c r="T10" i="3"/>
  <c r="B9" i="3"/>
  <c r="M19" i="6"/>
  <c r="AA6" i="6" l="1"/>
  <c r="AG6" i="6" s="1"/>
  <c r="AB6" i="6"/>
  <c r="X15" i="6"/>
  <c r="Y15" i="6" s="1"/>
  <c r="Z15" i="6" s="1"/>
  <c r="AB9" i="6"/>
  <c r="AA9" i="6"/>
  <c r="AG9" i="6" s="1"/>
  <c r="X18" i="6"/>
  <c r="Y18" i="6" s="1"/>
  <c r="Z18" i="6" s="1"/>
  <c r="X7" i="6"/>
  <c r="Y7" i="6" s="1"/>
  <c r="Z7" i="6" s="1"/>
  <c r="X13" i="6"/>
  <c r="Y13" i="6" s="1"/>
  <c r="Z13" i="6" s="1"/>
  <c r="AA14" i="6"/>
  <c r="AB14" i="6"/>
  <c r="X16" i="6"/>
  <c r="Y16" i="6" s="1"/>
  <c r="Z16" i="6" s="1"/>
  <c r="AA19" i="6"/>
  <c r="AG19" i="6" s="1"/>
  <c r="AB19" i="6"/>
  <c r="AA11" i="6"/>
  <c r="AG11" i="6" s="1"/>
  <c r="AB11" i="6"/>
  <c r="AB20" i="6"/>
  <c r="AA20" i="6"/>
  <c r="AG20" i="6" s="1"/>
  <c r="X17" i="6"/>
  <c r="Y17" i="6" s="1"/>
  <c r="Z17" i="6" s="1"/>
  <c r="AB5" i="6"/>
  <c r="AA5" i="6"/>
  <c r="AG5" i="6" s="1"/>
  <c r="AA8" i="6"/>
  <c r="AB8" i="6"/>
  <c r="AA12" i="6"/>
  <c r="AB12" i="6"/>
  <c r="X10" i="6"/>
  <c r="Y10" i="6" s="1"/>
  <c r="Z10" i="6" s="1"/>
  <c r="AA21" i="6"/>
  <c r="AB21" i="6"/>
  <c r="AA4" i="6"/>
  <c r="AG4" i="6" s="1"/>
  <c r="AB4" i="6"/>
  <c r="BF31" i="5"/>
  <c r="AW20" i="5"/>
  <c r="BA20" i="5" s="1"/>
  <c r="BB20" i="5"/>
  <c r="BF20" i="5" s="1"/>
  <c r="AW19" i="5"/>
  <c r="BA19" i="5" s="1"/>
  <c r="BB19" i="5"/>
  <c r="AW17" i="5"/>
  <c r="BA17" i="5" s="1"/>
  <c r="BB17" i="5"/>
  <c r="BF17" i="5" s="1"/>
  <c r="AW18" i="5"/>
  <c r="BA18" i="5" s="1"/>
  <c r="BB18" i="5"/>
  <c r="BF18" i="5" s="1"/>
  <c r="AV5" i="5"/>
  <c r="AW30" i="5"/>
  <c r="BB30" i="5"/>
  <c r="AR6" i="5"/>
  <c r="AV6" i="5" s="1"/>
  <c r="AR7" i="5"/>
  <c r="AV7" i="5" s="1"/>
  <c r="BT15" i="5"/>
  <c r="BA5" i="5"/>
  <c r="BF5" i="5"/>
  <c r="C18" i="3"/>
  <c r="D18" i="4" s="1"/>
  <c r="BA32" i="5"/>
  <c r="BS15" i="5"/>
  <c r="BF16" i="5"/>
  <c r="AV8" i="5"/>
  <c r="BA8" i="5"/>
  <c r="E7" i="7"/>
  <c r="BF32" i="5"/>
  <c r="BF12" i="5"/>
  <c r="BF14" i="5"/>
  <c r="BF11" i="5"/>
  <c r="AV20" i="5"/>
  <c r="AV21" i="5"/>
  <c r="BA21" i="5"/>
  <c r="BF13" i="5"/>
  <c r="AV30" i="5"/>
  <c r="AV23" i="5"/>
  <c r="BA23" i="5"/>
  <c r="AV17" i="5"/>
  <c r="BF9" i="5"/>
  <c r="AV18" i="5"/>
  <c r="AV19" i="5"/>
  <c r="AV22" i="5"/>
  <c r="BA22" i="5"/>
  <c r="BF15" i="5"/>
  <c r="AV24" i="5"/>
  <c r="BA24" i="5"/>
  <c r="N7" i="7"/>
  <c r="BL5" i="5"/>
  <c r="N6" i="7"/>
  <c r="BL4" i="5"/>
  <c r="BF29" i="5"/>
  <c r="C21" i="3"/>
  <c r="D19" i="4"/>
  <c r="T9" i="3"/>
  <c r="B8" i="3"/>
  <c r="C20" i="3"/>
  <c r="T23" i="3"/>
  <c r="T62" i="3"/>
  <c r="T49" i="3"/>
  <c r="T36" i="3"/>
  <c r="AG8" i="6" l="1"/>
  <c r="AG21" i="6"/>
  <c r="AG12" i="6"/>
  <c r="AC20" i="6"/>
  <c r="AF20" i="6"/>
  <c r="AC12" i="6"/>
  <c r="AF12" i="6"/>
  <c r="AC21" i="6"/>
  <c r="AF21" i="6"/>
  <c r="AC8" i="6"/>
  <c r="AF8" i="6"/>
  <c r="AB16" i="6"/>
  <c r="AA16" i="6"/>
  <c r="AG16" i="6" s="1"/>
  <c r="AC4" i="6"/>
  <c r="AF4" i="6"/>
  <c r="AB7" i="6"/>
  <c r="AA7" i="6"/>
  <c r="AG7" i="6" s="1"/>
  <c r="AC9" i="6"/>
  <c r="AF9" i="6"/>
  <c r="AC5" i="6"/>
  <c r="AF5" i="6"/>
  <c r="AC11" i="6"/>
  <c r="AF11" i="6"/>
  <c r="AC14" i="6"/>
  <c r="AF14" i="6"/>
  <c r="AB15" i="6"/>
  <c r="AA15" i="6"/>
  <c r="AG15" i="6" s="1"/>
  <c r="AA10" i="6"/>
  <c r="AB10" i="6"/>
  <c r="AC19" i="6"/>
  <c r="AF19" i="6"/>
  <c r="AB17" i="6"/>
  <c r="AA17" i="6"/>
  <c r="AA13" i="6"/>
  <c r="AG13" i="6" s="1"/>
  <c r="AB13" i="6"/>
  <c r="AA18" i="6"/>
  <c r="AG18" i="6" s="1"/>
  <c r="AB18" i="6"/>
  <c r="AC6" i="6"/>
  <c r="AF6" i="6"/>
  <c r="BT18" i="5"/>
  <c r="H60" i="7" s="1"/>
  <c r="BS17" i="5"/>
  <c r="BS18" i="5"/>
  <c r="L58" i="7"/>
  <c r="BS16" i="5"/>
  <c r="C27" i="4"/>
  <c r="BB7" i="5"/>
  <c r="AW7" i="5"/>
  <c r="BA7" i="5" s="1"/>
  <c r="BT25" i="5"/>
  <c r="AW6" i="5"/>
  <c r="BA6" i="5" s="1"/>
  <c r="BF6" i="5"/>
  <c r="BT17" i="5"/>
  <c r="D60" i="7" s="1"/>
  <c r="BF23" i="5"/>
  <c r="I33" i="7"/>
  <c r="BN5" i="5" s="1"/>
  <c r="BF19" i="5"/>
  <c r="BU16" i="5" s="1"/>
  <c r="L51" i="7" s="1"/>
  <c r="BS25" i="5"/>
  <c r="BF21" i="5"/>
  <c r="BA30" i="5"/>
  <c r="BT19" i="5" s="1"/>
  <c r="BF24" i="5"/>
  <c r="BF8" i="5"/>
  <c r="BF22" i="5"/>
  <c r="BU15" i="5"/>
  <c r="H51" i="7" s="1"/>
  <c r="BF7" i="5"/>
  <c r="BT16" i="5"/>
  <c r="I37" i="7"/>
  <c r="F11" i="7" s="1"/>
  <c r="G11" i="7" s="1"/>
  <c r="C31" i="4"/>
  <c r="BS29" i="5"/>
  <c r="F27" i="4"/>
  <c r="C17" i="3"/>
  <c r="D17" i="4" s="1"/>
  <c r="F26" i="4"/>
  <c r="C16" i="3"/>
  <c r="D16" i="4" s="1"/>
  <c r="D20" i="4"/>
  <c r="T22" i="3"/>
  <c r="T48" i="3"/>
  <c r="T61" i="3"/>
  <c r="T35" i="3"/>
  <c r="T8" i="3"/>
  <c r="B7" i="3"/>
  <c r="D21" i="4"/>
  <c r="AG10" i="6" l="1"/>
  <c r="I36" i="7"/>
  <c r="F10" i="7" s="1"/>
  <c r="G10" i="7" s="1"/>
  <c r="H58" i="7"/>
  <c r="AC18" i="6"/>
  <c r="AE18" i="6" s="1"/>
  <c r="AC10" i="6"/>
  <c r="AC13" i="6"/>
  <c r="AF13" i="6"/>
  <c r="AD21" i="6"/>
  <c r="AE21" i="6"/>
  <c r="AC15" i="6"/>
  <c r="AF15" i="6"/>
  <c r="AD5" i="6"/>
  <c r="AE5" i="6"/>
  <c r="AD4" i="6"/>
  <c r="AE4" i="6"/>
  <c r="AC16" i="6"/>
  <c r="AF16" i="6"/>
  <c r="AD6" i="6"/>
  <c r="AE6" i="6"/>
  <c r="AD14" i="6"/>
  <c r="AE14" i="6"/>
  <c r="AD12" i="6"/>
  <c r="AE12" i="6"/>
  <c r="AD19" i="6"/>
  <c r="AE19" i="6"/>
  <c r="AD9" i="6"/>
  <c r="AE9" i="6"/>
  <c r="AD10" i="6"/>
  <c r="AE10" i="6"/>
  <c r="AC7" i="6"/>
  <c r="AF7" i="6"/>
  <c r="AC17" i="6"/>
  <c r="AF17" i="6"/>
  <c r="AF18" i="6"/>
  <c r="AF10" i="6"/>
  <c r="AD11" i="6"/>
  <c r="AE11" i="6"/>
  <c r="AD8" i="6"/>
  <c r="AE8" i="6"/>
  <c r="AD20" i="6"/>
  <c r="AE20" i="6"/>
  <c r="BT24" i="5"/>
  <c r="C30" i="4"/>
  <c r="BU18" i="5"/>
  <c r="P105" i="4"/>
  <c r="P116" i="4"/>
  <c r="P120" i="4"/>
  <c r="P109" i="4"/>
  <c r="D58" i="7"/>
  <c r="BS28" i="5"/>
  <c r="P219" i="4"/>
  <c r="P208" i="4"/>
  <c r="P197" i="4"/>
  <c r="P186" i="4"/>
  <c r="P142" i="4"/>
  <c r="P164" i="4"/>
  <c r="P131" i="4"/>
  <c r="P175" i="4"/>
  <c r="P153" i="4"/>
  <c r="J32" i="7"/>
  <c r="P215" i="4"/>
  <c r="P160" i="4"/>
  <c r="P149" i="4"/>
  <c r="P204" i="4"/>
  <c r="P138" i="4"/>
  <c r="P171" i="4"/>
  <c r="P127" i="4"/>
  <c r="P182" i="4"/>
  <c r="P193" i="4"/>
  <c r="J37" i="7"/>
  <c r="V37" i="7" s="1"/>
  <c r="J33" i="7"/>
  <c r="V33" i="7" s="1"/>
  <c r="I32" i="7"/>
  <c r="F6" i="7" s="1"/>
  <c r="G6" i="7" s="1"/>
  <c r="BU17" i="5"/>
  <c r="BS24" i="5"/>
  <c r="C26" i="4"/>
  <c r="F7" i="7"/>
  <c r="G7" i="7" s="1"/>
  <c r="BF30" i="5"/>
  <c r="BU19" i="5" s="1"/>
  <c r="BT26" i="5"/>
  <c r="BU25" i="5"/>
  <c r="BP15" i="5"/>
  <c r="E60" i="7"/>
  <c r="BT27" i="5"/>
  <c r="I60" i="7"/>
  <c r="BT28" i="5"/>
  <c r="C29" i="4"/>
  <c r="BS27" i="5"/>
  <c r="I35" i="7"/>
  <c r="L60" i="7"/>
  <c r="BU26" i="5"/>
  <c r="BP16" i="5"/>
  <c r="C28" i="4"/>
  <c r="BS26" i="5"/>
  <c r="I34" i="7"/>
  <c r="BN9" i="5"/>
  <c r="T34" i="3"/>
  <c r="T60" i="3"/>
  <c r="T21" i="3"/>
  <c r="T47" i="3"/>
  <c r="T7" i="3"/>
  <c r="B6" i="3"/>
  <c r="AD18" i="6" l="1"/>
  <c r="BN4" i="6"/>
  <c r="CB4" i="6" s="1"/>
  <c r="BN8" i="5"/>
  <c r="AD17" i="6"/>
  <c r="AE17" i="6"/>
  <c r="AD7" i="6"/>
  <c r="AE7" i="6"/>
  <c r="AD15" i="6"/>
  <c r="AE15" i="6"/>
  <c r="AD16" i="6"/>
  <c r="AE16" i="6"/>
  <c r="AH4" i="6"/>
  <c r="AI4" i="6" s="1"/>
  <c r="AJ4" i="6" s="1"/>
  <c r="AD13" i="6"/>
  <c r="AE13" i="6"/>
  <c r="AL19" i="6"/>
  <c r="AL8" i="6"/>
  <c r="AL21" i="6"/>
  <c r="AH14" i="6"/>
  <c r="AI14" i="6" s="1"/>
  <c r="AL14" i="6"/>
  <c r="AL5" i="6"/>
  <c r="AL11" i="6"/>
  <c r="AL12" i="6"/>
  <c r="AL9" i="6"/>
  <c r="AL4" i="6"/>
  <c r="AL20" i="6"/>
  <c r="AH6" i="6"/>
  <c r="AI6" i="6" s="1"/>
  <c r="AL6" i="6"/>
  <c r="D50" i="7"/>
  <c r="BV15" i="5"/>
  <c r="BV25" i="5" s="1"/>
  <c r="P185" i="4"/>
  <c r="P141" i="4"/>
  <c r="P174" i="4"/>
  <c r="P207" i="4"/>
  <c r="P218" i="4"/>
  <c r="P163" i="4"/>
  <c r="P152" i="4"/>
  <c r="P130" i="4"/>
  <c r="P196" i="4"/>
  <c r="P119" i="4"/>
  <c r="P108" i="4"/>
  <c r="P107" i="4"/>
  <c r="P118" i="4"/>
  <c r="P106" i="4"/>
  <c r="P117" i="4"/>
  <c r="P115" i="4"/>
  <c r="P104" i="4"/>
  <c r="J36" i="7"/>
  <c r="BO8" i="5" s="1"/>
  <c r="BU29" i="5"/>
  <c r="L61" i="7"/>
  <c r="P172" i="4"/>
  <c r="P161" i="4"/>
  <c r="P194" i="4"/>
  <c r="P183" i="4"/>
  <c r="P205" i="4"/>
  <c r="P150" i="4"/>
  <c r="P128" i="4"/>
  <c r="P216" i="4"/>
  <c r="P139" i="4"/>
  <c r="P184" i="4"/>
  <c r="P173" i="4"/>
  <c r="P162" i="4"/>
  <c r="P151" i="4"/>
  <c r="P140" i="4"/>
  <c r="P206" i="4"/>
  <c r="P129" i="4"/>
  <c r="P217" i="4"/>
  <c r="P195" i="4"/>
  <c r="BU27" i="5"/>
  <c r="D61" i="7"/>
  <c r="BU28" i="5"/>
  <c r="H61" i="7"/>
  <c r="P170" i="4"/>
  <c r="P126" i="4"/>
  <c r="P214" i="4"/>
  <c r="P159" i="4"/>
  <c r="P181" i="4"/>
  <c r="P148" i="4"/>
  <c r="P192" i="4"/>
  <c r="P203" i="4"/>
  <c r="P137" i="4"/>
  <c r="BU24" i="5"/>
  <c r="D51" i="7"/>
  <c r="BO9" i="5"/>
  <c r="J34" i="7"/>
  <c r="BO6" i="5" s="1"/>
  <c r="V32" i="7"/>
  <c r="BO4" i="5"/>
  <c r="J35" i="7"/>
  <c r="BO7" i="5" s="1"/>
  <c r="BO5" i="5"/>
  <c r="BV16" i="5"/>
  <c r="BV26" i="5" s="1"/>
  <c r="BP18" i="5"/>
  <c r="I61" i="7" s="1"/>
  <c r="M60" i="7"/>
  <c r="BT29" i="5"/>
  <c r="BP17" i="5"/>
  <c r="E61" i="7" s="1"/>
  <c r="BP19" i="5"/>
  <c r="M61" i="7" s="1"/>
  <c r="BN4" i="5"/>
  <c r="F9" i="7"/>
  <c r="G9" i="7" s="1"/>
  <c r="BN7" i="5"/>
  <c r="F8" i="7"/>
  <c r="G8" i="7" s="1"/>
  <c r="BN6" i="5"/>
  <c r="T6" i="3"/>
  <c r="B5" i="3"/>
  <c r="T20" i="3"/>
  <c r="T46" i="3"/>
  <c r="T59" i="3"/>
  <c r="T33" i="3"/>
  <c r="AH19" i="6" l="1"/>
  <c r="AH21" i="6"/>
  <c r="AH11" i="6"/>
  <c r="AK6" i="6"/>
  <c r="AJ6" i="6"/>
  <c r="AN9" i="6"/>
  <c r="AM9" i="6"/>
  <c r="AM5" i="6"/>
  <c r="AN5" i="6"/>
  <c r="AH8" i="6"/>
  <c r="AM21" i="6"/>
  <c r="AN21" i="6"/>
  <c r="AL16" i="6"/>
  <c r="AJ14" i="6"/>
  <c r="AT14" i="6" s="1"/>
  <c r="AV14" i="6" s="1"/>
  <c r="AW14" i="6" s="1"/>
  <c r="CE10" i="6" s="1"/>
  <c r="AK14" i="6"/>
  <c r="AN8" i="6"/>
  <c r="AM8" i="6"/>
  <c r="AH9" i="6"/>
  <c r="AI9" i="6" s="1"/>
  <c r="AL7" i="6"/>
  <c r="AH20" i="6"/>
  <c r="AI20" i="6" s="1"/>
  <c r="AM12" i="6"/>
  <c r="AN12" i="6"/>
  <c r="AL15" i="6"/>
  <c r="AN11" i="6"/>
  <c r="AM11" i="6"/>
  <c r="AN4" i="6"/>
  <c r="AM4" i="6"/>
  <c r="AH12" i="6"/>
  <c r="AI12" i="6" s="1"/>
  <c r="AM20" i="6"/>
  <c r="AN20" i="6"/>
  <c r="AL13" i="6"/>
  <c r="AH5" i="6"/>
  <c r="AI5" i="6" s="1"/>
  <c r="AL10" i="6"/>
  <c r="AM6" i="6"/>
  <c r="AN6" i="6"/>
  <c r="AL17" i="6"/>
  <c r="AM14" i="6"/>
  <c r="AN14" i="6"/>
  <c r="AL18" i="6"/>
  <c r="AM19" i="6"/>
  <c r="AN19" i="6"/>
  <c r="BV14" i="5"/>
  <c r="BV24" i="5" s="1"/>
  <c r="D5" i="3"/>
  <c r="D11" i="3"/>
  <c r="D10" i="3"/>
  <c r="D9" i="3"/>
  <c r="D8" i="3"/>
  <c r="D7" i="3"/>
  <c r="D6" i="3"/>
  <c r="V36" i="7"/>
  <c r="AX14" i="6"/>
  <c r="BV17" i="5"/>
  <c r="BV27" i="5" s="1"/>
  <c r="V34" i="7"/>
  <c r="V35" i="7"/>
  <c r="BV18" i="5"/>
  <c r="BV28" i="5" s="1"/>
  <c r="BV19" i="5"/>
  <c r="BV29" i="5" s="1"/>
  <c r="T5" i="3"/>
  <c r="T18" i="3" s="1"/>
  <c r="BN22" i="6"/>
  <c r="BN16" i="6"/>
  <c r="BN8" i="6"/>
  <c r="BN23" i="6"/>
  <c r="BN10" i="6"/>
  <c r="BN19" i="6"/>
  <c r="BN21" i="6"/>
  <c r="BN15" i="6"/>
  <c r="BN5" i="6"/>
  <c r="BN17" i="6"/>
  <c r="BN12" i="6"/>
  <c r="BN26" i="6"/>
  <c r="BN24" i="6"/>
  <c r="CG4" i="6" s="1"/>
  <c r="BN18" i="6"/>
  <c r="BN14" i="6"/>
  <c r="BN6" i="6"/>
  <c r="BN25" i="6"/>
  <c r="BN7" i="6"/>
  <c r="BN11" i="6"/>
  <c r="BN13" i="6"/>
  <c r="BN27" i="6"/>
  <c r="BN20" i="6"/>
  <c r="CF4" i="6" s="1"/>
  <c r="BN9" i="6"/>
  <c r="T58" i="3"/>
  <c r="T45" i="3"/>
  <c r="T32" i="3"/>
  <c r="T19" i="3"/>
  <c r="CE14" i="6" l="1"/>
  <c r="CE13" i="6"/>
  <c r="CE18" i="6"/>
  <c r="CC14" i="6"/>
  <c r="CC13" i="6"/>
  <c r="CG14" i="6"/>
  <c r="CG13" i="6"/>
  <c r="CF18" i="6"/>
  <c r="CC4" i="6"/>
  <c r="CB18" i="6"/>
  <c r="CE8" i="6"/>
  <c r="CE9" i="6"/>
  <c r="CE4" i="6"/>
  <c r="CG18" i="6"/>
  <c r="CC18" i="6"/>
  <c r="CB8" i="6"/>
  <c r="CB9" i="6"/>
  <c r="CF14" i="6"/>
  <c r="CF13" i="6"/>
  <c r="CD8" i="6"/>
  <c r="CD9" i="6"/>
  <c r="CD4" i="6"/>
  <c r="CD18" i="6"/>
  <c r="CG8" i="6"/>
  <c r="CG9" i="6"/>
  <c r="CB13" i="6"/>
  <c r="CB14" i="6"/>
  <c r="CC8" i="6"/>
  <c r="CC9" i="6"/>
  <c r="CD14" i="6"/>
  <c r="CD13" i="6"/>
  <c r="CF8" i="6"/>
  <c r="CF9" i="6"/>
  <c r="AI21" i="6"/>
  <c r="AX21" i="6" s="1"/>
  <c r="AZ21" i="6" s="1"/>
  <c r="AI8" i="6"/>
  <c r="AK8" i="6" s="1"/>
  <c r="BC8" i="6" s="1"/>
  <c r="AI11" i="6"/>
  <c r="AX11" i="6" s="1"/>
  <c r="AI19" i="6"/>
  <c r="AX19" i="6" s="1"/>
  <c r="AZ19" i="6" s="1"/>
  <c r="AZ14" i="6"/>
  <c r="BA14" i="6"/>
  <c r="BB14" i="6" s="1"/>
  <c r="CE11" i="6" s="1"/>
  <c r="AH17" i="6"/>
  <c r="AH13" i="6"/>
  <c r="AH7" i="6"/>
  <c r="AH16" i="6"/>
  <c r="AJ5" i="6"/>
  <c r="AT5" i="6" s="1"/>
  <c r="AV5" i="6" s="1"/>
  <c r="AK5" i="6"/>
  <c r="AM15" i="6"/>
  <c r="AN15" i="6"/>
  <c r="AH18" i="6"/>
  <c r="AI18" i="6" s="1"/>
  <c r="AM13" i="6"/>
  <c r="AN13" i="6"/>
  <c r="AJ12" i="6"/>
  <c r="AT12" i="6" s="1"/>
  <c r="AV12" i="6" s="1"/>
  <c r="AW12" i="6" s="1"/>
  <c r="CD15" i="6" s="1"/>
  <c r="AK12" i="6"/>
  <c r="AM7" i="6"/>
  <c r="AN7" i="6"/>
  <c r="AM16" i="6"/>
  <c r="AN16" i="6"/>
  <c r="AX4" i="6"/>
  <c r="AK4" i="6"/>
  <c r="AK20" i="6"/>
  <c r="AJ20" i="6"/>
  <c r="AT20" i="6" s="1"/>
  <c r="AV20" i="6" s="1"/>
  <c r="AW20" i="6" s="1"/>
  <c r="CG10" i="6" s="1"/>
  <c r="AH10" i="6"/>
  <c r="AM17" i="6"/>
  <c r="AN17" i="6"/>
  <c r="AN18" i="6"/>
  <c r="AM18" i="6"/>
  <c r="AM10" i="6"/>
  <c r="AN10" i="6"/>
  <c r="AH15" i="6"/>
  <c r="AI15" i="6" s="1"/>
  <c r="AJ9" i="6"/>
  <c r="AT9" i="6" s="1"/>
  <c r="AV9" i="6" s="1"/>
  <c r="AW9" i="6" s="1"/>
  <c r="CC15" i="6" s="1"/>
  <c r="AK9" i="6"/>
  <c r="C6" i="3"/>
  <c r="C10" i="3"/>
  <c r="C8" i="3"/>
  <c r="C7" i="3"/>
  <c r="T31" i="3"/>
  <c r="C9" i="3"/>
  <c r="C5" i="3"/>
  <c r="I5" i="3" s="1"/>
  <c r="AX6" i="6"/>
  <c r="AX5" i="6"/>
  <c r="AX9" i="6"/>
  <c r="AX20" i="6"/>
  <c r="BC14" i="6"/>
  <c r="BF14" i="6" s="1"/>
  <c r="CE12" i="6" s="1"/>
  <c r="AX12" i="6"/>
  <c r="T57" i="3"/>
  <c r="T44" i="3"/>
  <c r="AT6" i="6"/>
  <c r="AV6" i="6" s="1"/>
  <c r="AW6" i="6" s="1"/>
  <c r="CB15" i="6" s="1"/>
  <c r="AJ21" i="6" l="1"/>
  <c r="AT21" i="6" s="1"/>
  <c r="AV21" i="6" s="1"/>
  <c r="AW21" i="6" s="1"/>
  <c r="CG15" i="6" s="1"/>
  <c r="AI17" i="6"/>
  <c r="AJ17" i="6" s="1"/>
  <c r="AT17" i="6" s="1"/>
  <c r="AV17" i="6" s="1"/>
  <c r="AW17" i="6" s="1"/>
  <c r="CF10" i="6" s="1"/>
  <c r="AI10" i="6"/>
  <c r="AK10" i="6" s="1"/>
  <c r="BC10" i="6" s="1"/>
  <c r="AK11" i="6"/>
  <c r="AJ11" i="6"/>
  <c r="AT11" i="6" s="1"/>
  <c r="AV11" i="6" s="1"/>
  <c r="AW11" i="6" s="1"/>
  <c r="CD10" i="6" s="1"/>
  <c r="AJ19" i="6"/>
  <c r="AT19" i="6" s="1"/>
  <c r="BA19" i="6" s="1"/>
  <c r="BB19" i="6" s="1"/>
  <c r="CG6" i="6" s="1"/>
  <c r="AI13" i="6"/>
  <c r="AX13" i="6" s="1"/>
  <c r="AZ13" i="6" s="1"/>
  <c r="AJ8" i="6"/>
  <c r="AT8" i="6" s="1"/>
  <c r="AV8" i="6" s="1"/>
  <c r="AW8" i="6" s="1"/>
  <c r="CC10" i="6" s="1"/>
  <c r="AK19" i="6"/>
  <c r="BC19" i="6" s="1"/>
  <c r="BF19" i="6" s="1"/>
  <c r="CG7" i="6" s="1"/>
  <c r="AX8" i="6"/>
  <c r="AZ8" i="6" s="1"/>
  <c r="AI7" i="6"/>
  <c r="AK7" i="6" s="1"/>
  <c r="BC7" i="6" s="1"/>
  <c r="AI16" i="6"/>
  <c r="AJ16" i="6" s="1"/>
  <c r="AT16" i="6" s="1"/>
  <c r="AV16" i="6" s="1"/>
  <c r="AW16" i="6" s="1"/>
  <c r="CF5" i="6" s="1"/>
  <c r="AK21" i="6"/>
  <c r="BC21" i="6" s="1"/>
  <c r="BF21" i="6" s="1"/>
  <c r="AZ11" i="6"/>
  <c r="AZ12" i="6"/>
  <c r="BA12" i="6"/>
  <c r="BB12" i="6" s="1"/>
  <c r="CD16" i="6" s="1"/>
  <c r="AZ9" i="6"/>
  <c r="BA9" i="6"/>
  <c r="BB9" i="6" s="1"/>
  <c r="CC16" i="6" s="1"/>
  <c r="AZ5" i="6"/>
  <c r="BA5" i="6"/>
  <c r="BB5" i="6" s="1"/>
  <c r="CB11" i="6" s="1"/>
  <c r="AZ6" i="6"/>
  <c r="BA6" i="6"/>
  <c r="BB6" i="6" s="1"/>
  <c r="CB16" i="6" s="1"/>
  <c r="AZ20" i="6"/>
  <c r="BA20" i="6"/>
  <c r="BB20" i="6" s="1"/>
  <c r="CG11" i="6" s="1"/>
  <c r="AZ4" i="6"/>
  <c r="AW5" i="6"/>
  <c r="CB10" i="6" s="1"/>
  <c r="AK17" i="6"/>
  <c r="BC17" i="6" s="1"/>
  <c r="AX17" i="6"/>
  <c r="AX7" i="6"/>
  <c r="AX16" i="6"/>
  <c r="AJ18" i="6"/>
  <c r="AT18" i="6" s="1"/>
  <c r="AV18" i="6" s="1"/>
  <c r="AW18" i="6" s="1"/>
  <c r="CF15" i="6" s="1"/>
  <c r="AK18" i="6"/>
  <c r="BE14" i="6"/>
  <c r="AJ15" i="6"/>
  <c r="AT15" i="6" s="1"/>
  <c r="AV15" i="6" s="1"/>
  <c r="AW15" i="6" s="1"/>
  <c r="CE15" i="6" s="1"/>
  <c r="AK15" i="6"/>
  <c r="BC15" i="6" s="1"/>
  <c r="CQ14" i="6"/>
  <c r="AX15" i="6"/>
  <c r="BC5" i="6"/>
  <c r="BF5" i="6" s="1"/>
  <c r="CB12" i="6" s="1"/>
  <c r="BC9" i="6"/>
  <c r="BF9" i="6" s="1"/>
  <c r="CC17" i="6" s="1"/>
  <c r="CQ19" i="6"/>
  <c r="BC6" i="6"/>
  <c r="BF6" i="6" s="1"/>
  <c r="CB17" i="6" s="1"/>
  <c r="BC20" i="6"/>
  <c r="BF20" i="6" s="1"/>
  <c r="CG12" i="6" s="1"/>
  <c r="BC12" i="6"/>
  <c r="BF12" i="6" s="1"/>
  <c r="CD17" i="6" s="1"/>
  <c r="AX18" i="6"/>
  <c r="BC11" i="6"/>
  <c r="BF11" i="6" s="1"/>
  <c r="CD12" i="6" s="1"/>
  <c r="AT4" i="6"/>
  <c r="AJ13" i="6" l="1"/>
  <c r="AT13" i="6" s="1"/>
  <c r="AV13" i="6" s="1"/>
  <c r="AW13" i="6" s="1"/>
  <c r="CE5" i="6" s="1"/>
  <c r="CK13" i="6" s="1"/>
  <c r="CU17" i="6" s="1"/>
  <c r="BA21" i="6"/>
  <c r="BB21" i="6" s="1"/>
  <c r="CG16" i="6" s="1"/>
  <c r="CL19" i="6" s="1"/>
  <c r="CW19" i="6" s="1"/>
  <c r="CK16" i="6"/>
  <c r="CU18" i="6" s="1"/>
  <c r="BE21" i="6"/>
  <c r="CG17" i="6"/>
  <c r="CM19" i="6" s="1"/>
  <c r="AV4" i="6"/>
  <c r="AW4" i="6" s="1"/>
  <c r="CB5" i="6" s="1"/>
  <c r="BA4" i="6"/>
  <c r="BB4" i="6" s="1"/>
  <c r="BA8" i="6"/>
  <c r="BB8" i="6" s="1"/>
  <c r="CC11" i="6" s="1"/>
  <c r="AK13" i="6"/>
  <c r="BC13" i="6" s="1"/>
  <c r="BF13" i="6" s="1"/>
  <c r="CE7" i="6" s="1"/>
  <c r="AK16" i="6"/>
  <c r="BC16" i="6" s="1"/>
  <c r="BF16" i="6" s="1"/>
  <c r="CF7" i="6" s="1"/>
  <c r="BA11" i="6"/>
  <c r="BB11" i="6" s="1"/>
  <c r="CD11" i="6" s="1"/>
  <c r="AJ7" i="6"/>
  <c r="AT7" i="6" s="1"/>
  <c r="AV7" i="6" s="1"/>
  <c r="AW7" i="6" s="1"/>
  <c r="AX10" i="6"/>
  <c r="BF10" i="6" s="1"/>
  <c r="CD7" i="6" s="1"/>
  <c r="CP19" i="6"/>
  <c r="G24" i="7" s="1"/>
  <c r="AJ10" i="6"/>
  <c r="AT10" i="6" s="1"/>
  <c r="CP16" i="6" s="1"/>
  <c r="G21" i="7" s="1"/>
  <c r="AV19" i="6"/>
  <c r="AW19" i="6" s="1"/>
  <c r="BF8" i="6"/>
  <c r="CC12" i="6" s="1"/>
  <c r="AZ7" i="6"/>
  <c r="AZ18" i="6"/>
  <c r="BA18" i="6"/>
  <c r="BB18" i="6" s="1"/>
  <c r="CF16" i="6" s="1"/>
  <c r="AZ15" i="6"/>
  <c r="BA15" i="6"/>
  <c r="BB15" i="6" s="1"/>
  <c r="CE16" i="6" s="1"/>
  <c r="AZ16" i="6"/>
  <c r="BA16" i="6"/>
  <c r="BB16" i="6" s="1"/>
  <c r="CF6" i="6" s="1"/>
  <c r="AZ17" i="6"/>
  <c r="BA17" i="6"/>
  <c r="BB17" i="6" s="1"/>
  <c r="CF11" i="6" s="1"/>
  <c r="BF17" i="6"/>
  <c r="CQ15" i="6"/>
  <c r="BF15" i="6"/>
  <c r="CE17" i="6" s="1"/>
  <c r="CQ17" i="6"/>
  <c r="CR16" i="6"/>
  <c r="CS16" i="6"/>
  <c r="CR19" i="6"/>
  <c r="BF7" i="6"/>
  <c r="CC7" i="6" s="1"/>
  <c r="CS15" i="6"/>
  <c r="CR15" i="6"/>
  <c r="CS19" i="6"/>
  <c r="BE12" i="6"/>
  <c r="BE9" i="6"/>
  <c r="BE19" i="6"/>
  <c r="BE6" i="6"/>
  <c r="BE5" i="6"/>
  <c r="BE20" i="6"/>
  <c r="BE11" i="6"/>
  <c r="CQ18" i="6"/>
  <c r="BC4" i="6"/>
  <c r="BF4" i="6" s="1"/>
  <c r="BC18" i="6"/>
  <c r="BF18" i="6" s="1"/>
  <c r="CF17" i="6" s="1"/>
  <c r="CP14" i="6"/>
  <c r="G19" i="7" s="1"/>
  <c r="CP17" i="6" l="1"/>
  <c r="G22" i="7" s="1"/>
  <c r="CS7" i="6" s="1"/>
  <c r="BA13" i="6"/>
  <c r="BB13" i="6" s="1"/>
  <c r="CE6" i="6" s="1"/>
  <c r="CL13" i="6" s="1"/>
  <c r="CW17" i="6" s="1"/>
  <c r="CR17" i="6"/>
  <c r="BE17" i="6"/>
  <c r="CF12" i="6"/>
  <c r="CC5" i="6"/>
  <c r="CK7" i="6" s="1"/>
  <c r="CU15" i="6" s="1"/>
  <c r="CG5" i="6"/>
  <c r="CK19" i="6" s="1"/>
  <c r="CU19" i="6" s="1"/>
  <c r="J24" i="7" s="1"/>
  <c r="BE4" i="6"/>
  <c r="CB7" i="6"/>
  <c r="CM4" i="6" s="1"/>
  <c r="CB6" i="6"/>
  <c r="CL4" i="6" s="1"/>
  <c r="CW14" i="6" s="1"/>
  <c r="CS17" i="6"/>
  <c r="BA7" i="6"/>
  <c r="BB7" i="6" s="1"/>
  <c r="CC6" i="6" s="1"/>
  <c r="CL7" i="6" s="1"/>
  <c r="CW15" i="6" s="1"/>
  <c r="BE13" i="6"/>
  <c r="CM13" i="6"/>
  <c r="CX17" i="6" s="1"/>
  <c r="AV10" i="6"/>
  <c r="AW10" i="6" s="1"/>
  <c r="BA10" i="6"/>
  <c r="BB10" i="6" s="1"/>
  <c r="BE8" i="6"/>
  <c r="CQ16" i="6"/>
  <c r="AZ10" i="6"/>
  <c r="BE15" i="6"/>
  <c r="CX19" i="6"/>
  <c r="BE18" i="6"/>
  <c r="CR18" i="6"/>
  <c r="BE7" i="6"/>
  <c r="CS18" i="6"/>
  <c r="BE16" i="6"/>
  <c r="BE10" i="6"/>
  <c r="CR14" i="6"/>
  <c r="CS14" i="6"/>
  <c r="CK4" i="6"/>
  <c r="CU14" i="6" s="1"/>
  <c r="H6" i="7"/>
  <c r="CS9" i="6"/>
  <c r="H11" i="7"/>
  <c r="CP15" i="6"/>
  <c r="G20" i="7" s="1"/>
  <c r="CP18" i="6"/>
  <c r="G23" i="7" s="1"/>
  <c r="H9" i="7" l="1"/>
  <c r="DA19" i="6"/>
  <c r="DB19" i="6" s="1"/>
  <c r="L57" i="7" s="1"/>
  <c r="M56" i="7"/>
  <c r="CD5" i="6"/>
  <c r="CK10" i="6" s="1"/>
  <c r="CU16" i="6" s="1"/>
  <c r="CD6" i="6"/>
  <c r="CL10" i="6" s="1"/>
  <c r="CW16" i="6" s="1"/>
  <c r="CM10" i="6"/>
  <c r="CX16" i="6" s="1"/>
  <c r="CM16" i="6"/>
  <c r="CX18" i="6" s="1"/>
  <c r="CL16" i="6"/>
  <c r="CW18" i="6" s="1"/>
  <c r="CM7" i="6"/>
  <c r="CX15" i="6" s="1"/>
  <c r="I49" i="7" s="1"/>
  <c r="E59" i="7"/>
  <c r="E58" i="7"/>
  <c r="M59" i="7"/>
  <c r="M58" i="7"/>
  <c r="J22" i="7"/>
  <c r="E56" i="7"/>
  <c r="R9" i="7" s="1"/>
  <c r="M57" i="7"/>
  <c r="DA14" i="6"/>
  <c r="DB14" i="6" s="1"/>
  <c r="E46" i="7"/>
  <c r="R6" i="7" s="1"/>
  <c r="J19" i="7"/>
  <c r="DA17" i="6"/>
  <c r="DB17" i="6" s="1"/>
  <c r="DC17" i="6" s="1"/>
  <c r="D59" i="7" s="1"/>
  <c r="CS4" i="6"/>
  <c r="CS5" i="6"/>
  <c r="H7" i="7"/>
  <c r="CS6" i="6"/>
  <c r="H8" i="7"/>
  <c r="CS8" i="6"/>
  <c r="H10" i="7"/>
  <c r="I46" i="7"/>
  <c r="DC19" i="6" l="1"/>
  <c r="L59" i="7" s="1"/>
  <c r="I24" i="7"/>
  <c r="CU9" i="6" s="1"/>
  <c r="L56" i="7"/>
  <c r="R11" i="7"/>
  <c r="M48" i="7"/>
  <c r="M49" i="7"/>
  <c r="D47" i="7"/>
  <c r="D57" i="7"/>
  <c r="I48" i="7"/>
  <c r="E47" i="7"/>
  <c r="I56" i="7"/>
  <c r="J23" i="7"/>
  <c r="M46" i="7"/>
  <c r="J21" i="7"/>
  <c r="E57" i="7"/>
  <c r="D56" i="7"/>
  <c r="I22" i="7"/>
  <c r="I58" i="7"/>
  <c r="I59" i="7"/>
  <c r="D46" i="7"/>
  <c r="C46" i="7" s="1"/>
  <c r="I19" i="7"/>
  <c r="CU4" i="6" s="1"/>
  <c r="J20" i="7"/>
  <c r="DA15" i="6"/>
  <c r="DB15" i="6" s="1"/>
  <c r="H47" i="7" s="1"/>
  <c r="DA16" i="6"/>
  <c r="DB16" i="6" s="1"/>
  <c r="L47" i="7" s="1"/>
  <c r="DA18" i="6"/>
  <c r="DB18" i="6" s="1"/>
  <c r="H57" i="7" s="1"/>
  <c r="CX14" i="6"/>
  <c r="DC14" i="6" s="1"/>
  <c r="R7" i="7"/>
  <c r="CV4" i="6"/>
  <c r="K56" i="7"/>
  <c r="Q11" i="7"/>
  <c r="DA29" i="6"/>
  <c r="DD29" i="6"/>
  <c r="DB29" i="6"/>
  <c r="DB24" i="6"/>
  <c r="DD24" i="6"/>
  <c r="DA24" i="6"/>
  <c r="D26" i="4"/>
  <c r="D31" i="4"/>
  <c r="O9" i="7"/>
  <c r="G29" i="4" s="1"/>
  <c r="O11" i="7"/>
  <c r="G31" i="4" s="1"/>
  <c r="Q10" i="4" l="1"/>
  <c r="Q21" i="4"/>
  <c r="Q16" i="4"/>
  <c r="Q5" i="4"/>
  <c r="Q76" i="4"/>
  <c r="Q65" i="4"/>
  <c r="Q98" i="4"/>
  <c r="Q32" i="4"/>
  <c r="Q43" i="4"/>
  <c r="Q87" i="4"/>
  <c r="Q54" i="4"/>
  <c r="Q93" i="4"/>
  <c r="Q60" i="4"/>
  <c r="Q38" i="4"/>
  <c r="Q27" i="4"/>
  <c r="Q71" i="4"/>
  <c r="Q49" i="4"/>
  <c r="Q82" i="4"/>
  <c r="DC16" i="6"/>
  <c r="L49" i="7" s="1"/>
  <c r="DC18" i="6"/>
  <c r="H59" i="7" s="1"/>
  <c r="DC15" i="6"/>
  <c r="H49" i="7" s="1"/>
  <c r="C47" i="7"/>
  <c r="Q6" i="7"/>
  <c r="M47" i="7"/>
  <c r="L46" i="7"/>
  <c r="I21" i="7"/>
  <c r="I47" i="7"/>
  <c r="H46" i="7"/>
  <c r="I20" i="7"/>
  <c r="I57" i="7"/>
  <c r="R10" i="7" s="1"/>
  <c r="I23" i="7"/>
  <c r="H56" i="7"/>
  <c r="Q10" i="7" s="1"/>
  <c r="E49" i="7"/>
  <c r="E48" i="7"/>
  <c r="K57" i="7"/>
  <c r="K58" i="7" s="1"/>
  <c r="K59" i="7" s="1"/>
  <c r="K60" i="7" s="1"/>
  <c r="K61" i="7" s="1"/>
  <c r="K62" i="7" s="1"/>
  <c r="P6" i="7"/>
  <c r="C56" i="7"/>
  <c r="CU7" i="6"/>
  <c r="Q120" i="4"/>
  <c r="Q109" i="4"/>
  <c r="Q104" i="4"/>
  <c r="Q115" i="4"/>
  <c r="Q153" i="4"/>
  <c r="Q208" i="4"/>
  <c r="Q131" i="4"/>
  <c r="Q164" i="4"/>
  <c r="Q186" i="4"/>
  <c r="Q219" i="4"/>
  <c r="Q197" i="4"/>
  <c r="Q175" i="4"/>
  <c r="Q142" i="4"/>
  <c r="Q159" i="4"/>
  <c r="Q148" i="4"/>
  <c r="Q137" i="4"/>
  <c r="Q126" i="4"/>
  <c r="Q214" i="4"/>
  <c r="Q203" i="4"/>
  <c r="Q192" i="4"/>
  <c r="Q181" i="4"/>
  <c r="Q170" i="4"/>
  <c r="Q9" i="7"/>
  <c r="DB27" i="6"/>
  <c r="DA27" i="6"/>
  <c r="DD27" i="6"/>
  <c r="D29" i="4"/>
  <c r="S227" i="4"/>
  <c r="I11" i="7"/>
  <c r="J11" i="7" s="1"/>
  <c r="D21" i="3"/>
  <c r="D19" i="3"/>
  <c r="O7" i="7"/>
  <c r="G27" i="4" s="1"/>
  <c r="O8" i="7"/>
  <c r="Q19" i="4" l="1"/>
  <c r="Q8" i="4"/>
  <c r="Q63" i="4"/>
  <c r="Q30" i="4"/>
  <c r="Q74" i="4"/>
  <c r="Q41" i="4"/>
  <c r="Q52" i="4"/>
  <c r="Q85" i="4"/>
  <c r="Q96" i="4"/>
  <c r="C48" i="7"/>
  <c r="D49" i="7"/>
  <c r="J5" i="3"/>
  <c r="DC29" i="6"/>
  <c r="CU6" i="6"/>
  <c r="CU5" i="6"/>
  <c r="Q118" i="4"/>
  <c r="Q107" i="4"/>
  <c r="G56" i="7"/>
  <c r="DB25" i="6"/>
  <c r="DD25" i="6"/>
  <c r="DA25" i="6"/>
  <c r="G46" i="7"/>
  <c r="P7" i="7" s="1"/>
  <c r="D27" i="4"/>
  <c r="Q184" i="4"/>
  <c r="Q173" i="4"/>
  <c r="Q206" i="4"/>
  <c r="Q195" i="4"/>
  <c r="Q162" i="4"/>
  <c r="Q151" i="4"/>
  <c r="Q140" i="4"/>
  <c r="Q129" i="4"/>
  <c r="Q217" i="4"/>
  <c r="DD28" i="6"/>
  <c r="D30" i="4"/>
  <c r="DA28" i="6"/>
  <c r="I9" i="7"/>
  <c r="J9" i="7" s="1"/>
  <c r="DA26" i="6"/>
  <c r="D28" i="4"/>
  <c r="CU8" i="6"/>
  <c r="K46" i="7"/>
  <c r="Q8" i="7"/>
  <c r="DB26" i="6"/>
  <c r="DD26" i="6"/>
  <c r="CV5" i="6"/>
  <c r="C57" i="7"/>
  <c r="C58" i="7" s="1"/>
  <c r="C59" i="7" s="1"/>
  <c r="C60" i="7" s="1"/>
  <c r="C61" i="7" s="1"/>
  <c r="C62" i="7" s="1"/>
  <c r="DB28" i="6"/>
  <c r="P11" i="7"/>
  <c r="G19" i="3"/>
  <c r="CV7" i="6"/>
  <c r="S231" i="4"/>
  <c r="P242" i="4" s="1"/>
  <c r="S229" i="4"/>
  <c r="T240" i="4" s="1"/>
  <c r="G21" i="3"/>
  <c r="CV9" i="6"/>
  <c r="S230" i="4"/>
  <c r="P241" i="4" s="1"/>
  <c r="D18" i="3"/>
  <c r="G28" i="4"/>
  <c r="T238" i="4"/>
  <c r="P238" i="4"/>
  <c r="F19" i="3"/>
  <c r="E31" i="4"/>
  <c r="E29" i="4"/>
  <c r="F21" i="3"/>
  <c r="D17" i="3"/>
  <c r="G17" i="3"/>
  <c r="Q20" i="4" l="1"/>
  <c r="Q9" i="4"/>
  <c r="Q18" i="4"/>
  <c r="Q7" i="4"/>
  <c r="Q17" i="4"/>
  <c r="Q6" i="4"/>
  <c r="M5" i="3"/>
  <c r="Q51" i="4"/>
  <c r="Q84" i="4"/>
  <c r="Q95" i="4"/>
  <c r="Q62" i="4"/>
  <c r="Q29" i="4"/>
  <c r="Q73" i="4"/>
  <c r="Q40" i="4"/>
  <c r="Q72" i="4"/>
  <c r="Q39" i="4"/>
  <c r="Q50" i="4"/>
  <c r="Q83" i="4"/>
  <c r="Q94" i="4"/>
  <c r="Q28" i="4"/>
  <c r="Q61" i="4"/>
  <c r="Q42" i="4"/>
  <c r="Q97" i="4"/>
  <c r="Q53" i="4"/>
  <c r="Q86" i="4"/>
  <c r="Q64" i="4"/>
  <c r="Q75" i="4"/>
  <c r="Q31" i="4"/>
  <c r="C49" i="7"/>
  <c r="C50" i="7" s="1"/>
  <c r="C51" i="7" s="1"/>
  <c r="C52" i="7" s="1"/>
  <c r="G47" i="7"/>
  <c r="G48" i="7" s="1"/>
  <c r="G49" i="7" s="1"/>
  <c r="G50" i="7" s="1"/>
  <c r="G51" i="7" s="1"/>
  <c r="G52" i="7" s="1"/>
  <c r="G57" i="7"/>
  <c r="G58" i="7" s="1"/>
  <c r="G59" i="7" s="1"/>
  <c r="G60" i="7" s="1"/>
  <c r="G61" i="7" s="1"/>
  <c r="G62" i="7" s="1"/>
  <c r="DC27" i="6"/>
  <c r="S228" i="4"/>
  <c r="P239" i="4" s="1"/>
  <c r="Q108" i="4"/>
  <c r="Q119" i="4"/>
  <c r="Q117" i="4"/>
  <c r="Q106" i="4"/>
  <c r="Q105" i="4"/>
  <c r="Q116" i="4"/>
  <c r="Q7" i="7"/>
  <c r="E27" i="4" s="1"/>
  <c r="Q215" i="4"/>
  <c r="I7" i="7"/>
  <c r="J7" i="7" s="1"/>
  <c r="Q193" i="4"/>
  <c r="Q149" i="4"/>
  <c r="Q182" i="4"/>
  <c r="Q127" i="4"/>
  <c r="Q138" i="4"/>
  <c r="Q160" i="4"/>
  <c r="Q204" i="4"/>
  <c r="Q171" i="4"/>
  <c r="T242" i="4"/>
  <c r="R8" i="7"/>
  <c r="G18" i="3" s="1"/>
  <c r="Q163" i="4"/>
  <c r="Q152" i="4"/>
  <c r="Q141" i="4"/>
  <c r="Q130" i="4"/>
  <c r="Q218" i="4"/>
  <c r="Q207" i="4"/>
  <c r="Q196" i="4"/>
  <c r="Q185" i="4"/>
  <c r="Q174" i="4"/>
  <c r="Q161" i="4"/>
  <c r="Q150" i="4"/>
  <c r="Q139" i="4"/>
  <c r="Q128" i="4"/>
  <c r="Q216" i="4"/>
  <c r="Q205" i="4"/>
  <c r="Q194" i="4"/>
  <c r="Q183" i="4"/>
  <c r="Q172" i="4"/>
  <c r="I8" i="7"/>
  <c r="J8" i="7" s="1"/>
  <c r="P240" i="4"/>
  <c r="CV6" i="6"/>
  <c r="CV8" i="6"/>
  <c r="T241" i="4"/>
  <c r="E28" i="4"/>
  <c r="F18" i="3"/>
  <c r="T239" i="4" l="1"/>
  <c r="DC28" i="6"/>
  <c r="DC25" i="6"/>
  <c r="DC26" i="6"/>
  <c r="P10" i="7"/>
  <c r="F17" i="3"/>
  <c r="K47" i="7"/>
  <c r="K48" i="7" s="1"/>
  <c r="K49" i="7" s="1"/>
  <c r="K50" i="7" s="1"/>
  <c r="K51" i="7" s="1"/>
  <c r="K52" i="7" s="1"/>
  <c r="P9" i="7"/>
  <c r="P8" i="7"/>
  <c r="O10" i="7"/>
  <c r="G30" i="4" s="1"/>
  <c r="I10" i="7"/>
  <c r="J10" i="7" l="1"/>
  <c r="D20" i="3"/>
  <c r="G20" i="3"/>
  <c r="E30" i="4" l="1"/>
  <c r="F20" i="3"/>
  <c r="S226" i="4" l="1"/>
  <c r="I6" i="7"/>
  <c r="O6" i="7"/>
  <c r="G26" i="4" s="1"/>
  <c r="DC24" i="6" l="1"/>
  <c r="T237" i="4"/>
  <c r="P237" i="4"/>
  <c r="G16" i="3"/>
  <c r="J6" i="7"/>
  <c r="D16" i="3"/>
  <c r="L5" i="3" s="1"/>
  <c r="E26" i="4" l="1"/>
  <c r="F16" i="3"/>
  <c r="Q226" i="4" l="1"/>
  <c r="U6" i="7"/>
  <c r="V6" i="7" s="1"/>
  <c r="T226" i="4" l="1"/>
  <c r="U19" i="7"/>
  <c r="V19" i="7" s="1"/>
  <c r="Q227" i="4"/>
  <c r="U7" i="7"/>
  <c r="V7" i="7" s="1"/>
  <c r="T227" i="4" l="1"/>
  <c r="U20" i="7"/>
  <c r="V20" i="7" s="1"/>
  <c r="Q228" i="4"/>
  <c r="U8" i="7"/>
  <c r="V8" i="7" s="1"/>
  <c r="T228" i="4" l="1"/>
  <c r="U21" i="7"/>
  <c r="V21" i="7" s="1"/>
  <c r="Q229" i="4"/>
  <c r="U9" i="7"/>
  <c r="V9" i="7" s="1"/>
  <c r="T229" i="4" l="1"/>
  <c r="U22" i="7"/>
  <c r="V22" i="7" s="1"/>
  <c r="Q230" i="4"/>
  <c r="U10" i="7"/>
  <c r="V10" i="7" s="1"/>
  <c r="T230" i="4" l="1"/>
  <c r="U23" i="7"/>
  <c r="V23" i="7" s="1"/>
  <c r="Q231" i="4"/>
  <c r="U11" i="7"/>
  <c r="V11" i="7" s="1"/>
  <c r="E18" i="3"/>
  <c r="H29" i="4"/>
  <c r="H26" i="4"/>
  <c r="T231" i="4" l="1"/>
  <c r="U24" i="7"/>
  <c r="V24" i="7" s="1"/>
  <c r="H28" i="4"/>
  <c r="E16" i="3"/>
  <c r="E21" i="3"/>
  <c r="H31" i="4"/>
  <c r="E20" i="3"/>
  <c r="H30" i="4"/>
  <c r="H27" i="4"/>
  <c r="E17" i="3"/>
  <c r="E19" i="3"/>
  <c r="I9" i="3" l="1"/>
  <c r="J9" i="3"/>
  <c r="L9" i="3" s="1"/>
  <c r="I6" i="3"/>
  <c r="J6" i="3"/>
  <c r="L6" i="3" s="1"/>
  <c r="M6" i="3" l="1"/>
  <c r="K6" i="3"/>
  <c r="K9" i="3"/>
  <c r="M9" i="3"/>
  <c r="I8" i="3"/>
  <c r="J8" i="3"/>
  <c r="L8" i="3" s="1"/>
  <c r="J10" i="3"/>
  <c r="L10" i="3" s="1"/>
  <c r="I10" i="3"/>
  <c r="J7" i="3"/>
  <c r="L7" i="3" s="1"/>
  <c r="I7" i="3"/>
  <c r="F9" i="3"/>
  <c r="F6" i="3"/>
  <c r="M10" i="3" l="1"/>
  <c r="K8" i="3"/>
  <c r="M8" i="3"/>
  <c r="K7" i="3"/>
  <c r="M7" i="3"/>
  <c r="K10" i="3"/>
  <c r="F8" i="3"/>
  <c r="F7" i="3"/>
  <c r="F10" i="3"/>
  <c r="F5" i="3" l="1"/>
  <c r="F12" i="3" s="1"/>
  <c r="G5" i="3" l="1"/>
  <c r="H5" i="3" s="1"/>
  <c r="N5" i="3" s="1"/>
  <c r="G8" i="3"/>
  <c r="G9" i="3"/>
  <c r="G6" i="3"/>
  <c r="G7" i="3"/>
  <c r="G10" i="3"/>
  <c r="H6" i="3" l="1"/>
  <c r="N6" i="3" s="1"/>
  <c r="P5" i="3"/>
  <c r="U5" i="3" s="1"/>
  <c r="AA5" i="3" s="1"/>
  <c r="AC5" i="3" s="1"/>
  <c r="K5" i="3"/>
  <c r="H7" i="3" l="1"/>
  <c r="N7" i="3" s="1"/>
  <c r="P6" i="3"/>
  <c r="U6" i="3" s="1"/>
  <c r="AA6" i="3" s="1"/>
  <c r="AB5" i="3"/>
  <c r="AD5" i="3" s="1"/>
  <c r="P7" i="3" l="1"/>
  <c r="U7" i="3" s="1"/>
  <c r="AA7" i="3" s="1"/>
  <c r="AB6" i="3"/>
  <c r="AD6" i="3" s="1"/>
  <c r="H8" i="3"/>
  <c r="N8" i="3" s="1"/>
  <c r="AE5" i="3"/>
  <c r="P8" i="3"/>
  <c r="U8" i="3" s="1"/>
  <c r="AC6" i="3"/>
  <c r="H9" i="3"/>
  <c r="N9" i="3" s="1"/>
  <c r="AB7" i="3" l="1"/>
  <c r="AD7" i="3" s="1"/>
  <c r="AE6" i="3"/>
  <c r="P9" i="3"/>
  <c r="U9" i="3" s="1"/>
  <c r="AC7" i="3"/>
  <c r="H10" i="3"/>
  <c r="N10" i="3" s="1"/>
  <c r="AB8" i="3"/>
  <c r="AD8" i="3" s="1"/>
  <c r="AA8" i="3"/>
  <c r="AE7" i="3" l="1"/>
  <c r="P10" i="3"/>
  <c r="U10" i="3" s="1"/>
  <c r="AC8" i="3"/>
  <c r="AE8" i="3"/>
  <c r="AA9" i="3"/>
  <c r="AB9" i="3"/>
  <c r="AD9" i="3" s="1"/>
  <c r="Q10" i="3" l="1"/>
  <c r="V10" i="3" s="1"/>
  <c r="AE9" i="3"/>
  <c r="AC9" i="3"/>
  <c r="AB10" i="3"/>
  <c r="AD10" i="3" s="1"/>
  <c r="AA10" i="3"/>
  <c r="Q9" i="3" l="1"/>
  <c r="V9" i="3" s="1"/>
  <c r="AC10" i="3"/>
  <c r="AE10" i="3"/>
  <c r="X10" i="3"/>
  <c r="Q8" i="3" l="1"/>
  <c r="Q7" i="3" s="1"/>
  <c r="X9" i="3"/>
  <c r="V8" i="3" l="1"/>
  <c r="X8" i="3" s="1"/>
  <c r="Q6" i="3"/>
  <c r="V7" i="3"/>
  <c r="X7" i="3" l="1"/>
  <c r="V6" i="3"/>
  <c r="Q5" i="3"/>
  <c r="V5" i="3" s="1"/>
  <c r="X6" i="3" l="1"/>
  <c r="X5" i="3"/>
  <c r="X12" i="3" l="1"/>
  <c r="Y10" i="3" s="1"/>
  <c r="Y6" i="3" l="1"/>
  <c r="Y5" i="3"/>
  <c r="Z5" i="3" s="1"/>
  <c r="AF5" i="3" s="1"/>
  <c r="Y7" i="3"/>
  <c r="Y8" i="3"/>
  <c r="Y9" i="3"/>
  <c r="P18" i="3" l="1"/>
  <c r="U18" i="3" s="1"/>
  <c r="Z6" i="3"/>
  <c r="AF6" i="3" s="1"/>
  <c r="AG5" i="3"/>
  <c r="P19" i="3" l="1"/>
  <c r="U19" i="3" s="1"/>
  <c r="AB19" i="3" s="1"/>
  <c r="AD19" i="3" s="1"/>
  <c r="AA18" i="3"/>
  <c r="AC18" i="3" s="1"/>
  <c r="AB18" i="3"/>
  <c r="AD18" i="3" s="1"/>
  <c r="Z7" i="3"/>
  <c r="AF7" i="3" s="1"/>
  <c r="AG6" i="3"/>
  <c r="P20" i="3" l="1"/>
  <c r="U20" i="3" s="1"/>
  <c r="AB20" i="3" s="1"/>
  <c r="AD20" i="3" s="1"/>
  <c r="Z8" i="3"/>
  <c r="AF8" i="3" s="1"/>
  <c r="AE18" i="3"/>
  <c r="AG7" i="3"/>
  <c r="AA19" i="3"/>
  <c r="AC19" i="3" s="1"/>
  <c r="P21" i="3" l="1"/>
  <c r="U21" i="3" s="1"/>
  <c r="AA21" i="3" s="1"/>
  <c r="Z9" i="3"/>
  <c r="AF9" i="3" s="1"/>
  <c r="AG8" i="3"/>
  <c r="AA20" i="3"/>
  <c r="AC20" i="3" s="1"/>
  <c r="AE19" i="3"/>
  <c r="P22" i="3" l="1"/>
  <c r="U22" i="3" s="1"/>
  <c r="AA22" i="3" s="1"/>
  <c r="Z10" i="3"/>
  <c r="AF10" i="3" s="1"/>
  <c r="AG9" i="3"/>
  <c r="AB21" i="3"/>
  <c r="AD21" i="3" s="1"/>
  <c r="AE20" i="3"/>
  <c r="AC21" i="3"/>
  <c r="P23" i="3" l="1"/>
  <c r="U23" i="3" s="1"/>
  <c r="AB22" i="3"/>
  <c r="AD22" i="3" s="1"/>
  <c r="AG10" i="3"/>
  <c r="AE21" i="3"/>
  <c r="AC22" i="3"/>
  <c r="AE22" i="3" l="1"/>
  <c r="Q23" i="3"/>
  <c r="V23" i="3" s="1"/>
  <c r="AB23" i="3"/>
  <c r="AD23" i="3" s="1"/>
  <c r="AA23" i="3"/>
  <c r="Q22" i="3" l="1"/>
  <c r="V22" i="3" s="1"/>
  <c r="X23" i="3"/>
  <c r="AE23" i="3"/>
  <c r="AC23" i="3"/>
  <c r="Q21" i="3" l="1"/>
  <c r="V21" i="3" s="1"/>
  <c r="X22" i="3"/>
  <c r="Q20" i="3" l="1"/>
  <c r="V20" i="3" s="1"/>
  <c r="X21" i="3"/>
  <c r="Q19" i="3" l="1"/>
  <c r="V19" i="3" s="1"/>
  <c r="X20" i="3"/>
  <c r="Q18" i="3" l="1"/>
  <c r="V18" i="3" s="1"/>
  <c r="X18" i="3" s="1"/>
  <c r="X19" i="3"/>
  <c r="X25" i="3" l="1"/>
  <c r="Y18" i="3" s="1"/>
  <c r="Z18" i="3" s="1"/>
  <c r="AF18" i="3" s="1"/>
  <c r="P31" i="3" l="1"/>
  <c r="U31" i="3" s="1"/>
  <c r="Y19" i="3"/>
  <c r="Z19" i="3" s="1"/>
  <c r="AF19" i="3" s="1"/>
  <c r="Y23" i="3"/>
  <c r="Y20" i="3"/>
  <c r="Y21" i="3"/>
  <c r="Y22" i="3"/>
  <c r="AG18" i="3"/>
  <c r="P32" i="3" l="1"/>
  <c r="U32" i="3" s="1"/>
  <c r="AB32" i="3" s="1"/>
  <c r="AD32" i="3" s="1"/>
  <c r="AA31" i="3"/>
  <c r="AB31" i="3"/>
  <c r="AD31" i="3" s="1"/>
  <c r="Z20" i="3"/>
  <c r="AF20" i="3" s="1"/>
  <c r="AG19" i="3"/>
  <c r="P33" i="3" l="1"/>
  <c r="U33" i="3" s="1"/>
  <c r="AA33" i="3" s="1"/>
  <c r="AE31" i="3"/>
  <c r="AC31" i="3"/>
  <c r="Z21" i="3"/>
  <c r="AF21" i="3" s="1"/>
  <c r="AG20" i="3"/>
  <c r="AA32" i="3"/>
  <c r="AC32" i="3" s="1"/>
  <c r="P34" i="3" l="1"/>
  <c r="U34" i="3" s="1"/>
  <c r="AB34" i="3" s="1"/>
  <c r="AD34" i="3" s="1"/>
  <c r="Z22" i="3"/>
  <c r="AF22" i="3" s="1"/>
  <c r="AG21" i="3"/>
  <c r="AB33" i="3"/>
  <c r="AD33" i="3" s="1"/>
  <c r="AE32" i="3"/>
  <c r="AC33" i="3"/>
  <c r="P35" i="3" l="1"/>
  <c r="U35" i="3" s="1"/>
  <c r="AA35" i="3" s="1"/>
  <c r="AG22" i="3"/>
  <c r="Z23" i="3"/>
  <c r="AF23" i="3" s="1"/>
  <c r="AA34" i="3"/>
  <c r="AC34" i="3" s="1"/>
  <c r="AE33" i="3"/>
  <c r="P36" i="3" l="1"/>
  <c r="U36" i="3" s="1"/>
  <c r="AG23" i="3"/>
  <c r="AB35" i="3"/>
  <c r="AD35" i="3" s="1"/>
  <c r="AE34" i="3"/>
  <c r="AC35" i="3"/>
  <c r="Q36" i="3" l="1"/>
  <c r="V36" i="3" s="1"/>
  <c r="AE35" i="3"/>
  <c r="AA36" i="3"/>
  <c r="AB36" i="3"/>
  <c r="AD36" i="3" s="1"/>
  <c r="Q35" i="3" l="1"/>
  <c r="V35" i="3" s="1"/>
  <c r="AC36" i="3"/>
  <c r="AE36" i="3"/>
  <c r="X36" i="3"/>
  <c r="Q34" i="3" l="1"/>
  <c r="Q33" i="3" s="1"/>
  <c r="X35" i="3"/>
  <c r="V34" i="3" l="1"/>
  <c r="X34" i="3" s="1"/>
  <c r="Q32" i="3"/>
  <c r="V33" i="3"/>
  <c r="X33" i="3" l="1"/>
  <c r="V32" i="3"/>
  <c r="Q31" i="3"/>
  <c r="V31" i="3" s="1"/>
  <c r="X31" i="3" l="1"/>
  <c r="X32" i="3"/>
  <c r="X38" i="3" l="1"/>
  <c r="Y31" i="3" s="1"/>
  <c r="Z31" i="3" s="1"/>
  <c r="AF31" i="3" s="1"/>
  <c r="P44" i="3" l="1"/>
  <c r="U44" i="3" s="1"/>
  <c r="AG31" i="3"/>
  <c r="Y33" i="3"/>
  <c r="Y32" i="3"/>
  <c r="Z32" i="3" s="1"/>
  <c r="AF32" i="3" s="1"/>
  <c r="Y34" i="3"/>
  <c r="Y35" i="3"/>
  <c r="Y36" i="3"/>
  <c r="P45" i="3" l="1"/>
  <c r="U45" i="3" s="1"/>
  <c r="AB45" i="3" s="1"/>
  <c r="AD45" i="3" s="1"/>
  <c r="AA44" i="3"/>
  <c r="AC44" i="3" s="1"/>
  <c r="AB44" i="3"/>
  <c r="AD44" i="3" s="1"/>
  <c r="AG32" i="3"/>
  <c r="Z33" i="3"/>
  <c r="AF33" i="3" s="1"/>
  <c r="P46" i="3" l="1"/>
  <c r="U46" i="3" s="1"/>
  <c r="AA46" i="3" s="1"/>
  <c r="AG33" i="3"/>
  <c r="Z34" i="3"/>
  <c r="AF34" i="3" s="1"/>
  <c r="AA45" i="3"/>
  <c r="AC45" i="3" s="1"/>
  <c r="AE44" i="3"/>
  <c r="P47" i="3" l="1"/>
  <c r="U47" i="3" s="1"/>
  <c r="AA47" i="3" s="1"/>
  <c r="AB46" i="3"/>
  <c r="AD46" i="3" s="1"/>
  <c r="Z35" i="3"/>
  <c r="AF35" i="3" s="1"/>
  <c r="AG34" i="3"/>
  <c r="AE45" i="3"/>
  <c r="AC46" i="3"/>
  <c r="P48" i="3" l="1"/>
  <c r="U48" i="3" s="1"/>
  <c r="AB48" i="3" s="1"/>
  <c r="AD48" i="3" s="1"/>
  <c r="AE46" i="3"/>
  <c r="Z36" i="3"/>
  <c r="AF36" i="3" s="1"/>
  <c r="AG35" i="3"/>
  <c r="AB47" i="3"/>
  <c r="AD47" i="3" s="1"/>
  <c r="AC47" i="3"/>
  <c r="P49" i="3" l="1"/>
  <c r="Q49" i="3" s="1"/>
  <c r="AA48" i="3"/>
  <c r="AE48" i="3" s="1"/>
  <c r="AE47" i="3"/>
  <c r="AG36" i="3"/>
  <c r="AC48" i="3" l="1"/>
  <c r="U49" i="3"/>
  <c r="AA49" i="3" s="1"/>
  <c r="V49" i="3"/>
  <c r="Q48" i="3"/>
  <c r="AB49" i="3" l="1"/>
  <c r="AD49" i="3" s="1"/>
  <c r="X49" i="3"/>
  <c r="AC49" i="3"/>
  <c r="V48" i="3"/>
  <c r="Q47" i="3"/>
  <c r="AE49" i="3" l="1"/>
  <c r="V47" i="3"/>
  <c r="Q46" i="3"/>
  <c r="X48" i="3"/>
  <c r="X47" i="3" l="1"/>
  <c r="V46" i="3"/>
  <c r="Q45" i="3"/>
  <c r="V45" i="3" l="1"/>
  <c r="Q44" i="3"/>
  <c r="V44" i="3" s="1"/>
  <c r="X46" i="3"/>
  <c r="X45" i="3" l="1"/>
  <c r="X44" i="3"/>
  <c r="X51" i="3" l="1"/>
  <c r="Y49" i="3" l="1"/>
  <c r="Y48" i="3"/>
  <c r="Y47" i="3"/>
  <c r="Y46" i="3"/>
  <c r="Y45" i="3"/>
  <c r="Y44" i="3"/>
  <c r="Z44" i="3" s="1"/>
  <c r="AF44" i="3" s="1"/>
  <c r="P57" i="3" l="1"/>
  <c r="U57" i="3" s="1"/>
  <c r="AG44" i="3"/>
  <c r="Z45" i="3"/>
  <c r="AF45" i="3" s="1"/>
  <c r="P58" i="3" l="1"/>
  <c r="U58" i="3" s="1"/>
  <c r="AA57" i="3"/>
  <c r="AB57" i="3"/>
  <c r="AD57" i="3" s="1"/>
  <c r="AG45" i="3"/>
  <c r="Z46" i="3"/>
  <c r="AF46" i="3" s="1"/>
  <c r="P59" i="3" l="1"/>
  <c r="U59" i="3" s="1"/>
  <c r="AE57" i="3"/>
  <c r="AC57" i="3"/>
  <c r="C16" i="4"/>
  <c r="E16" i="4" s="1"/>
  <c r="AG46" i="3"/>
  <c r="Z47" i="3"/>
  <c r="AF47" i="3" s="1"/>
  <c r="AB58" i="3"/>
  <c r="AD58" i="3" s="1"/>
  <c r="AA58" i="3"/>
  <c r="P60" i="3" l="1"/>
  <c r="U60" i="3" s="1"/>
  <c r="AC58" i="3"/>
  <c r="AE58" i="3"/>
  <c r="C17" i="4"/>
  <c r="E17" i="4" s="1"/>
  <c r="AG47" i="3"/>
  <c r="Z48" i="3"/>
  <c r="AF48" i="3" s="1"/>
  <c r="AB59" i="3"/>
  <c r="AD59" i="3" s="1"/>
  <c r="AA59" i="3"/>
  <c r="P61" i="3" l="1"/>
  <c r="U61" i="3" s="1"/>
  <c r="AB60" i="3"/>
  <c r="AD60" i="3" s="1"/>
  <c r="AA60" i="3"/>
  <c r="C18" i="4"/>
  <c r="E18" i="4" s="1"/>
  <c r="AC59" i="3"/>
  <c r="AE59" i="3"/>
  <c r="AG48" i="3"/>
  <c r="Z49" i="3"/>
  <c r="AF49" i="3" s="1"/>
  <c r="P62" i="3" l="1"/>
  <c r="AG49" i="3"/>
  <c r="AB61" i="3"/>
  <c r="AD61" i="3" s="1"/>
  <c r="AA61" i="3"/>
  <c r="AC61" i="3" s="1"/>
  <c r="AE60" i="3"/>
  <c r="AC60" i="3"/>
  <c r="C19" i="4"/>
  <c r="E19" i="4" s="1"/>
  <c r="AE61" i="3" l="1"/>
  <c r="C20" i="4"/>
  <c r="E20" i="4" s="1"/>
  <c r="U62" i="3"/>
  <c r="Q62" i="3"/>
  <c r="AA62" i="3" l="1"/>
  <c r="AB62" i="3"/>
  <c r="V62" i="3"/>
  <c r="Q61" i="3"/>
  <c r="M21" i="4" l="1"/>
  <c r="N21" i="4" s="1"/>
  <c r="O21" i="4" s="1"/>
  <c r="M10" i="4"/>
  <c r="N10" i="4" s="1"/>
  <c r="O10" i="4" s="1"/>
  <c r="AE62" i="3"/>
  <c r="AD62" i="3"/>
  <c r="M32" i="4"/>
  <c r="N32" i="4" s="1"/>
  <c r="O32" i="4" s="1"/>
  <c r="M54" i="4"/>
  <c r="N54" i="4" s="1"/>
  <c r="O54" i="4" s="1"/>
  <c r="M65" i="4"/>
  <c r="N65" i="4" s="1"/>
  <c r="O65" i="4" s="1"/>
  <c r="M76" i="4"/>
  <c r="N76" i="4" s="1"/>
  <c r="O76" i="4" s="1"/>
  <c r="M43" i="4"/>
  <c r="N43" i="4" s="1"/>
  <c r="O43" i="4" s="1"/>
  <c r="M87" i="4"/>
  <c r="N87" i="4" s="1"/>
  <c r="O87" i="4" s="1"/>
  <c r="M98" i="4"/>
  <c r="N98" i="4" s="1"/>
  <c r="O98" i="4" s="1"/>
  <c r="M109" i="4"/>
  <c r="N109" i="4" s="1"/>
  <c r="O109" i="4" s="1"/>
  <c r="M120" i="4"/>
  <c r="N120" i="4" s="1"/>
  <c r="O120" i="4" s="1"/>
  <c r="X62" i="3"/>
  <c r="M131" i="4"/>
  <c r="M164" i="4"/>
  <c r="M142" i="4"/>
  <c r="M219" i="4"/>
  <c r="M153" i="4"/>
  <c r="M197" i="4"/>
  <c r="M186" i="4"/>
  <c r="M208" i="4"/>
  <c r="M175" i="4"/>
  <c r="C21" i="4"/>
  <c r="E21" i="4" s="1"/>
  <c r="AC62" i="3"/>
  <c r="V61" i="3"/>
  <c r="Q60" i="3"/>
  <c r="M9" i="4" l="1"/>
  <c r="N9" i="4" s="1"/>
  <c r="O9" i="4" s="1"/>
  <c r="M20" i="4"/>
  <c r="N20" i="4" s="1"/>
  <c r="O20" i="4" s="1"/>
  <c r="R10" i="4"/>
  <c r="S10" i="4"/>
  <c r="T10" i="4"/>
  <c r="S21" i="4"/>
  <c r="T21" i="4"/>
  <c r="R21" i="4"/>
  <c r="T76" i="4"/>
  <c r="S76" i="4"/>
  <c r="R76" i="4"/>
  <c r="R65" i="4"/>
  <c r="S65" i="4"/>
  <c r="T65" i="4"/>
  <c r="T43" i="4"/>
  <c r="S43" i="4"/>
  <c r="R43" i="4"/>
  <c r="T54" i="4"/>
  <c r="S54" i="4"/>
  <c r="R54" i="4"/>
  <c r="M75" i="4"/>
  <c r="N75" i="4" s="1"/>
  <c r="O75" i="4" s="1"/>
  <c r="M42" i="4"/>
  <c r="N42" i="4" s="1"/>
  <c r="O42" i="4" s="1"/>
  <c r="M53" i="4"/>
  <c r="N53" i="4" s="1"/>
  <c r="O53" i="4" s="1"/>
  <c r="M64" i="4"/>
  <c r="N64" i="4" s="1"/>
  <c r="O64" i="4" s="1"/>
  <c r="M31" i="4"/>
  <c r="N31" i="4" s="1"/>
  <c r="O31" i="4" s="1"/>
  <c r="T32" i="4"/>
  <c r="S32" i="4"/>
  <c r="R32" i="4"/>
  <c r="M97" i="4"/>
  <c r="N97" i="4" s="1"/>
  <c r="O97" i="4" s="1"/>
  <c r="M86" i="4"/>
  <c r="N86" i="4" s="1"/>
  <c r="O86" i="4" s="1"/>
  <c r="T98" i="4"/>
  <c r="S98" i="4"/>
  <c r="R98" i="4"/>
  <c r="T87" i="4"/>
  <c r="S87" i="4"/>
  <c r="R87" i="4"/>
  <c r="F142" i="4"/>
  <c r="Z43" i="4"/>
  <c r="AA43" i="4" s="1"/>
  <c r="D142" i="4"/>
  <c r="Z21" i="4"/>
  <c r="AA21" i="4" s="1"/>
  <c r="Z65" i="4"/>
  <c r="AA65" i="4" s="1"/>
  <c r="R109" i="4"/>
  <c r="T109" i="4"/>
  <c r="S109" i="4"/>
  <c r="M119" i="4"/>
  <c r="N119" i="4" s="1"/>
  <c r="O119" i="4" s="1"/>
  <c r="M108" i="4"/>
  <c r="N108" i="4" s="1"/>
  <c r="O108" i="4" s="1"/>
  <c r="Z76" i="4"/>
  <c r="AA76" i="4" s="1"/>
  <c r="Z54" i="4"/>
  <c r="AA54" i="4" s="1"/>
  <c r="G142" i="4"/>
  <c r="Z32" i="4"/>
  <c r="AA32" i="4" s="1"/>
  <c r="E142" i="4"/>
  <c r="S120" i="4"/>
  <c r="R120" i="4"/>
  <c r="T120" i="4"/>
  <c r="C142" i="4"/>
  <c r="Z10" i="4"/>
  <c r="AA10" i="4" s="1"/>
  <c r="Z153" i="4"/>
  <c r="AA153" i="4" s="1"/>
  <c r="N153" i="4"/>
  <c r="O153" i="4" s="1"/>
  <c r="H142" i="4"/>
  <c r="Z109" i="4"/>
  <c r="AA109" i="4" s="1"/>
  <c r="Z175" i="4"/>
  <c r="AA175" i="4" s="1"/>
  <c r="N175" i="4"/>
  <c r="O175" i="4" s="1"/>
  <c r="Z98" i="4"/>
  <c r="AA98" i="4" s="1"/>
  <c r="Z208" i="4"/>
  <c r="AA208" i="4" s="1"/>
  <c r="N208" i="4"/>
  <c r="O208" i="4" s="1"/>
  <c r="N219" i="4"/>
  <c r="O219" i="4" s="1"/>
  <c r="Z219" i="4"/>
  <c r="AA219" i="4" s="1"/>
  <c r="Z164" i="4"/>
  <c r="AA164" i="4" s="1"/>
  <c r="N164" i="4"/>
  <c r="O164" i="4" s="1"/>
  <c r="Z186" i="4"/>
  <c r="AA186" i="4" s="1"/>
  <c r="N186" i="4"/>
  <c r="O186" i="4" s="1"/>
  <c r="Z142" i="4"/>
  <c r="AA142" i="4" s="1"/>
  <c r="N142" i="4"/>
  <c r="O142" i="4" s="1"/>
  <c r="V60" i="3"/>
  <c r="Q59" i="3"/>
  <c r="M152" i="4"/>
  <c r="X61" i="3"/>
  <c r="M130" i="4"/>
  <c r="M141" i="4"/>
  <c r="M196" i="4"/>
  <c r="M174" i="4"/>
  <c r="M163" i="4"/>
  <c r="M218" i="4"/>
  <c r="M185" i="4"/>
  <c r="M207" i="4"/>
  <c r="N197" i="4"/>
  <c r="O197" i="4" s="1"/>
  <c r="Z197" i="4"/>
  <c r="AA197" i="4" s="1"/>
  <c r="Z131" i="4"/>
  <c r="AA131" i="4" s="1"/>
  <c r="N131" i="4"/>
  <c r="O131" i="4" s="1"/>
  <c r="Z120" i="4"/>
  <c r="AA120" i="4" s="1"/>
  <c r="M19" i="4" l="1"/>
  <c r="N19" i="4" s="1"/>
  <c r="O19" i="4" s="1"/>
  <c r="M8" i="4"/>
  <c r="N8" i="4" s="1"/>
  <c r="O8" i="4" s="1"/>
  <c r="R20" i="4"/>
  <c r="S20" i="4"/>
  <c r="T20" i="4"/>
  <c r="S9" i="4"/>
  <c r="T9" i="4"/>
  <c r="R9" i="4"/>
  <c r="T31" i="4"/>
  <c r="R31" i="4"/>
  <c r="S31" i="4"/>
  <c r="R53" i="4"/>
  <c r="S53" i="4"/>
  <c r="T53" i="4"/>
  <c r="S64" i="4"/>
  <c r="R64" i="4"/>
  <c r="T64" i="4"/>
  <c r="T42" i="4"/>
  <c r="S42" i="4"/>
  <c r="R42" i="4"/>
  <c r="T75" i="4"/>
  <c r="S75" i="4"/>
  <c r="R75" i="4"/>
  <c r="M63" i="4"/>
  <c r="N63" i="4" s="1"/>
  <c r="O63" i="4" s="1"/>
  <c r="M30" i="4"/>
  <c r="M52" i="4"/>
  <c r="N52" i="4" s="1"/>
  <c r="O52" i="4" s="1"/>
  <c r="M41" i="4"/>
  <c r="N41" i="4" s="1"/>
  <c r="O41" i="4" s="1"/>
  <c r="M74" i="4"/>
  <c r="M96" i="4"/>
  <c r="N96" i="4" s="1"/>
  <c r="O96" i="4" s="1"/>
  <c r="M85" i="4"/>
  <c r="N85" i="4" s="1"/>
  <c r="O85" i="4" s="1"/>
  <c r="T86" i="4"/>
  <c r="S86" i="4"/>
  <c r="R86" i="4"/>
  <c r="T97" i="4"/>
  <c r="R97" i="4"/>
  <c r="S97" i="4"/>
  <c r="M118" i="4"/>
  <c r="M107" i="4"/>
  <c r="N107" i="4" s="1"/>
  <c r="O107" i="4" s="1"/>
  <c r="F141" i="4"/>
  <c r="Z42" i="4"/>
  <c r="AA42" i="4" s="1"/>
  <c r="T108" i="4"/>
  <c r="R108" i="4"/>
  <c r="S108" i="4"/>
  <c r="Z20" i="4"/>
  <c r="AA20" i="4" s="1"/>
  <c r="D141" i="4"/>
  <c r="Z64" i="4"/>
  <c r="AA64" i="4" s="1"/>
  <c r="E141" i="4"/>
  <c r="Z31" i="4"/>
  <c r="AA31" i="4" s="1"/>
  <c r="Z75" i="4"/>
  <c r="AA75" i="4" s="1"/>
  <c r="C141" i="4"/>
  <c r="Z9" i="4"/>
  <c r="AA9" i="4" s="1"/>
  <c r="G141" i="4"/>
  <c r="Z53" i="4"/>
  <c r="AA53" i="4" s="1"/>
  <c r="S119" i="4"/>
  <c r="T119" i="4"/>
  <c r="R119" i="4"/>
  <c r="R131" i="4"/>
  <c r="S131" i="4"/>
  <c r="T131" i="4"/>
  <c r="N163" i="4"/>
  <c r="O163" i="4" s="1"/>
  <c r="Z163" i="4"/>
  <c r="AA163" i="4" s="1"/>
  <c r="N152" i="4"/>
  <c r="O152" i="4" s="1"/>
  <c r="Z152" i="4"/>
  <c r="AA152" i="4" s="1"/>
  <c r="V59" i="3"/>
  <c r="Q58" i="3"/>
  <c r="N218" i="4"/>
  <c r="O218" i="4" s="1"/>
  <c r="Z218" i="4"/>
  <c r="AA218" i="4" s="1"/>
  <c r="S175" i="4"/>
  <c r="R175" i="4"/>
  <c r="T175" i="4"/>
  <c r="Z141" i="4"/>
  <c r="AA141" i="4" s="1"/>
  <c r="N141" i="4"/>
  <c r="O141" i="4" s="1"/>
  <c r="Z97" i="4"/>
  <c r="AA97" i="4" s="1"/>
  <c r="S142" i="4"/>
  <c r="R142" i="4"/>
  <c r="T142" i="4"/>
  <c r="R208" i="4"/>
  <c r="T208" i="4"/>
  <c r="S208" i="4"/>
  <c r="Z119" i="4"/>
  <c r="AA119" i="4" s="1"/>
  <c r="S219" i="4"/>
  <c r="R219" i="4"/>
  <c r="T219" i="4"/>
  <c r="S153" i="4"/>
  <c r="R153" i="4"/>
  <c r="T153" i="4"/>
  <c r="R164" i="4"/>
  <c r="S164" i="4"/>
  <c r="T164" i="4"/>
  <c r="Z174" i="4"/>
  <c r="AA174" i="4" s="1"/>
  <c r="N174" i="4"/>
  <c r="O174" i="4" s="1"/>
  <c r="S197" i="4"/>
  <c r="R197" i="4"/>
  <c r="T197" i="4"/>
  <c r="Z196" i="4"/>
  <c r="AA196" i="4" s="1"/>
  <c r="N196" i="4"/>
  <c r="O196" i="4" s="1"/>
  <c r="H141" i="4"/>
  <c r="Z108" i="4"/>
  <c r="AA108" i="4" s="1"/>
  <c r="M195" i="4"/>
  <c r="X60" i="3"/>
  <c r="M129" i="4"/>
  <c r="M184" i="4"/>
  <c r="M140" i="4"/>
  <c r="M151" i="4"/>
  <c r="M173" i="4"/>
  <c r="M162" i="4"/>
  <c r="M206" i="4"/>
  <c r="M217" i="4"/>
  <c r="Z130" i="4"/>
  <c r="AA130" i="4" s="1"/>
  <c r="N130" i="4"/>
  <c r="O130" i="4" s="1"/>
  <c r="N207" i="4"/>
  <c r="O207" i="4" s="1"/>
  <c r="Z207" i="4"/>
  <c r="AA207" i="4" s="1"/>
  <c r="Z86" i="4"/>
  <c r="AA86" i="4" s="1"/>
  <c r="Z185" i="4"/>
  <c r="AA185" i="4" s="1"/>
  <c r="N185" i="4"/>
  <c r="O185" i="4" s="1"/>
  <c r="S186" i="4"/>
  <c r="R186" i="4"/>
  <c r="T186" i="4"/>
  <c r="M7" i="4" l="1"/>
  <c r="N7" i="4" s="1"/>
  <c r="O7" i="4" s="1"/>
  <c r="M18" i="4"/>
  <c r="N18" i="4" s="1"/>
  <c r="O18" i="4" s="1"/>
  <c r="S8" i="4"/>
  <c r="R8" i="4"/>
  <c r="T8" i="4"/>
  <c r="T19" i="4"/>
  <c r="S19" i="4"/>
  <c r="R19" i="4"/>
  <c r="M29" i="4"/>
  <c r="N29" i="4" s="1"/>
  <c r="O29" i="4" s="1"/>
  <c r="M73" i="4"/>
  <c r="N73" i="4" s="1"/>
  <c r="O73" i="4" s="1"/>
  <c r="M51" i="4"/>
  <c r="N51" i="4" s="1"/>
  <c r="O51" i="4" s="1"/>
  <c r="M40" i="4"/>
  <c r="N40" i="4" s="1"/>
  <c r="O40" i="4" s="1"/>
  <c r="M62" i="4"/>
  <c r="N62" i="4" s="1"/>
  <c r="O62" i="4" s="1"/>
  <c r="N74" i="4"/>
  <c r="O74" i="4" s="1"/>
  <c r="R41" i="4"/>
  <c r="T41" i="4"/>
  <c r="S41" i="4"/>
  <c r="T52" i="4"/>
  <c r="R52" i="4"/>
  <c r="S52" i="4"/>
  <c r="N30" i="4"/>
  <c r="O30" i="4" s="1"/>
  <c r="S63" i="4"/>
  <c r="T63" i="4"/>
  <c r="R63" i="4"/>
  <c r="M95" i="4"/>
  <c r="N95" i="4" s="1"/>
  <c r="O95" i="4" s="1"/>
  <c r="M84" i="4"/>
  <c r="N84" i="4" s="1"/>
  <c r="O84" i="4" s="1"/>
  <c r="S85" i="4"/>
  <c r="T85" i="4"/>
  <c r="R85" i="4"/>
  <c r="S96" i="4"/>
  <c r="T96" i="4"/>
  <c r="R96" i="4"/>
  <c r="R107" i="4"/>
  <c r="T107" i="4"/>
  <c r="S107" i="4"/>
  <c r="Z8" i="4"/>
  <c r="AA8" i="4" s="1"/>
  <c r="C140" i="4"/>
  <c r="Z30" i="4"/>
  <c r="AA30" i="4" s="1"/>
  <c r="E140" i="4"/>
  <c r="Z52" i="4"/>
  <c r="AA52" i="4" s="1"/>
  <c r="G140" i="4"/>
  <c r="Z74" i="4"/>
  <c r="AA74" i="4" s="1"/>
  <c r="N118" i="4"/>
  <c r="O118" i="4" s="1"/>
  <c r="Z19" i="4"/>
  <c r="AA19" i="4" s="1"/>
  <c r="D140" i="4"/>
  <c r="F140" i="4"/>
  <c r="Z41" i="4"/>
  <c r="AA41" i="4" s="1"/>
  <c r="M106" i="4"/>
  <c r="N106" i="4" s="1"/>
  <c r="O106" i="4" s="1"/>
  <c r="M117" i="4"/>
  <c r="N117" i="4" s="1"/>
  <c r="O117" i="4" s="1"/>
  <c r="Z63" i="4"/>
  <c r="AA63" i="4" s="1"/>
  <c r="R163" i="4"/>
  <c r="S163" i="4"/>
  <c r="T163" i="4"/>
  <c r="R196" i="4"/>
  <c r="T196" i="4"/>
  <c r="S196" i="4"/>
  <c r="H140" i="4"/>
  <c r="Z107" i="4"/>
  <c r="AA107" i="4" s="1"/>
  <c r="Z162" i="4"/>
  <c r="AA162" i="4" s="1"/>
  <c r="N162" i="4"/>
  <c r="O162" i="4" s="1"/>
  <c r="Z173" i="4"/>
  <c r="AA173" i="4" s="1"/>
  <c r="N173" i="4"/>
  <c r="O173" i="4" s="1"/>
  <c r="N195" i="4"/>
  <c r="O195" i="4" s="1"/>
  <c r="Z195" i="4"/>
  <c r="AA195" i="4" s="1"/>
  <c r="N151" i="4"/>
  <c r="O151" i="4" s="1"/>
  <c r="Z151" i="4"/>
  <c r="AA151" i="4" s="1"/>
  <c r="Z96" i="4"/>
  <c r="AA96" i="4" s="1"/>
  <c r="R218" i="4"/>
  <c r="T218" i="4"/>
  <c r="S218" i="4"/>
  <c r="S207" i="4"/>
  <c r="R207" i="4"/>
  <c r="T207" i="4"/>
  <c r="Z85" i="4"/>
  <c r="AA85" i="4" s="1"/>
  <c r="T174" i="4"/>
  <c r="R174" i="4"/>
  <c r="S174" i="4"/>
  <c r="V58" i="3"/>
  <c r="Q57" i="3"/>
  <c r="V57" i="3" s="1"/>
  <c r="Z118" i="4"/>
  <c r="AA118" i="4" s="1"/>
  <c r="N129" i="4"/>
  <c r="O129" i="4" s="1"/>
  <c r="Z129" i="4"/>
  <c r="AA129" i="4" s="1"/>
  <c r="Z217" i="4"/>
  <c r="AA217" i="4" s="1"/>
  <c r="N217" i="4"/>
  <c r="O217" i="4" s="1"/>
  <c r="N140" i="4"/>
  <c r="O140" i="4" s="1"/>
  <c r="Z140" i="4"/>
  <c r="AA140" i="4" s="1"/>
  <c r="R141" i="4"/>
  <c r="T141" i="4"/>
  <c r="S141" i="4"/>
  <c r="M183" i="4"/>
  <c r="M161" i="4"/>
  <c r="M194" i="4"/>
  <c r="M205" i="4"/>
  <c r="M216" i="4"/>
  <c r="X59" i="3"/>
  <c r="M139" i="4"/>
  <c r="M150" i="4"/>
  <c r="M128" i="4"/>
  <c r="M172" i="4"/>
  <c r="T185" i="4"/>
  <c r="S185" i="4"/>
  <c r="R185" i="4"/>
  <c r="R130" i="4"/>
  <c r="S130" i="4"/>
  <c r="T130" i="4"/>
  <c r="N206" i="4"/>
  <c r="O206" i="4" s="1"/>
  <c r="Z206" i="4"/>
  <c r="AA206" i="4" s="1"/>
  <c r="N184" i="4"/>
  <c r="O184" i="4" s="1"/>
  <c r="Z184" i="4"/>
  <c r="AA184" i="4" s="1"/>
  <c r="S152" i="4"/>
  <c r="R152" i="4"/>
  <c r="T152" i="4"/>
  <c r="M5" i="4" l="1"/>
  <c r="M16" i="4"/>
  <c r="M17" i="4"/>
  <c r="N17" i="4" s="1"/>
  <c r="O17" i="4" s="1"/>
  <c r="M6" i="4"/>
  <c r="N6" i="4" s="1"/>
  <c r="O6" i="4" s="1"/>
  <c r="T18" i="4"/>
  <c r="S18" i="4"/>
  <c r="R18" i="4"/>
  <c r="T7" i="4"/>
  <c r="S7" i="4"/>
  <c r="R7" i="4"/>
  <c r="R29" i="4"/>
  <c r="T29" i="4"/>
  <c r="S29" i="4"/>
  <c r="R73" i="4"/>
  <c r="T73" i="4"/>
  <c r="S73" i="4"/>
  <c r="M27" i="4"/>
  <c r="M49" i="4"/>
  <c r="M71" i="4"/>
  <c r="M38" i="4"/>
  <c r="M60" i="4"/>
  <c r="M39" i="4"/>
  <c r="N39" i="4" s="1"/>
  <c r="O39" i="4" s="1"/>
  <c r="M61" i="4"/>
  <c r="N61" i="4" s="1"/>
  <c r="O61" i="4" s="1"/>
  <c r="M28" i="4"/>
  <c r="N28" i="4" s="1"/>
  <c r="O28" i="4" s="1"/>
  <c r="M72" i="4"/>
  <c r="N72" i="4" s="1"/>
  <c r="O72" i="4" s="1"/>
  <c r="M50" i="4"/>
  <c r="N50" i="4" s="1"/>
  <c r="O50" i="4" s="1"/>
  <c r="T62" i="4"/>
  <c r="S62" i="4"/>
  <c r="R62" i="4"/>
  <c r="T40" i="4"/>
  <c r="R40" i="4"/>
  <c r="S40" i="4"/>
  <c r="T51" i="4"/>
  <c r="R51" i="4"/>
  <c r="S51" i="4"/>
  <c r="T30" i="4"/>
  <c r="S30" i="4"/>
  <c r="R30" i="4"/>
  <c r="S74" i="4"/>
  <c r="T74" i="4"/>
  <c r="R74" i="4"/>
  <c r="M94" i="4"/>
  <c r="N94" i="4" s="1"/>
  <c r="O94" i="4" s="1"/>
  <c r="M83" i="4"/>
  <c r="N83" i="4" s="1"/>
  <c r="O83" i="4" s="1"/>
  <c r="M82" i="4"/>
  <c r="M93" i="4"/>
  <c r="T84" i="4"/>
  <c r="R84" i="4"/>
  <c r="S84" i="4"/>
  <c r="R95" i="4"/>
  <c r="S95" i="4"/>
  <c r="T95" i="4"/>
  <c r="Z73" i="4"/>
  <c r="AA73" i="4" s="1"/>
  <c r="Z62" i="4"/>
  <c r="AA62" i="4" s="1"/>
  <c r="T117" i="4"/>
  <c r="S117" i="4"/>
  <c r="R117" i="4"/>
  <c r="Z7" i="4"/>
  <c r="AA7" i="4" s="1"/>
  <c r="C139" i="4"/>
  <c r="G139" i="4"/>
  <c r="Z51" i="4"/>
  <c r="AA51" i="4" s="1"/>
  <c r="M104" i="4"/>
  <c r="M115" i="4"/>
  <c r="F139" i="4"/>
  <c r="Z40" i="4"/>
  <c r="AA40" i="4" s="1"/>
  <c r="M116" i="4"/>
  <c r="N116" i="4" s="1"/>
  <c r="O116" i="4" s="1"/>
  <c r="M105" i="4"/>
  <c r="N105" i="4" s="1"/>
  <c r="O105" i="4" s="1"/>
  <c r="Z29" i="4"/>
  <c r="AA29" i="4" s="1"/>
  <c r="E139" i="4"/>
  <c r="Z18" i="4"/>
  <c r="AA18" i="4" s="1"/>
  <c r="D139" i="4"/>
  <c r="T106" i="4"/>
  <c r="S106" i="4"/>
  <c r="R106" i="4"/>
  <c r="S118" i="4"/>
  <c r="R118" i="4"/>
  <c r="T118" i="4"/>
  <c r="Z84" i="4"/>
  <c r="AA84" i="4" s="1"/>
  <c r="Z106" i="4"/>
  <c r="AA106" i="4" s="1"/>
  <c r="H139" i="4"/>
  <c r="N172" i="4"/>
  <c r="O172" i="4" s="1"/>
  <c r="Z172" i="4"/>
  <c r="AA172" i="4" s="1"/>
  <c r="N216" i="4"/>
  <c r="O216" i="4" s="1"/>
  <c r="Z216" i="4"/>
  <c r="AA216" i="4" s="1"/>
  <c r="N128" i="4"/>
  <c r="O128" i="4" s="1"/>
  <c r="Z128" i="4"/>
  <c r="AA128" i="4" s="1"/>
  <c r="Z205" i="4"/>
  <c r="AA205" i="4" s="1"/>
  <c r="N205" i="4"/>
  <c r="O205" i="4" s="1"/>
  <c r="Z194" i="4"/>
  <c r="AA194" i="4" s="1"/>
  <c r="N194" i="4"/>
  <c r="O194" i="4" s="1"/>
  <c r="R151" i="4"/>
  <c r="T151" i="4"/>
  <c r="S151" i="4"/>
  <c r="T162" i="4"/>
  <c r="R162" i="4"/>
  <c r="S162" i="4"/>
  <c r="S184" i="4"/>
  <c r="T184" i="4"/>
  <c r="R184" i="4"/>
  <c r="Z95" i="4"/>
  <c r="AA95" i="4" s="1"/>
  <c r="N161" i="4"/>
  <c r="O161" i="4" s="1"/>
  <c r="Z161" i="4"/>
  <c r="AA161" i="4" s="1"/>
  <c r="R140" i="4"/>
  <c r="T140" i="4"/>
  <c r="S140" i="4"/>
  <c r="N150" i="4"/>
  <c r="O150" i="4" s="1"/>
  <c r="Z150" i="4"/>
  <c r="AA150" i="4" s="1"/>
  <c r="S129" i="4"/>
  <c r="T129" i="4"/>
  <c r="R129" i="4"/>
  <c r="Z139" i="4"/>
  <c r="AA139" i="4" s="1"/>
  <c r="N139" i="4"/>
  <c r="O139" i="4" s="1"/>
  <c r="Z183" i="4"/>
  <c r="AA183" i="4" s="1"/>
  <c r="N183" i="4"/>
  <c r="O183" i="4" s="1"/>
  <c r="T217" i="4"/>
  <c r="R217" i="4"/>
  <c r="S217" i="4"/>
  <c r="R195" i="4"/>
  <c r="S195" i="4"/>
  <c r="T195" i="4"/>
  <c r="S206" i="4"/>
  <c r="R206" i="4"/>
  <c r="T206" i="4"/>
  <c r="Z117" i="4"/>
  <c r="AA117" i="4" s="1"/>
  <c r="X57" i="3"/>
  <c r="M192" i="4"/>
  <c r="M126" i="4"/>
  <c r="M148" i="4"/>
  <c r="M137" i="4"/>
  <c r="M159" i="4"/>
  <c r="M203" i="4"/>
  <c r="M214" i="4"/>
  <c r="M170" i="4"/>
  <c r="M181" i="4"/>
  <c r="T173" i="4"/>
  <c r="R173" i="4"/>
  <c r="S173" i="4"/>
  <c r="X58" i="3"/>
  <c r="M160" i="4"/>
  <c r="M171" i="4"/>
  <c r="M149" i="4"/>
  <c r="M215" i="4"/>
  <c r="M138" i="4"/>
  <c r="M182" i="4"/>
  <c r="M204" i="4"/>
  <c r="M127" i="4"/>
  <c r="M193" i="4"/>
  <c r="R6" i="4" l="1"/>
  <c r="T6" i="4"/>
  <c r="S6" i="4"/>
  <c r="T17" i="4"/>
  <c r="R17" i="4"/>
  <c r="S17" i="4"/>
  <c r="N16" i="4"/>
  <c r="O16" i="4" s="1"/>
  <c r="N5" i="4"/>
  <c r="O5" i="4" s="1"/>
  <c r="AB9" i="4"/>
  <c r="AB7" i="4"/>
  <c r="N60" i="4"/>
  <c r="O60" i="4" s="1"/>
  <c r="T60" i="4" s="1"/>
  <c r="U60" i="4" s="1"/>
  <c r="N93" i="4"/>
  <c r="O93" i="4" s="1"/>
  <c r="R93" i="4" s="1"/>
  <c r="N71" i="4"/>
  <c r="O71" i="4" s="1"/>
  <c r="T71" i="4" s="1"/>
  <c r="U71" i="4" s="1"/>
  <c r="R60" i="4"/>
  <c r="N82" i="4"/>
  <c r="O82" i="4" s="1"/>
  <c r="R82" i="4" s="1"/>
  <c r="T50" i="4"/>
  <c r="R50" i="4"/>
  <c r="S50" i="4"/>
  <c r="N38" i="4"/>
  <c r="O38" i="4" s="1"/>
  <c r="R72" i="4"/>
  <c r="S72" i="4"/>
  <c r="T72" i="4"/>
  <c r="R28" i="4"/>
  <c r="T28" i="4"/>
  <c r="S28" i="4"/>
  <c r="N49" i="4"/>
  <c r="O49" i="4" s="1"/>
  <c r="T61" i="4"/>
  <c r="R61" i="4"/>
  <c r="S61" i="4"/>
  <c r="N27" i="4"/>
  <c r="O27" i="4" s="1"/>
  <c r="T39" i="4"/>
  <c r="S39" i="4"/>
  <c r="R39" i="4"/>
  <c r="T83" i="4"/>
  <c r="S83" i="4"/>
  <c r="R83" i="4"/>
  <c r="T94" i="4"/>
  <c r="S94" i="4"/>
  <c r="R94" i="4"/>
  <c r="N115" i="4"/>
  <c r="O115" i="4" s="1"/>
  <c r="R115" i="4" s="1"/>
  <c r="C138" i="4"/>
  <c r="Z6" i="4"/>
  <c r="AA6" i="4" s="1"/>
  <c r="AB31" i="4"/>
  <c r="D40" i="4"/>
  <c r="Z27" i="4"/>
  <c r="AB29" i="4"/>
  <c r="E138" i="4"/>
  <c r="Z28" i="4"/>
  <c r="AA28" i="4" s="1"/>
  <c r="Z5" i="4"/>
  <c r="D38" i="4"/>
  <c r="G138" i="4"/>
  <c r="Z50" i="4"/>
  <c r="AA50" i="4" s="1"/>
  <c r="D41" i="4"/>
  <c r="Z38" i="4"/>
  <c r="AB42" i="4"/>
  <c r="AB40" i="4"/>
  <c r="D42" i="4"/>
  <c r="Z49" i="4"/>
  <c r="AB53" i="4"/>
  <c r="AB51" i="4"/>
  <c r="Z72" i="4"/>
  <c r="AA72" i="4" s="1"/>
  <c r="S116" i="4"/>
  <c r="R116" i="4"/>
  <c r="T116" i="4"/>
  <c r="AB75" i="4"/>
  <c r="D44" i="4"/>
  <c r="Z71" i="4"/>
  <c r="AB73" i="4"/>
  <c r="D138" i="4"/>
  <c r="Z17" i="4"/>
  <c r="AA17" i="4" s="1"/>
  <c r="F138" i="4"/>
  <c r="Z39" i="4"/>
  <c r="AA39" i="4" s="1"/>
  <c r="AB20" i="4"/>
  <c r="Z16" i="4"/>
  <c r="D39" i="4"/>
  <c r="AB18" i="4"/>
  <c r="Z61" i="4"/>
  <c r="AA61" i="4" s="1"/>
  <c r="AB64" i="4"/>
  <c r="D43" i="4"/>
  <c r="Z60" i="4"/>
  <c r="AB62" i="4"/>
  <c r="S105" i="4"/>
  <c r="T105" i="4"/>
  <c r="R105" i="4"/>
  <c r="N104" i="4"/>
  <c r="O104" i="4" s="1"/>
  <c r="Z215" i="4"/>
  <c r="AA215" i="4" s="1"/>
  <c r="N215" i="4"/>
  <c r="O215" i="4" s="1"/>
  <c r="AB218" i="4"/>
  <c r="D57" i="4"/>
  <c r="Z214" i="4"/>
  <c r="N214" i="4"/>
  <c r="O214" i="4" s="1"/>
  <c r="AB216" i="4"/>
  <c r="AB108" i="4"/>
  <c r="D47" i="4"/>
  <c r="Z104" i="4"/>
  <c r="AB106" i="4"/>
  <c r="R205" i="4"/>
  <c r="S205" i="4"/>
  <c r="T205" i="4"/>
  <c r="Z193" i="4"/>
  <c r="AA193" i="4" s="1"/>
  <c r="N193" i="4"/>
  <c r="O193" i="4" s="1"/>
  <c r="N149" i="4"/>
  <c r="O149" i="4" s="1"/>
  <c r="Z149" i="4"/>
  <c r="AA149" i="4" s="1"/>
  <c r="D48" i="4"/>
  <c r="Z115" i="4"/>
  <c r="AB119" i="4"/>
  <c r="AB117" i="4"/>
  <c r="R161" i="4"/>
  <c r="T161" i="4"/>
  <c r="S161" i="4"/>
  <c r="D55" i="4"/>
  <c r="AB196" i="4"/>
  <c r="Z192" i="4"/>
  <c r="N192" i="4"/>
  <c r="O192" i="4" s="1"/>
  <c r="AB194" i="4"/>
  <c r="Z94" i="4"/>
  <c r="AA94" i="4" s="1"/>
  <c r="AB97" i="4"/>
  <c r="D46" i="4"/>
  <c r="Z93" i="4"/>
  <c r="AB95" i="4"/>
  <c r="Z127" i="4"/>
  <c r="AA127" i="4" s="1"/>
  <c r="N127" i="4"/>
  <c r="O127" i="4" s="1"/>
  <c r="Z171" i="4"/>
  <c r="AA171" i="4" s="1"/>
  <c r="N171" i="4"/>
  <c r="O171" i="4" s="1"/>
  <c r="AB163" i="4"/>
  <c r="D52" i="4"/>
  <c r="N159" i="4"/>
  <c r="O159" i="4" s="1"/>
  <c r="Z159" i="4"/>
  <c r="AB161" i="4"/>
  <c r="X64" i="3"/>
  <c r="T128" i="4"/>
  <c r="S128" i="4"/>
  <c r="R128" i="4"/>
  <c r="D45" i="4"/>
  <c r="Z82" i="4"/>
  <c r="Z203" i="4"/>
  <c r="N203" i="4"/>
  <c r="O203" i="4" s="1"/>
  <c r="D56" i="4"/>
  <c r="AB207" i="4"/>
  <c r="AB205" i="4"/>
  <c r="Z83" i="4"/>
  <c r="AA83" i="4" s="1"/>
  <c r="D50" i="4"/>
  <c r="Z137" i="4"/>
  <c r="N137" i="4"/>
  <c r="O137" i="4" s="1"/>
  <c r="AB141" i="4"/>
  <c r="AB139" i="4"/>
  <c r="N204" i="4"/>
  <c r="O204" i="4" s="1"/>
  <c r="Z204" i="4"/>
  <c r="AA204" i="4" s="1"/>
  <c r="N182" i="4"/>
  <c r="O182" i="4" s="1"/>
  <c r="Z182" i="4"/>
  <c r="AA182" i="4" s="1"/>
  <c r="Z160" i="4"/>
  <c r="AA160" i="4" s="1"/>
  <c r="N160" i="4"/>
  <c r="O160" i="4" s="1"/>
  <c r="D54" i="4"/>
  <c r="AB185" i="4"/>
  <c r="Z181" i="4"/>
  <c r="N181" i="4"/>
  <c r="O181" i="4" s="1"/>
  <c r="AB183" i="4"/>
  <c r="D51" i="4"/>
  <c r="AB152" i="4"/>
  <c r="N148" i="4"/>
  <c r="O148" i="4" s="1"/>
  <c r="Z148" i="4"/>
  <c r="AB150" i="4"/>
  <c r="R183" i="4"/>
  <c r="T183" i="4"/>
  <c r="S183" i="4"/>
  <c r="T150" i="4"/>
  <c r="S150" i="4"/>
  <c r="R150" i="4"/>
  <c r="R216" i="4"/>
  <c r="T216" i="4"/>
  <c r="S216" i="4"/>
  <c r="Z138" i="4"/>
  <c r="AA138" i="4" s="1"/>
  <c r="N138" i="4"/>
  <c r="O138" i="4" s="1"/>
  <c r="Z116" i="4"/>
  <c r="AA116" i="4" s="1"/>
  <c r="AB174" i="4"/>
  <c r="Z170" i="4"/>
  <c r="D53" i="4"/>
  <c r="N170" i="4"/>
  <c r="O170" i="4" s="1"/>
  <c r="AB172" i="4"/>
  <c r="AB130" i="4"/>
  <c r="D49" i="4"/>
  <c r="N126" i="4"/>
  <c r="O126" i="4" s="1"/>
  <c r="Z126" i="4"/>
  <c r="AB128" i="4"/>
  <c r="S194" i="4"/>
  <c r="T194" i="4"/>
  <c r="R194" i="4"/>
  <c r="H138" i="4"/>
  <c r="Z105" i="4"/>
  <c r="AA105" i="4" s="1"/>
  <c r="S139" i="4"/>
  <c r="T139" i="4"/>
  <c r="R139" i="4"/>
  <c r="R172" i="4"/>
  <c r="T172" i="4"/>
  <c r="S172" i="4"/>
  <c r="R5" i="4" l="1"/>
  <c r="T5" i="4"/>
  <c r="U5" i="4" s="1"/>
  <c r="U6" i="4" s="1"/>
  <c r="U7" i="4" s="1"/>
  <c r="U8" i="4" s="1"/>
  <c r="U9" i="4" s="1"/>
  <c r="U10" i="4" s="1"/>
  <c r="S5" i="4"/>
  <c r="R16" i="4"/>
  <c r="S16" i="4"/>
  <c r="T16" i="4"/>
  <c r="U16" i="4" s="1"/>
  <c r="U17" i="4" s="1"/>
  <c r="U18" i="4" s="1"/>
  <c r="U19" i="4" s="1"/>
  <c r="U20" i="4" s="1"/>
  <c r="U21" i="4" s="1"/>
  <c r="T93" i="4"/>
  <c r="U93" i="4" s="1"/>
  <c r="U94" i="4" s="1"/>
  <c r="U95" i="4" s="1"/>
  <c r="U96" i="4" s="1"/>
  <c r="U97" i="4" s="1"/>
  <c r="U98" i="4" s="1"/>
  <c r="AB11" i="4"/>
  <c r="S60" i="4"/>
  <c r="S93" i="4"/>
  <c r="S71" i="4"/>
  <c r="T82" i="4"/>
  <c r="U82" i="4" s="1"/>
  <c r="U83" i="4" s="1"/>
  <c r="U84" i="4" s="1"/>
  <c r="U85" i="4" s="1"/>
  <c r="U86" i="4" s="1"/>
  <c r="U87" i="4" s="1"/>
  <c r="S82" i="4"/>
  <c r="R71" i="4"/>
  <c r="U72" i="4"/>
  <c r="U73" i="4" s="1"/>
  <c r="U74" i="4" s="1"/>
  <c r="U75" i="4" s="1"/>
  <c r="U76" i="4" s="1"/>
  <c r="T27" i="4"/>
  <c r="U27" i="4" s="1"/>
  <c r="U28" i="4" s="1"/>
  <c r="U29" i="4" s="1"/>
  <c r="U30" i="4" s="1"/>
  <c r="U31" i="4" s="1"/>
  <c r="U32" i="4" s="1"/>
  <c r="S27" i="4"/>
  <c r="R27" i="4"/>
  <c r="T49" i="4"/>
  <c r="U49" i="4" s="1"/>
  <c r="U50" i="4" s="1"/>
  <c r="U51" i="4" s="1"/>
  <c r="U52" i="4" s="1"/>
  <c r="U53" i="4" s="1"/>
  <c r="U54" i="4" s="1"/>
  <c r="S49" i="4"/>
  <c r="R49" i="4"/>
  <c r="R38" i="4"/>
  <c r="T38" i="4"/>
  <c r="U38" i="4" s="1"/>
  <c r="U39" i="4" s="1"/>
  <c r="U40" i="4" s="1"/>
  <c r="U41" i="4" s="1"/>
  <c r="U42" i="4" s="1"/>
  <c r="U43" i="4" s="1"/>
  <c r="S38" i="4"/>
  <c r="U61" i="4"/>
  <c r="U62" i="4" s="1"/>
  <c r="U63" i="4" s="1"/>
  <c r="U64" i="4" s="1"/>
  <c r="U65" i="4" s="1"/>
  <c r="T115" i="4"/>
  <c r="U115" i="4" s="1"/>
  <c r="U116" i="4" s="1"/>
  <c r="U117" i="4" s="1"/>
  <c r="U118" i="4" s="1"/>
  <c r="U119" i="4" s="1"/>
  <c r="U120" i="4" s="1"/>
  <c r="AB55" i="4"/>
  <c r="S115" i="4"/>
  <c r="AB66" i="4"/>
  <c r="AB77" i="4"/>
  <c r="AB33" i="4"/>
  <c r="AB44" i="4"/>
  <c r="AB22" i="4"/>
  <c r="AA27" i="4"/>
  <c r="AA33" i="4" s="1"/>
  <c r="Z33" i="4"/>
  <c r="Z11" i="4"/>
  <c r="AA5" i="4"/>
  <c r="AA11" i="4" s="1"/>
  <c r="Z77" i="4"/>
  <c r="AA71" i="4"/>
  <c r="AA77" i="4" s="1"/>
  <c r="T104" i="4"/>
  <c r="U104" i="4" s="1"/>
  <c r="U105" i="4" s="1"/>
  <c r="U106" i="4" s="1"/>
  <c r="U107" i="4" s="1"/>
  <c r="U108" i="4" s="1"/>
  <c r="U109" i="4" s="1"/>
  <c r="S104" i="4"/>
  <c r="R104" i="4"/>
  <c r="Z66" i="4"/>
  <c r="AA60" i="4"/>
  <c r="AA66" i="4" s="1"/>
  <c r="AA16" i="4"/>
  <c r="AA22" i="4" s="1"/>
  <c r="Z22" i="4"/>
  <c r="AA38" i="4"/>
  <c r="AA44" i="4" s="1"/>
  <c r="Z44" i="4"/>
  <c r="AA49" i="4"/>
  <c r="AA55" i="4" s="1"/>
  <c r="Z55" i="4"/>
  <c r="AB121" i="4"/>
  <c r="AB165" i="4"/>
  <c r="AB198" i="4"/>
  <c r="AB176" i="4"/>
  <c r="AB110" i="4"/>
  <c r="AB143" i="4"/>
  <c r="AB187" i="4"/>
  <c r="AB220" i="4"/>
  <c r="AB132" i="4"/>
  <c r="R192" i="4"/>
  <c r="S192" i="4"/>
  <c r="T192" i="4"/>
  <c r="U192" i="4" s="1"/>
  <c r="AA170" i="4"/>
  <c r="AA176" i="4" s="1"/>
  <c r="Z176" i="4"/>
  <c r="AA148" i="4"/>
  <c r="AA154" i="4" s="1"/>
  <c r="Z154" i="4"/>
  <c r="R159" i="4"/>
  <c r="T159" i="4"/>
  <c r="U159" i="4" s="1"/>
  <c r="S159" i="4"/>
  <c r="AA192" i="4"/>
  <c r="AA198" i="4" s="1"/>
  <c r="Z198" i="4"/>
  <c r="R148" i="4"/>
  <c r="T148" i="4"/>
  <c r="U148" i="4" s="1"/>
  <c r="S148" i="4"/>
  <c r="S160" i="4"/>
  <c r="T160" i="4"/>
  <c r="R160" i="4"/>
  <c r="Z99" i="4"/>
  <c r="AA93" i="4"/>
  <c r="AA99" i="4" s="1"/>
  <c r="Z121" i="4"/>
  <c r="AA115" i="4"/>
  <c r="AA121" i="4" s="1"/>
  <c r="S214" i="4"/>
  <c r="R214" i="4"/>
  <c r="T214" i="4"/>
  <c r="U214" i="4" s="1"/>
  <c r="Z220" i="4"/>
  <c r="AA214" i="4"/>
  <c r="AA220" i="4" s="1"/>
  <c r="Z132" i="4"/>
  <c r="AA126" i="4"/>
  <c r="AA132" i="4" s="1"/>
  <c r="T126" i="4"/>
  <c r="U126" i="4" s="1"/>
  <c r="R126" i="4"/>
  <c r="S126" i="4"/>
  <c r="AB154" i="4"/>
  <c r="AA82" i="4"/>
  <c r="AB209" i="4"/>
  <c r="R171" i="4"/>
  <c r="S171" i="4"/>
  <c r="T171" i="4"/>
  <c r="AB99" i="4"/>
  <c r="Z110" i="4"/>
  <c r="AA104" i="4"/>
  <c r="AA110" i="4" s="1"/>
  <c r="Z165" i="4"/>
  <c r="AA159" i="4"/>
  <c r="AA165" i="4" s="1"/>
  <c r="R149" i="4"/>
  <c r="T149" i="4"/>
  <c r="S149" i="4"/>
  <c r="S181" i="4"/>
  <c r="R181" i="4"/>
  <c r="T181" i="4"/>
  <c r="U181" i="4" s="1"/>
  <c r="R137" i="4"/>
  <c r="S137" i="4"/>
  <c r="T137" i="4"/>
  <c r="U137" i="4" s="1"/>
  <c r="S203" i="4"/>
  <c r="R203" i="4"/>
  <c r="T203" i="4"/>
  <c r="U203" i="4" s="1"/>
  <c r="Y62" i="3"/>
  <c r="G61" i="3" s="1"/>
  <c r="Y61" i="3"/>
  <c r="G60" i="3" s="1"/>
  <c r="Y60" i="3"/>
  <c r="G59" i="3" s="1"/>
  <c r="Y59" i="3"/>
  <c r="G58" i="3" s="1"/>
  <c r="Y57" i="3"/>
  <c r="G56" i="3" s="1"/>
  <c r="Y58" i="3"/>
  <c r="G57" i="3" s="1"/>
  <c r="R127" i="4"/>
  <c r="S127" i="4"/>
  <c r="T127" i="4"/>
  <c r="S193" i="4"/>
  <c r="R193" i="4"/>
  <c r="T193" i="4"/>
  <c r="T215" i="4"/>
  <c r="S215" i="4"/>
  <c r="R215" i="4"/>
  <c r="R138" i="4"/>
  <c r="T138" i="4"/>
  <c r="S138" i="4"/>
  <c r="R182" i="4"/>
  <c r="T182" i="4"/>
  <c r="S182" i="4"/>
  <c r="R170" i="4"/>
  <c r="S170" i="4"/>
  <c r="T170" i="4"/>
  <c r="U170" i="4" s="1"/>
  <c r="Z187" i="4"/>
  <c r="AA181" i="4"/>
  <c r="AA187" i="4" s="1"/>
  <c r="R204" i="4"/>
  <c r="T204" i="4"/>
  <c r="S204" i="4"/>
  <c r="AA137" i="4"/>
  <c r="AA143" i="4" s="1"/>
  <c r="Z143" i="4"/>
  <c r="AA203" i="4"/>
  <c r="AA209" i="4" s="1"/>
  <c r="Z209" i="4"/>
  <c r="AB5" i="4" l="1"/>
  <c r="V5" i="4" s="1"/>
  <c r="Z57" i="3"/>
  <c r="AG57" i="3" s="1"/>
  <c r="AB38" i="4"/>
  <c r="V38" i="4" s="1"/>
  <c r="AB49" i="4"/>
  <c r="V49" i="4" s="1"/>
  <c r="AB27" i="4"/>
  <c r="V27" i="4" s="1"/>
  <c r="AB16" i="4"/>
  <c r="V16" i="4" s="1"/>
  <c r="AB60" i="4"/>
  <c r="V60" i="4" s="1"/>
  <c r="AB71" i="4"/>
  <c r="V71" i="4" s="1"/>
  <c r="AB214" i="4"/>
  <c r="AB181" i="4"/>
  <c r="AB115" i="4"/>
  <c r="V115" i="4" s="1"/>
  <c r="AB93" i="4"/>
  <c r="V93" i="4" s="1"/>
  <c r="U171" i="4"/>
  <c r="U172" i="4" s="1"/>
  <c r="U173" i="4" s="1"/>
  <c r="U174" i="4" s="1"/>
  <c r="U175" i="4" s="1"/>
  <c r="U138" i="4"/>
  <c r="U139" i="4" s="1"/>
  <c r="U140" i="4" s="1"/>
  <c r="U141" i="4" s="1"/>
  <c r="U142" i="4" s="1"/>
  <c r="U127" i="4"/>
  <c r="U128" i="4" s="1"/>
  <c r="U129" i="4" s="1"/>
  <c r="U130" i="4" s="1"/>
  <c r="U131" i="4" s="1"/>
  <c r="AB126" i="4"/>
  <c r="AB104" i="4"/>
  <c r="V104" i="4" s="1"/>
  <c r="U149" i="4"/>
  <c r="U150" i="4" s="1"/>
  <c r="U151" i="4" s="1"/>
  <c r="U152" i="4" s="1"/>
  <c r="U153" i="4" s="1"/>
  <c r="U204" i="4"/>
  <c r="U205" i="4" s="1"/>
  <c r="U206" i="4" s="1"/>
  <c r="U207" i="4" s="1"/>
  <c r="U208" i="4" s="1"/>
  <c r="AB148" i="4"/>
  <c r="AB203" i="4"/>
  <c r="AB137" i="4"/>
  <c r="AB159" i="4"/>
  <c r="AB170" i="4"/>
  <c r="U215" i="4"/>
  <c r="U216" i="4" s="1"/>
  <c r="U217" i="4" s="1"/>
  <c r="U218" i="4" s="1"/>
  <c r="U219" i="4" s="1"/>
  <c r="U160" i="4"/>
  <c r="U161" i="4" s="1"/>
  <c r="U162" i="4" s="1"/>
  <c r="U163" i="4" s="1"/>
  <c r="U164" i="4" s="1"/>
  <c r="U182" i="4"/>
  <c r="U183" i="4" s="1"/>
  <c r="U184" i="4" s="1"/>
  <c r="U185" i="4" s="1"/>
  <c r="U186" i="4" s="1"/>
  <c r="U193" i="4"/>
  <c r="U194" i="4" s="1"/>
  <c r="U195" i="4" s="1"/>
  <c r="U196" i="4" s="1"/>
  <c r="U197" i="4" s="1"/>
  <c r="AB192" i="4"/>
  <c r="C40" i="4" l="1"/>
  <c r="AF57" i="3"/>
  <c r="Z58" i="3"/>
  <c r="AF58" i="3" s="1"/>
  <c r="C44" i="4"/>
  <c r="C41" i="4"/>
  <c r="C42" i="4"/>
  <c r="C43" i="4"/>
  <c r="C39" i="4"/>
  <c r="C38" i="4"/>
  <c r="E38" i="4" s="1"/>
  <c r="G38" i="4" s="1"/>
  <c r="V214" i="4"/>
  <c r="C57" i="4" s="1"/>
  <c r="C48" i="4"/>
  <c r="V148" i="4"/>
  <c r="C51" i="4" s="1"/>
  <c r="V181" i="4"/>
  <c r="C54" i="4" s="1"/>
  <c r="C46" i="4"/>
  <c r="V137" i="4"/>
  <c r="C50" i="4" s="1"/>
  <c r="V126" i="4"/>
  <c r="C49" i="4" s="1"/>
  <c r="V170" i="4"/>
  <c r="C53" i="4" s="1"/>
  <c r="C47" i="4"/>
  <c r="V159" i="4"/>
  <c r="C52" i="4" s="1"/>
  <c r="V203" i="4"/>
  <c r="C56" i="4" s="1"/>
  <c r="V192" i="4"/>
  <c r="C55" i="4" s="1"/>
  <c r="E41" i="4" l="1"/>
  <c r="G41" i="4" s="1"/>
  <c r="AG58" i="3"/>
  <c r="Z59" i="3"/>
  <c r="AF59" i="3" s="1"/>
  <c r="E43" i="4"/>
  <c r="E44" i="4"/>
  <c r="E40" i="4"/>
  <c r="E39" i="4"/>
  <c r="E54" i="4"/>
  <c r="E57" i="4"/>
  <c r="E48" i="4"/>
  <c r="E52" i="4"/>
  <c r="E49" i="4"/>
  <c r="E51" i="4"/>
  <c r="E47" i="4"/>
  <c r="E50" i="4"/>
  <c r="E53" i="4"/>
  <c r="E55" i="4"/>
  <c r="E56" i="4"/>
  <c r="Z60" i="3" l="1"/>
  <c r="AF60" i="3" s="1"/>
  <c r="AG59" i="3"/>
  <c r="AG60" i="3" l="1"/>
  <c r="Z61" i="3"/>
  <c r="AF61" i="3" s="1"/>
  <c r="AG61" i="3" l="1"/>
  <c r="Z62" i="3"/>
  <c r="AF62" i="3" s="1"/>
  <c r="AB86" i="4"/>
  <c r="Z87" i="4"/>
  <c r="Z88" i="4" s="1"/>
  <c r="H58" i="3" l="1"/>
  <c r="H56" i="3"/>
  <c r="H60" i="3"/>
  <c r="H57" i="3"/>
  <c r="H61" i="3"/>
  <c r="H59" i="3"/>
  <c r="H62" i="3"/>
  <c r="AG62" i="3"/>
  <c r="AA87" i="4"/>
  <c r="AA88" i="4" s="1"/>
  <c r="AB82" i="4" s="1"/>
  <c r="V82" i="4" s="1"/>
  <c r="AB84" i="4"/>
  <c r="AB88" i="4" s="1"/>
  <c r="I62" i="3" l="1"/>
  <c r="I60" i="3"/>
  <c r="I61" i="3"/>
  <c r="I57" i="3"/>
  <c r="I56" i="3"/>
  <c r="I58" i="3"/>
  <c r="I59" i="3"/>
  <c r="C45" i="4"/>
  <c r="E45" i="4" l="1"/>
  <c r="E46" i="4"/>
  <c r="F137" i="4"/>
  <c r="E137" i="4"/>
  <c r="D137" i="4"/>
  <c r="G137" i="4"/>
  <c r="C137" i="4"/>
  <c r="H137" i="4"/>
  <c r="D188" i="4" s="1"/>
  <c r="F188" i="4" s="1"/>
  <c r="D192" i="4" l="1"/>
  <c r="F192" i="4" s="1"/>
  <c r="D189" i="4"/>
  <c r="F189" i="4" s="1"/>
  <c r="D190" i="4"/>
  <c r="F190" i="4" s="1"/>
  <c r="D193" i="4"/>
  <c r="F193" i="4" s="1"/>
  <c r="D194" i="4"/>
  <c r="D191" i="4"/>
  <c r="F191" i="4" s="1"/>
</calcChain>
</file>

<file path=xl/sharedStrings.xml><?xml version="1.0" encoding="utf-8"?>
<sst xmlns="http://schemas.openxmlformats.org/spreadsheetml/2006/main" count="1877" uniqueCount="460">
  <si>
    <t>No. of Storey</t>
  </si>
  <si>
    <t>Base</t>
  </si>
  <si>
    <t>Elevation (m)</t>
  </si>
  <si>
    <t>Storey Height (m)</t>
  </si>
  <si>
    <t>Model Configuration</t>
  </si>
  <si>
    <t>Bay 1</t>
  </si>
  <si>
    <t>Bay 2</t>
  </si>
  <si>
    <t>Bay 3</t>
  </si>
  <si>
    <t>Bay 4</t>
  </si>
  <si>
    <t>Storey</t>
  </si>
  <si>
    <t>Distribution of  Masses (tonnes)</t>
  </si>
  <si>
    <t>Section Properties</t>
  </si>
  <si>
    <t>Beam</t>
  </si>
  <si>
    <t>Width</t>
  </si>
  <si>
    <t>Top</t>
  </si>
  <si>
    <t>Bottom</t>
  </si>
  <si>
    <t>Long. Reinforcement</t>
  </si>
  <si>
    <t>Trans. Reinforcement</t>
  </si>
  <si>
    <t>Qty.</t>
  </si>
  <si>
    <t>Area</t>
  </si>
  <si>
    <t>Pos.</t>
  </si>
  <si>
    <t>Spacing (mm)</t>
  </si>
  <si>
    <t>Dimensions (mm)</t>
  </si>
  <si>
    <t>Dia. (mm)</t>
  </si>
  <si>
    <t>No. of Bay</t>
  </si>
  <si>
    <t>Length (m)</t>
  </si>
  <si>
    <t>Along H.</t>
  </si>
  <si>
    <t>Column 1</t>
  </si>
  <si>
    <t>Column 2</t>
  </si>
  <si>
    <t>Column 3</t>
  </si>
  <si>
    <t>Section</t>
  </si>
  <si>
    <t>Geometry &amp; Masses</t>
  </si>
  <si>
    <t>ID</t>
  </si>
  <si>
    <t>Concrete</t>
  </si>
  <si>
    <t>εcu</t>
  </si>
  <si>
    <t>Fc (Mpa)</t>
  </si>
  <si>
    <t>Rebar</t>
  </si>
  <si>
    <t>Fy (Mpa)</t>
  </si>
  <si>
    <t>εco</t>
  </si>
  <si>
    <t>εy</t>
  </si>
  <si>
    <t>εu</t>
  </si>
  <si>
    <t>Cover</t>
  </si>
  <si>
    <t>Column</t>
  </si>
  <si>
    <t>1-1</t>
  </si>
  <si>
    <t>1-2</t>
  </si>
  <si>
    <t>1-3</t>
  </si>
  <si>
    <t>1-4</t>
  </si>
  <si>
    <t>2-1</t>
  </si>
  <si>
    <t>2-2</t>
  </si>
  <si>
    <t>2-3</t>
  </si>
  <si>
    <t>2-4</t>
  </si>
  <si>
    <t>3-1</t>
  </si>
  <si>
    <t>3-2</t>
  </si>
  <si>
    <t>3-3</t>
  </si>
  <si>
    <t>3-4</t>
  </si>
  <si>
    <t>4-1</t>
  </si>
  <si>
    <t>4-2</t>
  </si>
  <si>
    <t>4-3</t>
  </si>
  <si>
    <t>4-4</t>
  </si>
  <si>
    <t>Mcol,i [kNm]</t>
  </si>
  <si>
    <t>Mcol,i-1  [kNm]</t>
  </si>
  <si>
    <t>Mcol,i  [kNm]</t>
  </si>
  <si>
    <t>Sum</t>
  </si>
  <si>
    <t>Bay</t>
  </si>
  <si>
    <t>Set</t>
  </si>
  <si>
    <t>5-1</t>
  </si>
  <si>
    <t>5-2</t>
  </si>
  <si>
    <t>5-3</t>
  </si>
  <si>
    <t>5-4</t>
  </si>
  <si>
    <t>6-1</t>
  </si>
  <si>
    <t>6-2</t>
  </si>
  <si>
    <t>6-3</t>
  </si>
  <si>
    <t>6-4</t>
  </si>
  <si>
    <t>Cont.'</t>
  </si>
  <si>
    <t>Level</t>
  </si>
  <si>
    <t>Mechanism</t>
  </si>
  <si>
    <t>Node</t>
  </si>
  <si>
    <t>Element</t>
  </si>
  <si>
    <t>Length [m]</t>
  </si>
  <si>
    <t>Depth [m]</t>
  </si>
  <si>
    <t>θy,i [rad]</t>
  </si>
  <si>
    <t>Mbl,i [kNm]</t>
  </si>
  <si>
    <t>Mbr,i [kNm]</t>
  </si>
  <si>
    <t>Yield Drift and Flexural Capacities</t>
  </si>
  <si>
    <t>hcf [m]</t>
  </si>
  <si>
    <t>-</t>
  </si>
  <si>
    <t>Sway Mechanism at Storey i</t>
  </si>
  <si>
    <t>VR,i [kN]</t>
  </si>
  <si>
    <t>hs,i [m]</t>
  </si>
  <si>
    <t>θsys,i [rad]</t>
  </si>
  <si>
    <t>ky,i [kN/m]</t>
  </si>
  <si>
    <r>
      <t>Mj,i</t>
    </r>
    <r>
      <rPr>
        <b/>
        <sz val="11"/>
        <color theme="1"/>
        <rFont val="Calibri"/>
        <family val="2"/>
      </rPr>
      <t>θy,I [kNmrad]</t>
    </r>
  </si>
  <si>
    <t>Elevation [m]</t>
  </si>
  <si>
    <t>θc [rad]</t>
  </si>
  <si>
    <t>Δi [m]</t>
  </si>
  <si>
    <t>Fi [kN]</t>
  </si>
  <si>
    <t>Vi [kN]</t>
  </si>
  <si>
    <t>mi [tonnes]</t>
  </si>
  <si>
    <t>Δimi [mtonnes]</t>
  </si>
  <si>
    <t>SUM</t>
  </si>
  <si>
    <t>Vb [kN]</t>
  </si>
  <si>
    <t>Δi,comp [m]</t>
  </si>
  <si>
    <t>δi [m]</t>
  </si>
  <si>
    <t>Initial Computations (1st iteration)</t>
  </si>
  <si>
    <t>Capacity Information</t>
  </si>
  <si>
    <t>Base Shear</t>
  </si>
  <si>
    <t>Plotted</t>
  </si>
  <si>
    <t>Sway Mechanism</t>
  </si>
  <si>
    <t>Sum of the strengths</t>
  </si>
  <si>
    <t>Beam [kNm]</t>
  </si>
  <si>
    <t>Column [kNm]</t>
  </si>
  <si>
    <t>&gt; 0.85</t>
  </si>
  <si>
    <t>Checks !</t>
  </si>
  <si>
    <t>&lt; 1.00</t>
  </si>
  <si>
    <t>&gt; 1.00</t>
  </si>
  <si>
    <t>Sway P. Index, Si</t>
  </si>
  <si>
    <t>Sway Potential Index</t>
  </si>
  <si>
    <t>Sway-Demand Index</t>
  </si>
  <si>
    <t>Sway-D. Index, SDi</t>
  </si>
  <si>
    <t>Demand [kN]</t>
  </si>
  <si>
    <t>Storey Shear</t>
  </si>
  <si>
    <t>Resistance [kN]</t>
  </si>
  <si>
    <t>= 1.00</t>
  </si>
  <si>
    <t>θi [rad]</t>
  </si>
  <si>
    <t>MOT,i [kNm]</t>
  </si>
  <si>
    <t>1st Point of the Pushover Curve</t>
  </si>
  <si>
    <t>Δimihi [m^2tonnes]</t>
  </si>
  <si>
    <t>Heff. [m]</t>
  </si>
  <si>
    <t>Effective Height</t>
  </si>
  <si>
    <t>2nd Point of the Pushover Curve</t>
  </si>
  <si>
    <t>3rd Point of the Pushover Curve</t>
  </si>
  <si>
    <t>4th Point of the Pushover Curve</t>
  </si>
  <si>
    <t>5th Point of the Pushover Curve</t>
  </si>
  <si>
    <t>6th Point of the Pushover Curve</t>
  </si>
  <si>
    <t>Stepsize</t>
  </si>
  <si>
    <t>No</t>
  </si>
  <si>
    <t>Roof Disp. [m]</t>
  </si>
  <si>
    <t>LS1 Δi</t>
  </si>
  <si>
    <t xml:space="preserve">LS2 Δi </t>
  </si>
  <si>
    <t>LS3 Δi</t>
  </si>
  <si>
    <t xml:space="preserve">LS4 Δi </t>
  </si>
  <si>
    <t>LS5 Δi</t>
  </si>
  <si>
    <t>LS6 Δi</t>
  </si>
  <si>
    <t>Displaced Shapes</t>
  </si>
  <si>
    <t>v</t>
  </si>
  <si>
    <t>σv</t>
  </si>
  <si>
    <t>Ewh [MPa]</t>
  </si>
  <si>
    <t>Ewv [MPa]</t>
  </si>
  <si>
    <t>Gw [MPa]</t>
  </si>
  <si>
    <t>W [kN/m^3]</t>
  </si>
  <si>
    <t>fws [MPa]</t>
  </si>
  <si>
    <t>fwu [MPa]</t>
  </si>
  <si>
    <t>fwv [MPa]</t>
  </si>
  <si>
    <t>fwh [MPa]</t>
  </si>
  <si>
    <t>tw [mm]</t>
  </si>
  <si>
    <t>Mech. Props. of the Infills (Weak) (Hak et al., 2012)</t>
  </si>
  <si>
    <t>Mech. Props. of the Infills (Medium) (Hak et al., 2012)</t>
  </si>
  <si>
    <t>Mech. Props. of the Infills (Strong) (Hak et al., 2012)</t>
  </si>
  <si>
    <t>H (m)</t>
  </si>
  <si>
    <t>B (m)</t>
  </si>
  <si>
    <t>Infill Strut Geometry</t>
  </si>
  <si>
    <t>hc (m)</t>
  </si>
  <si>
    <t>hb (m)</t>
  </si>
  <si>
    <t>bc (m)</t>
  </si>
  <si>
    <t>lw (m)</t>
  </si>
  <si>
    <t>hw (m)</t>
  </si>
  <si>
    <t>dw (m)</t>
  </si>
  <si>
    <t>ϴ (rad.)</t>
  </si>
  <si>
    <t>K1</t>
  </si>
  <si>
    <t>K2</t>
  </si>
  <si>
    <t>&lt; 3.14</t>
  </si>
  <si>
    <t>&gt;3.14 &lt;7.85</t>
  </si>
  <si>
    <t>&gt;7.85</t>
  </si>
  <si>
    <t>λH</t>
  </si>
  <si>
    <t>K-Table (Bertoldi et al., 1993)</t>
  </si>
  <si>
    <t>Ewθ [MPa]</t>
  </si>
  <si>
    <t>λ</t>
  </si>
  <si>
    <t>bw [m]</t>
  </si>
  <si>
    <t>σw1</t>
  </si>
  <si>
    <t>σw2</t>
  </si>
  <si>
    <t>σw3</t>
  </si>
  <si>
    <t>σw4</t>
  </si>
  <si>
    <t>Fmax [kN]</t>
  </si>
  <si>
    <t>Ksec [kN/m]</t>
  </si>
  <si>
    <t>Fcr [kN]</t>
  </si>
  <si>
    <t>Fult [kN]</t>
  </si>
  <si>
    <t>Kel [kN/m]</t>
  </si>
  <si>
    <t>Kdeg [kN/m]</t>
  </si>
  <si>
    <t>Ic (m^4)</t>
  </si>
  <si>
    <t>Ec [MPa]</t>
  </si>
  <si>
    <t>Diagonal failure of the infill</t>
  </si>
  <si>
    <t>Corner crushing of the infill</t>
  </si>
  <si>
    <t>Shear Sliding in the mortar joints</t>
  </si>
  <si>
    <t>Compressive failure of the centre</t>
  </si>
  <si>
    <t>Mode of Failure</t>
  </si>
  <si>
    <t>Symbol</t>
  </si>
  <si>
    <t>List of Failure Types</t>
  </si>
  <si>
    <t>σw1 [MPa]</t>
  </si>
  <si>
    <t>σw2 [MPa]</t>
  </si>
  <si>
    <t>σw3 [MPa]</t>
  </si>
  <si>
    <t>σw4 [MPa]</t>
  </si>
  <si>
    <t>σmax [MPa]</t>
  </si>
  <si>
    <t>Shear Resistance, Yield Drift and Stiffness (Bare Frame)</t>
  </si>
  <si>
    <t>Infill Strut Capacities (Medium) (Bertoldi et al., 1993)</t>
  </si>
  <si>
    <t>ksys,i [kN/m]</t>
  </si>
  <si>
    <t>Corner crushing / Column</t>
  </si>
  <si>
    <t>Diagonal failure / Column</t>
  </si>
  <si>
    <t>Diagonal failure / Mixed</t>
  </si>
  <si>
    <t>VRin,6 [kN]</t>
  </si>
  <si>
    <t>VRin,5 [kN]</t>
  </si>
  <si>
    <t>VRin,4 [kN]</t>
  </si>
  <si>
    <t>VRin,3 [kN]</t>
  </si>
  <si>
    <t>VRin,2 [kN]</t>
  </si>
  <si>
    <t>VRin,1 [kN]</t>
  </si>
  <si>
    <t>Fsys,i [kN]</t>
  </si>
  <si>
    <t>Vsys,i [kN]</t>
  </si>
  <si>
    <t>Vinf,i [kN]</t>
  </si>
  <si>
    <t>Vfr,i [kN]</t>
  </si>
  <si>
    <t>Vfr,i/VRfr,i</t>
  </si>
  <si>
    <t>Vinf,i/VRinf,i</t>
  </si>
  <si>
    <t>VRfr,i [kN]</t>
  </si>
  <si>
    <t>VRinf,i [kN]</t>
  </si>
  <si>
    <t>DS1</t>
  </si>
  <si>
    <t>DS2</t>
  </si>
  <si>
    <t>DS3</t>
  </si>
  <si>
    <t>DS4</t>
  </si>
  <si>
    <t>Force</t>
  </si>
  <si>
    <t>LS Ctrl.</t>
  </si>
  <si>
    <t>Change Limit States of the infill walls at each storey between 1, 2, 3, 4 to update infill contribution</t>
  </si>
  <si>
    <t>Infill Properties</t>
  </si>
  <si>
    <t>Sullivan et al. , 2018</t>
  </si>
  <si>
    <t>My+ (kNm)</t>
  </si>
  <si>
    <t>My- (kNm)</t>
  </si>
  <si>
    <t>Mu+ (kNm)</t>
  </si>
  <si>
    <t>Mu- (kNm)</t>
  </si>
  <si>
    <t>Mc+ (kNm)</t>
  </si>
  <si>
    <t>Mc- (kNm)</t>
  </si>
  <si>
    <t>Yield Moments at the end of Column Sections</t>
  </si>
  <si>
    <t>Capping Moments at the end of Column Sections</t>
  </si>
  <si>
    <t>Ultimate Moments at the end of Column Sections</t>
  </si>
  <si>
    <t>Elevation</t>
  </si>
  <si>
    <t>Displaced Shapes (OpenSees)</t>
  </si>
  <si>
    <t>θfr,i [rad]</t>
  </si>
  <si>
    <t>MRθfr,i [kN]</t>
  </si>
  <si>
    <t>MRfr,i [kN]</t>
  </si>
  <si>
    <t>MRinf,i [kN]</t>
  </si>
  <si>
    <t>MRθinf,i [kN]</t>
  </si>
  <si>
    <t>θinf,i [rad]</t>
  </si>
  <si>
    <t>VRsys,i [kN]</t>
  </si>
  <si>
    <t>N.A.</t>
  </si>
  <si>
    <t>Str. Stiffness [kN/m]</t>
  </si>
  <si>
    <t>DBA</t>
  </si>
  <si>
    <t>Pushover Curve (DBA)</t>
  </si>
  <si>
    <t>Error (%)</t>
  </si>
  <si>
    <t>Kel* [kN/m]</t>
  </si>
  <si>
    <t>Kelc [kN/m]</t>
  </si>
  <si>
    <t>Kp-yc [kN/m]</t>
  </si>
  <si>
    <t>Stiffness</t>
  </si>
  <si>
    <t>Kin,6 [kN/m]</t>
  </si>
  <si>
    <t>Kin,5 [kN/m]</t>
  </si>
  <si>
    <t>Kin,4 [kN/m]</t>
  </si>
  <si>
    <t>Kin,3 [kN/m]</t>
  </si>
  <si>
    <t>Kin,2 [kN/m]</t>
  </si>
  <si>
    <t>Kin,1 [kN/m]</t>
  </si>
  <si>
    <t>span,i [m]</t>
  </si>
  <si>
    <t>Supporting Beam Tensile Stiffness</t>
  </si>
  <si>
    <t>Ksec* [kN/m]</t>
  </si>
  <si>
    <t>Stiffness Contribution Ratio</t>
  </si>
  <si>
    <t>SECANT</t>
  </si>
  <si>
    <t>Kelh.* [kN/m]</t>
  </si>
  <si>
    <t>Kdegh.* [kN/m]</t>
  </si>
  <si>
    <t>Kdeg* [kN/m]</t>
  </si>
  <si>
    <t>Combined Storey Stiffness and Resistances</t>
  </si>
  <si>
    <t>Infill Cont. (kN/m)</t>
  </si>
  <si>
    <t>Frame Cont. (kN/m)</t>
  </si>
  <si>
    <t>Proposed</t>
  </si>
  <si>
    <t>error (%)</t>
  </si>
  <si>
    <t>DS1 (m)</t>
  </si>
  <si>
    <t>εDS1</t>
  </si>
  <si>
    <t>εDS2</t>
  </si>
  <si>
    <t>εDS3</t>
  </si>
  <si>
    <t>2nd iteration</t>
  </si>
  <si>
    <t>3rd iteration</t>
  </si>
  <si>
    <t>4th iteration</t>
  </si>
  <si>
    <t>5th iteration</t>
  </si>
  <si>
    <t>6th iteration</t>
  </si>
  <si>
    <t>Column 4</t>
  </si>
  <si>
    <t>Strut 1</t>
  </si>
  <si>
    <t>Strut 2</t>
  </si>
  <si>
    <t>Strut 3</t>
  </si>
  <si>
    <t>Column 2a</t>
  </si>
  <si>
    <t>Column 2b</t>
  </si>
  <si>
    <t>Column 3a</t>
  </si>
  <si>
    <t>Column 3b</t>
  </si>
  <si>
    <t>System Capacity Information</t>
  </si>
  <si>
    <t>θframe,i [rad]</t>
  </si>
  <si>
    <t>θinfill,i [rad]</t>
  </si>
  <si>
    <r>
      <rPr>
        <b/>
        <sz val="18"/>
        <color theme="1"/>
        <rFont val="Calibri"/>
        <family val="2"/>
      </rPr>
      <t>μ</t>
    </r>
    <r>
      <rPr>
        <b/>
        <sz val="11"/>
        <color theme="1"/>
        <rFont val="Calibri"/>
        <family val="2"/>
      </rPr>
      <t>inf,i</t>
    </r>
  </si>
  <si>
    <r>
      <rPr>
        <b/>
        <sz val="18"/>
        <color theme="1"/>
        <rFont val="Calibri"/>
        <family val="2"/>
      </rPr>
      <t>μ</t>
    </r>
    <r>
      <rPr>
        <b/>
        <sz val="11"/>
        <color theme="1"/>
        <rFont val="Calibri"/>
        <family val="2"/>
      </rPr>
      <t>fr,i</t>
    </r>
  </si>
  <si>
    <t>θD1inf,i [rad]</t>
  </si>
  <si>
    <t>Div. Vb by</t>
  </si>
  <si>
    <t>&lt;---Iterate</t>
  </si>
  <si>
    <t>Storey Disp. (m)</t>
  </si>
  <si>
    <t>Base Shear (kN)</t>
  </si>
  <si>
    <t>K2 (kN/m)</t>
  </si>
  <si>
    <t>K3 (kN/m)</t>
  </si>
  <si>
    <t>Kt. [kN/m]</t>
  </si>
  <si>
    <t>Kc. [kN/m]</t>
  </si>
  <si>
    <t>Const.</t>
  </si>
  <si>
    <t>Load Factor</t>
  </si>
  <si>
    <t>LF :</t>
  </si>
  <si>
    <t xml:space="preserve">LF: </t>
  </si>
  <si>
    <t>7th Point of the Pushover Curve</t>
  </si>
  <si>
    <t>8th Point of the Pushover Curve</t>
  </si>
  <si>
    <t>9th Point of the Pushover Curve</t>
  </si>
  <si>
    <t>10th Point of the Pushover Curve</t>
  </si>
  <si>
    <t>Column Moment Capacities (O'Reilly &amp; Sullivan, 2017)</t>
  </si>
  <si>
    <t>Beam Moment Capacities (O'Reilly &amp; Sullivan, 2017)</t>
  </si>
  <si>
    <t>Beam Deformation Capacities (O'Reilly &amp; Sullivan, 2017)</t>
  </si>
  <si>
    <t>Column Deformation Capacities (O'Reilly &amp; Sullivan, 2017)</t>
  </si>
  <si>
    <t>Muu+ (kNm)</t>
  </si>
  <si>
    <t>Muu- (kNm)</t>
  </si>
  <si>
    <t>B. Infill Control</t>
  </si>
  <si>
    <t>Notes:</t>
  </si>
  <si>
    <t>C. Frame Control</t>
  </si>
  <si>
    <t>A. Structural Response</t>
  </si>
  <si>
    <t>Axial-Horizontal Storey Stiffnesses</t>
  </si>
  <si>
    <t>Residual Moments at the end of Column Sections</t>
  </si>
  <si>
    <t>θc,i [rad]</t>
  </si>
  <si>
    <t>θu,i [rad]</t>
  </si>
  <si>
    <r>
      <t>Mj,i</t>
    </r>
    <r>
      <rPr>
        <b/>
        <sz val="11"/>
        <color theme="1"/>
        <rFont val="Calibri"/>
        <family val="2"/>
      </rPr>
      <t>θc,I [kNmrad]</t>
    </r>
  </si>
  <si>
    <r>
      <t>Mj,i</t>
    </r>
    <r>
      <rPr>
        <b/>
        <sz val="11"/>
        <color theme="1"/>
        <rFont val="Calibri"/>
        <family val="2"/>
      </rPr>
      <t>θu,I [kNmrad]</t>
    </r>
  </si>
  <si>
    <t>Normalized Shapes</t>
  </si>
  <si>
    <t>K, 6 [kN/m]</t>
  </si>
  <si>
    <t>K, 5 [kN/m]</t>
  </si>
  <si>
    <t>K, 4 [kN/m]</t>
  </si>
  <si>
    <t>K, 3 [kN/m]</t>
  </si>
  <si>
    <t>K, 2 [kN/m]</t>
  </si>
  <si>
    <t>K, 1 [kN/m]</t>
  </si>
  <si>
    <t>Mean Horz. Shear Resist. (Infill-Strut System)</t>
  </si>
  <si>
    <t>Mean Horizontal Stiffness (Infill-Strut System)</t>
  </si>
  <si>
    <t>Mean Damage State Drift Limit (Inf.-Str. Sys.)</t>
  </si>
  <si>
    <t>Mean Damage State Drift Limit</t>
  </si>
  <si>
    <t>Mean Horzizontal Shear Resistance</t>
  </si>
  <si>
    <t>Mean Flexural Stiffness</t>
  </si>
  <si>
    <t>Drift</t>
  </si>
  <si>
    <t>OpenSees</t>
  </si>
  <si>
    <t>ν (axial load ratio)</t>
  </si>
  <si>
    <t>Ductility</t>
  </si>
  <si>
    <t>Mean Damage State Ductility Limit</t>
  </si>
  <si>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>, 6</t>
    </r>
  </si>
  <si>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>, 5</t>
    </r>
  </si>
  <si>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>, 3</t>
    </r>
  </si>
  <si>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>, 4</t>
    </r>
  </si>
  <si>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>, 2</t>
    </r>
  </si>
  <si>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>, 1</t>
    </r>
  </si>
  <si>
    <t>Mean Damage State Ductility Limit (Inf.-Str. Sys.)</t>
  </si>
  <si>
    <t xml:space="preserve">θin,1 </t>
  </si>
  <si>
    <t xml:space="preserve">θin,2 </t>
  </si>
  <si>
    <t xml:space="preserve">θin,3 </t>
  </si>
  <si>
    <t xml:space="preserve">θin,4 </t>
  </si>
  <si>
    <t xml:space="preserve">θin,5 </t>
  </si>
  <si>
    <t xml:space="preserve">θin,6 </t>
  </si>
  <si>
    <t>Linear</t>
  </si>
  <si>
    <t>Shear Frame</t>
  </si>
  <si>
    <t>Pick:</t>
  </si>
  <si>
    <t>Guessed Shape Control</t>
  </si>
  <si>
    <t>θD1fr,i [rad]</t>
  </si>
  <si>
    <t>Lp (m)</t>
  </si>
  <si>
    <r>
      <rPr>
        <b/>
        <sz val="11"/>
        <color theme="1"/>
        <rFont val="Calibri"/>
        <family val="2"/>
      </rPr>
      <t>μin</t>
    </r>
    <r>
      <rPr>
        <b/>
        <sz val="11"/>
        <color theme="1"/>
        <rFont val="Calibri"/>
        <family val="2"/>
        <scheme val="minor"/>
      </rPr>
      <t>,6</t>
    </r>
  </si>
  <si>
    <r>
      <rPr>
        <b/>
        <sz val="11"/>
        <color theme="1"/>
        <rFont val="Calibri"/>
        <family val="2"/>
      </rPr>
      <t>μin</t>
    </r>
    <r>
      <rPr>
        <b/>
        <sz val="11"/>
        <color theme="1"/>
        <rFont val="Calibri"/>
        <family val="2"/>
        <scheme val="minor"/>
      </rPr>
      <t>,5</t>
    </r>
  </si>
  <si>
    <r>
      <rPr>
        <b/>
        <sz val="11"/>
        <color theme="1"/>
        <rFont val="Calibri"/>
        <family val="2"/>
      </rPr>
      <t>μin</t>
    </r>
    <r>
      <rPr>
        <b/>
        <sz val="11"/>
        <color theme="1"/>
        <rFont val="Calibri"/>
        <family val="2"/>
        <scheme val="minor"/>
      </rPr>
      <t>,4</t>
    </r>
  </si>
  <si>
    <r>
      <rPr>
        <b/>
        <sz val="11"/>
        <color theme="1"/>
        <rFont val="Calibri"/>
        <family val="2"/>
      </rPr>
      <t>μin</t>
    </r>
    <r>
      <rPr>
        <b/>
        <sz val="11"/>
        <color theme="1"/>
        <rFont val="Calibri"/>
        <family val="2"/>
        <scheme val="minor"/>
      </rPr>
      <t>,3</t>
    </r>
  </si>
  <si>
    <r>
      <rPr>
        <b/>
        <sz val="11"/>
        <color theme="1"/>
        <rFont val="Calibri"/>
        <family val="2"/>
      </rPr>
      <t>μin</t>
    </r>
    <r>
      <rPr>
        <b/>
        <sz val="11"/>
        <color theme="1"/>
        <rFont val="Calibri"/>
        <family val="2"/>
        <scheme val="minor"/>
      </rPr>
      <t>,2</t>
    </r>
  </si>
  <si>
    <r>
      <rPr>
        <b/>
        <sz val="11"/>
        <color theme="1"/>
        <rFont val="Calibri"/>
        <family val="2"/>
      </rPr>
      <t>μin</t>
    </r>
    <r>
      <rPr>
        <b/>
        <sz val="11"/>
        <color theme="1"/>
        <rFont val="Calibri"/>
        <family val="2"/>
        <scheme val="minor"/>
      </rPr>
      <t>,1</t>
    </r>
  </si>
  <si>
    <t>VR,6 [kN]</t>
  </si>
  <si>
    <t>VR,5 [kN]</t>
  </si>
  <si>
    <t>VR,4 [kN]</t>
  </si>
  <si>
    <t>VR,3 [kN]</t>
  </si>
  <si>
    <t>VR,2 [kN]</t>
  </si>
  <si>
    <t>VR,1 [kN]</t>
  </si>
  <si>
    <t xml:space="preserve">θ,6 </t>
  </si>
  <si>
    <t xml:space="preserve">θ,5 </t>
  </si>
  <si>
    <t xml:space="preserve">θ,4 </t>
  </si>
  <si>
    <t xml:space="preserve">θ,3 </t>
  </si>
  <si>
    <t xml:space="preserve">θ,2 </t>
  </si>
  <si>
    <t xml:space="preserve">θ,1 </t>
  </si>
  <si>
    <t>θc [rad] :</t>
  </si>
  <si>
    <t>Custom</t>
  </si>
  <si>
    <t>Guess Control (1-2)</t>
  </si>
  <si>
    <t>Custom Shape (3)</t>
  </si>
  <si>
    <t>Kinit,i [kN/m]</t>
  </si>
  <si>
    <t>Ki [kN/m]</t>
  </si>
  <si>
    <t>DSi 1</t>
  </si>
  <si>
    <t>DSi 2</t>
  </si>
  <si>
    <t>DSf 1</t>
  </si>
  <si>
    <t>DSf 2</t>
  </si>
  <si>
    <t>DSi 3</t>
  </si>
  <si>
    <t>DSf 3</t>
  </si>
  <si>
    <t>DSi 4</t>
  </si>
  <si>
    <t>L.S. Point</t>
  </si>
  <si>
    <t>Storey 1</t>
  </si>
  <si>
    <t>Storey 2</t>
  </si>
  <si>
    <t>Storey 3</t>
  </si>
  <si>
    <t>Storey 4</t>
  </si>
  <si>
    <t>Storey 5</t>
  </si>
  <si>
    <t>Storey 6</t>
  </si>
  <si>
    <t>Table of Behavior Hierarchy</t>
  </si>
  <si>
    <t>Table of Behavior Hierarchy (cont')</t>
  </si>
  <si>
    <t>Keff. [kN/m]</t>
  </si>
  <si>
    <t>Teff. (sec.)</t>
  </si>
  <si>
    <t>meff. [tons]</t>
  </si>
  <si>
    <t>11th Point of the Pushover Curve</t>
  </si>
  <si>
    <t>12th Point of the Pushover Curve</t>
  </si>
  <si>
    <t>13th Point of the Pushover Curve</t>
  </si>
  <si>
    <t>14th Point of the Pushover Curve</t>
  </si>
  <si>
    <t>15th Point of the Pushover Curve</t>
  </si>
  <si>
    <t>16th Point of the Pushover Curve</t>
  </si>
  <si>
    <t>17th Point of the Pushover Curve</t>
  </si>
  <si>
    <t>18th Point of the Pushover Curve</t>
  </si>
  <si>
    <t>19th Point of the Pushover Curve</t>
  </si>
  <si>
    <t>20th Point of the Pushover Curve</t>
  </si>
  <si>
    <t>Vtrue [kN]</t>
  </si>
  <si>
    <r>
      <rPr>
        <b/>
        <sz val="11"/>
        <color theme="1"/>
        <rFont val="Calibri"/>
        <family val="2"/>
      </rPr>
      <t>Δ</t>
    </r>
    <r>
      <rPr>
        <b/>
        <sz val="8.8000000000000007"/>
        <color theme="1"/>
        <rFont val="Calibri"/>
        <family val="2"/>
      </rPr>
      <t>V</t>
    </r>
  </si>
  <si>
    <t>= 0.85</t>
  </si>
  <si>
    <t>Height</t>
  </si>
  <si>
    <t>Norm. Force</t>
  </si>
  <si>
    <t>Horizontal Force Pattern</t>
  </si>
  <si>
    <t>Force (kN)</t>
  </si>
  <si>
    <t>F/Vb</t>
  </si>
  <si>
    <t>μφu</t>
  </si>
  <si>
    <t>μφc</t>
  </si>
  <si>
    <t>φuu- (1/m)</t>
  </si>
  <si>
    <t>φuu+ (1/m)</t>
  </si>
  <si>
    <t>φu- (1/m)</t>
  </si>
  <si>
    <t>φu+ (1/m)</t>
  </si>
  <si>
    <t>φc- (1/m)</t>
  </si>
  <si>
    <t>φc+ (1/m)</t>
  </si>
  <si>
    <t>φy- (1/m)</t>
  </si>
  <si>
    <t>φy+ (1/m)</t>
  </si>
  <si>
    <t>MediumSingle</t>
  </si>
  <si>
    <t>Storey Shear Resistance and Stiffness (Medium Single Infill)</t>
  </si>
  <si>
    <t>Storey Shear Resistance and Stiffness (Medium)</t>
  </si>
  <si>
    <t>Boundary Column Axial Stiffness</t>
  </si>
  <si>
    <t>Ktrueh.* [kN/m]</t>
  </si>
  <si>
    <t>Ktrue* [kN/m]</t>
  </si>
  <si>
    <t>Cumul.</t>
  </si>
  <si>
    <t>2b</t>
  </si>
  <si>
    <t>2a</t>
  </si>
  <si>
    <t>3a</t>
  </si>
  <si>
    <t>3b</t>
  </si>
  <si>
    <t>Bay No.</t>
  </si>
  <si>
    <t>Col. No.</t>
  </si>
  <si>
    <t>Span [m]</t>
  </si>
  <si>
    <t>Storey No.</t>
  </si>
  <si>
    <t>Structure</t>
  </si>
  <si>
    <t>Unit Horizontal Displacements due to Axial Stiffness (m)</t>
  </si>
  <si>
    <t>Axial Force due to Unit Horizontal Force</t>
  </si>
  <si>
    <t>Vti [kN]</t>
  </si>
  <si>
    <t>Horizontal Yield Drift and Flexural Capacities (Medium)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</si>
</sst>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000"/>
    <numFmt numFmtId="166" formatCode="0.00000"/>
    <numFmt numFmtId="167" formatCode="0.000"/>
    <numFmt numFmtId="168" formatCode="0.0"/>
    <numFmt numFmtId="169" formatCode="0.0000000"/>
  </numFmts>
  <fonts count="4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</font>
    <font>
      <b/>
      <i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1"/>
      <name val="Calibri"/>
      <family val="2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5" tint="-0.249977111117893"/>
      <name val="Calibri"/>
      <family val="2"/>
      <scheme val="minor"/>
    </font>
    <font>
      <b/>
      <sz val="8.8000000000000007"/>
      <color theme="1"/>
      <name val="Calibri"/>
      <family val="2"/>
    </font>
    <font>
      <b/>
      <i/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FF66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ck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ck">
        <color indexed="64"/>
      </diagonal>
    </border>
  </borders>
  <cellStyleXfs count="1">
    <xf numFmtId="0" fontId="0" fillId="0" borderId="0"/>
  </cellStyleXfs>
  <cellXfs count="94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2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10" xfId="0" applyFill="1" applyBorder="1"/>
    <xf numFmtId="0" fontId="0" fillId="2" borderId="12" xfId="0" applyFill="1" applyBorder="1"/>
    <xf numFmtId="0" fontId="0" fillId="4" borderId="12" xfId="0" applyFill="1" applyBorder="1"/>
    <xf numFmtId="0" fontId="0" fillId="2" borderId="2" xfId="0" applyFill="1" applyBorder="1"/>
    <xf numFmtId="0" fontId="0" fillId="2" borderId="15" xfId="0" applyFill="1" applyBorder="1"/>
    <xf numFmtId="0" fontId="0" fillId="2" borderId="5" xfId="0" applyFill="1" applyBorder="1"/>
    <xf numFmtId="0" fontId="0" fillId="2" borderId="13" xfId="0" applyFill="1" applyBorder="1"/>
    <xf numFmtId="0" fontId="0" fillId="2" borderId="9" xfId="0" applyFill="1" applyBorder="1"/>
    <xf numFmtId="0" fontId="2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6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0" fillId="2" borderId="0" xfId="0" applyFont="1" applyFill="1"/>
    <xf numFmtId="165" fontId="0" fillId="0" borderId="1" xfId="0" applyNumberFormat="1" applyBorder="1" applyAlignment="1">
      <alignment horizontal="center" vertical="center"/>
    </xf>
    <xf numFmtId="0" fontId="4" fillId="0" borderId="0" xfId="0" applyFont="1"/>
    <xf numFmtId="2" fontId="6" fillId="0" borderId="1" xfId="0" applyNumberFormat="1" applyFont="1" applyBorder="1" applyAlignment="1">
      <alignment horizontal="center"/>
    </xf>
    <xf numFmtId="0" fontId="0" fillId="0" borderId="1" xfId="0" applyBorder="1"/>
    <xf numFmtId="0" fontId="16" fillId="0" borderId="0" xfId="0" applyFont="1"/>
    <xf numFmtId="0" fontId="11" fillId="0" borderId="0" xfId="0" applyFont="1"/>
    <xf numFmtId="164" fontId="0" fillId="0" borderId="1" xfId="0" applyNumberFormat="1" applyBorder="1" applyAlignment="1">
      <alignment horizontal="center"/>
    </xf>
    <xf numFmtId="2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7" fillId="0" borderId="4" xfId="0" applyFont="1" applyBorder="1"/>
    <xf numFmtId="0" fontId="19" fillId="0" borderId="1" xfId="0" applyFont="1" applyBorder="1" applyAlignment="1">
      <alignment horizontal="center" vertical="center"/>
    </xf>
    <xf numFmtId="0" fontId="17" fillId="0" borderId="14" xfId="0" applyFont="1" applyBorder="1"/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2" fillId="0" borderId="1" xfId="0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/>
    <xf numFmtId="2" fontId="0" fillId="0" borderId="0" xfId="0" applyNumberFormat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166" fontId="0" fillId="0" borderId="31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166" fontId="0" fillId="0" borderId="26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2" fillId="0" borderId="28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164" fontId="0" fillId="0" borderId="14" xfId="0" applyNumberForma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2" fontId="0" fillId="0" borderId="44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2" fontId="0" fillId="0" borderId="5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164" fontId="23" fillId="0" borderId="1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0" fontId="2" fillId="0" borderId="28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2" fillId="0" borderId="58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164" fontId="0" fillId="0" borderId="44" xfId="0" applyNumberFormat="1" applyBorder="1" applyAlignment="1">
      <alignment horizontal="center"/>
    </xf>
    <xf numFmtId="0" fontId="2" fillId="0" borderId="3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0" fontId="0" fillId="2" borderId="11" xfId="0" applyFill="1" applyBorder="1"/>
    <xf numFmtId="2" fontId="0" fillId="0" borderId="20" xfId="0" applyNumberForma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24" fillId="0" borderId="44" xfId="0" applyFont="1" applyBorder="1" applyAlignment="1">
      <alignment horizontal="center" vertical="center"/>
    </xf>
    <xf numFmtId="0" fontId="24" fillId="0" borderId="45" xfId="0" applyFont="1" applyBorder="1" applyAlignment="1">
      <alignment horizontal="center" vertical="center"/>
    </xf>
    <xf numFmtId="0" fontId="0" fillId="0" borderId="5" xfId="0" applyBorder="1"/>
    <xf numFmtId="0" fontId="0" fillId="0" borderId="10" xfId="0" applyBorder="1"/>
    <xf numFmtId="0" fontId="0" fillId="0" borderId="9" xfId="0" applyBorder="1"/>
    <xf numFmtId="0" fontId="0" fillId="0" borderId="13" xfId="0" applyBorder="1"/>
    <xf numFmtId="0" fontId="0" fillId="0" borderId="12" xfId="0" applyBorder="1"/>
    <xf numFmtId="0" fontId="0" fillId="0" borderId="11" xfId="0" applyBorder="1"/>
    <xf numFmtId="0" fontId="0" fillId="0" borderId="2" xfId="0" applyBorder="1"/>
    <xf numFmtId="0" fontId="0" fillId="0" borderId="15" xfId="0" applyBorder="1"/>
    <xf numFmtId="0" fontId="0" fillId="0" borderId="23" xfId="0" applyBorder="1"/>
    <xf numFmtId="0" fontId="0" fillId="0" borderId="19" xfId="0" applyBorder="1"/>
    <xf numFmtId="0" fontId="0" fillId="0" borderId="24" xfId="0" applyBorder="1"/>
    <xf numFmtId="2" fontId="0" fillId="0" borderId="45" xfId="0" applyNumberFormat="1" applyBorder="1" applyAlignment="1">
      <alignment horizontal="center" vertical="center"/>
    </xf>
    <xf numFmtId="0" fontId="0" fillId="0" borderId="64" xfId="0" applyBorder="1"/>
    <xf numFmtId="0" fontId="0" fillId="0" borderId="62" xfId="0" applyBorder="1"/>
    <xf numFmtId="0" fontId="0" fillId="0" borderId="2" xfId="0" applyBorder="1" applyAlignment="1">
      <alignment horizontal="center" vertical="center"/>
    </xf>
    <xf numFmtId="49" fontId="2" fillId="0" borderId="29" xfId="0" applyNumberFormat="1" applyFont="1" applyBorder="1" applyAlignment="1">
      <alignment horizontal="center" vertical="center"/>
    </xf>
    <xf numFmtId="2" fontId="6" fillId="0" borderId="29" xfId="0" applyNumberFormat="1" applyFont="1" applyBorder="1" applyAlignment="1">
      <alignment horizontal="center" vertical="center"/>
    </xf>
    <xf numFmtId="2" fontId="6" fillId="0" borderId="31" xfId="0" applyNumberFormat="1" applyFont="1" applyBorder="1" applyAlignment="1">
      <alignment horizontal="center" vertical="center"/>
    </xf>
    <xf numFmtId="2" fontId="6" fillId="0" borderId="32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4" fillId="0" borderId="0" xfId="0" applyFont="1" applyAlignment="1">
      <alignment vertical="center" wrapText="1"/>
    </xf>
    <xf numFmtId="0" fontId="2" fillId="0" borderId="53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164" fontId="8" fillId="10" borderId="1" xfId="0" applyNumberFormat="1" applyFont="1" applyFill="1" applyBorder="1" applyAlignment="1">
      <alignment horizontal="center" vertical="center"/>
    </xf>
    <xf numFmtId="2" fontId="0" fillId="0" borderId="59" xfId="0" applyNumberFormat="1" applyBorder="1" applyAlignment="1">
      <alignment horizontal="center" vertical="center"/>
    </xf>
    <xf numFmtId="2" fontId="0" fillId="0" borderId="60" xfId="0" applyNumberFormat="1" applyBorder="1" applyAlignment="1">
      <alignment horizontal="center" vertical="center"/>
    </xf>
    <xf numFmtId="2" fontId="0" fillId="0" borderId="54" xfId="0" applyNumberFormat="1" applyBorder="1" applyAlignment="1">
      <alignment horizontal="center" vertical="center"/>
    </xf>
    <xf numFmtId="2" fontId="0" fillId="0" borderId="55" xfId="0" applyNumberFormat="1" applyBorder="1" applyAlignment="1">
      <alignment horizontal="center" vertical="center"/>
    </xf>
    <xf numFmtId="2" fontId="0" fillId="0" borderId="62" xfId="0" applyNumberFormat="1" applyBorder="1" applyAlignment="1">
      <alignment horizontal="center" vertical="center"/>
    </xf>
    <xf numFmtId="2" fontId="0" fillId="0" borderId="64" xfId="0" applyNumberFormat="1" applyBorder="1" applyAlignment="1">
      <alignment horizontal="center" vertical="center"/>
    </xf>
    <xf numFmtId="2" fontId="0" fillId="0" borderId="69" xfId="0" applyNumberFormat="1" applyBorder="1" applyAlignment="1">
      <alignment horizontal="center" vertical="center"/>
    </xf>
    <xf numFmtId="2" fontId="0" fillId="0" borderId="5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5" fillId="16" borderId="65" xfId="0" applyFont="1" applyFill="1" applyBorder="1" applyAlignment="1">
      <alignment horizontal="center" vertical="center" wrapText="1"/>
    </xf>
    <xf numFmtId="0" fontId="5" fillId="28" borderId="9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6" fontId="0" fillId="0" borderId="23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/>
    </xf>
    <xf numFmtId="166" fontId="0" fillId="0" borderId="36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/>
    </xf>
    <xf numFmtId="2" fontId="0" fillId="0" borderId="23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2" fontId="0" fillId="0" borderId="24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/>
    </xf>
    <xf numFmtId="0" fontId="0" fillId="2" borderId="20" xfId="0" applyFill="1" applyBorder="1"/>
    <xf numFmtId="0" fontId="0" fillId="2" borderId="21" xfId="0" applyFill="1" applyBorder="1"/>
    <xf numFmtId="0" fontId="0" fillId="2" borderId="19" xfId="0" applyFill="1" applyBorder="1"/>
    <xf numFmtId="2" fontId="0" fillId="10" borderId="1" xfId="0" applyNumberFormat="1" applyFill="1" applyBorder="1" applyAlignment="1">
      <alignment horizontal="center"/>
    </xf>
    <xf numFmtId="10" fontId="0" fillId="0" borderId="16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17" borderId="16" xfId="0" applyNumberFormat="1" applyFill="1" applyBorder="1" applyAlignment="1">
      <alignment horizontal="center"/>
    </xf>
    <xf numFmtId="10" fontId="0" fillId="17" borderId="14" xfId="0" applyNumberFormat="1" applyFill="1" applyBorder="1" applyAlignment="1">
      <alignment horizontal="center"/>
    </xf>
    <xf numFmtId="0" fontId="0" fillId="2" borderId="23" xfId="0" applyFill="1" applyBorder="1"/>
    <xf numFmtId="0" fontId="0" fillId="2" borderId="24" xfId="0" applyFill="1" applyBorder="1"/>
    <xf numFmtId="2" fontId="0" fillId="13" borderId="1" xfId="0" applyNumberFormat="1" applyFill="1" applyBorder="1" applyAlignment="1">
      <alignment horizontal="center"/>
    </xf>
    <xf numFmtId="0" fontId="4" fillId="18" borderId="1" xfId="0" applyFont="1" applyFill="1" applyBorder="1" applyAlignment="1">
      <alignment horizontal="center"/>
    </xf>
    <xf numFmtId="164" fontId="0" fillId="0" borderId="21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0" fontId="29" fillId="23" borderId="1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73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10" fillId="2" borderId="21" xfId="0" applyFont="1" applyFill="1" applyBorder="1" applyAlignment="1">
      <alignment horizontal="center"/>
    </xf>
    <xf numFmtId="0" fontId="2" fillId="2" borderId="0" xfId="0" applyFont="1" applyFill="1"/>
    <xf numFmtId="11" fontId="0" fillId="0" borderId="0" xfId="0" applyNumberFormat="1" applyAlignment="1">
      <alignment horizontal="center" vertical="center"/>
    </xf>
    <xf numFmtId="11" fontId="0" fillId="0" borderId="19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1" fontId="0" fillId="0" borderId="64" xfId="0" applyNumberFormat="1" applyBorder="1" applyAlignment="1">
      <alignment horizontal="center" vertical="center"/>
    </xf>
    <xf numFmtId="11" fontId="0" fillId="0" borderId="12" xfId="0" applyNumberFormat="1" applyBorder="1" applyAlignment="1">
      <alignment horizontal="center" vertical="center"/>
    </xf>
    <xf numFmtId="11" fontId="0" fillId="0" borderId="62" xfId="0" applyNumberForma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15" xfId="0" applyNumberFormat="1" applyBorder="1" applyAlignment="1">
      <alignment horizontal="center" vertical="center"/>
    </xf>
    <xf numFmtId="0" fontId="2" fillId="21" borderId="6" xfId="0" applyFont="1" applyFill="1" applyBorder="1" applyAlignment="1">
      <alignment horizontal="center" vertical="center"/>
    </xf>
    <xf numFmtId="0" fontId="2" fillId="16" borderId="6" xfId="0" applyFont="1" applyFill="1" applyBorder="1" applyAlignment="1">
      <alignment horizontal="center" vertical="center"/>
    </xf>
    <xf numFmtId="0" fontId="2" fillId="28" borderId="6" xfId="0" applyFont="1" applyFill="1" applyBorder="1" applyAlignment="1">
      <alignment horizontal="center" vertical="center"/>
    </xf>
    <xf numFmtId="0" fontId="2" fillId="30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2" borderId="6" xfId="0" applyFont="1" applyFill="1" applyBorder="1" applyAlignment="1">
      <alignment horizontal="center" vertical="center"/>
    </xf>
    <xf numFmtId="0" fontId="2" fillId="22" borderId="57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2" fillId="21" borderId="24" xfId="0" applyFont="1" applyFill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19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10" fontId="0" fillId="0" borderId="4" xfId="0" applyNumberFormat="1" applyBorder="1" applyAlignment="1">
      <alignment horizontal="center"/>
    </xf>
    <xf numFmtId="164" fontId="0" fillId="0" borderId="44" xfId="0" applyNumberForma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2" fontId="0" fillId="0" borderId="19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2" borderId="17" xfId="0" applyFill="1" applyBorder="1"/>
    <xf numFmtId="2" fontId="0" fillId="0" borderId="38" xfId="0" applyNumberFormat="1" applyBorder="1" applyAlignment="1">
      <alignment horizontal="center" vertical="center"/>
    </xf>
    <xf numFmtId="2" fontId="0" fillId="0" borderId="74" xfId="0" applyNumberForma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64" fontId="33" fillId="0" borderId="1" xfId="0" applyNumberFormat="1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164" fontId="0" fillId="0" borderId="23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8" fontId="0" fillId="0" borderId="17" xfId="0" applyNumberFormat="1" applyBorder="1" applyAlignment="1">
      <alignment horizontal="center" vertical="center"/>
    </xf>
    <xf numFmtId="168" fontId="0" fillId="0" borderId="23" xfId="0" applyNumberForma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8" fontId="0" fillId="0" borderId="18" xfId="0" applyNumberFormat="1" applyBorder="1" applyAlignment="1">
      <alignment horizontal="center" vertical="center"/>
    </xf>
    <xf numFmtId="168" fontId="0" fillId="0" borderId="24" xfId="0" applyNumberFormat="1" applyBorder="1" applyAlignment="1">
      <alignment horizontal="center" vertical="center"/>
    </xf>
    <xf numFmtId="168" fontId="0" fillId="0" borderId="19" xfId="0" applyNumberFormat="1" applyBorder="1" applyAlignment="1">
      <alignment horizontal="center" vertical="center"/>
    </xf>
    <xf numFmtId="168" fontId="0" fillId="0" borderId="20" xfId="0" applyNumberFormat="1" applyBorder="1" applyAlignment="1">
      <alignment horizontal="center" vertical="center"/>
    </xf>
    <xf numFmtId="168" fontId="0" fillId="0" borderId="22" xfId="0" applyNumberFormat="1" applyBorder="1" applyAlignment="1">
      <alignment horizontal="center" vertical="center"/>
    </xf>
    <xf numFmtId="168" fontId="0" fillId="0" borderId="21" xfId="0" applyNumberFormat="1" applyBorder="1" applyAlignment="1">
      <alignment horizontal="center" vertical="center"/>
    </xf>
    <xf numFmtId="168" fontId="0" fillId="0" borderId="35" xfId="0" applyNumberFormat="1" applyBorder="1" applyAlignment="1">
      <alignment horizontal="center" vertical="center"/>
    </xf>
    <xf numFmtId="168" fontId="0" fillId="0" borderId="36" xfId="0" applyNumberFormat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7" fontId="0" fillId="0" borderId="17" xfId="0" applyNumberFormat="1" applyBorder="1" applyAlignment="1">
      <alignment horizontal="center" vertical="center"/>
    </xf>
    <xf numFmtId="167" fontId="0" fillId="0" borderId="23" xfId="0" applyNumberFormat="1" applyBorder="1" applyAlignment="1">
      <alignment horizontal="center" vertical="center"/>
    </xf>
    <xf numFmtId="167" fontId="0" fillId="0" borderId="18" xfId="0" applyNumberFormat="1" applyBorder="1" applyAlignment="1">
      <alignment horizontal="center" vertical="center"/>
    </xf>
    <xf numFmtId="167" fontId="0" fillId="0" borderId="24" xfId="0" applyNumberFormat="1" applyBorder="1" applyAlignment="1">
      <alignment horizontal="center" vertical="center"/>
    </xf>
    <xf numFmtId="167" fontId="0" fillId="0" borderId="19" xfId="0" applyNumberForma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7" fontId="0" fillId="0" borderId="22" xfId="0" applyNumberFormat="1" applyBorder="1" applyAlignment="1">
      <alignment horizontal="center" vertical="center"/>
    </xf>
    <xf numFmtId="167" fontId="0" fillId="0" borderId="21" xfId="0" applyNumberFormat="1" applyBorder="1" applyAlignment="1">
      <alignment horizontal="center" vertical="center"/>
    </xf>
    <xf numFmtId="167" fontId="0" fillId="0" borderId="35" xfId="0" applyNumberFormat="1" applyBorder="1" applyAlignment="1">
      <alignment horizontal="center" vertical="center"/>
    </xf>
    <xf numFmtId="167" fontId="0" fillId="0" borderId="36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168" fontId="0" fillId="0" borderId="17" xfId="0" applyNumberFormat="1" applyBorder="1" applyAlignment="1">
      <alignment horizontal="center"/>
    </xf>
    <xf numFmtId="168" fontId="0" fillId="0" borderId="23" xfId="0" applyNumberFormat="1" applyBorder="1" applyAlignment="1">
      <alignment horizontal="center"/>
    </xf>
    <xf numFmtId="168" fontId="0" fillId="0" borderId="18" xfId="0" applyNumberFormat="1" applyBorder="1" applyAlignment="1">
      <alignment horizontal="center"/>
    </xf>
    <xf numFmtId="168" fontId="0" fillId="0" borderId="24" xfId="0" applyNumberFormat="1" applyBorder="1" applyAlignment="1">
      <alignment horizontal="center"/>
    </xf>
    <xf numFmtId="168" fontId="0" fillId="0" borderId="20" xfId="0" applyNumberFormat="1" applyBorder="1" applyAlignment="1">
      <alignment horizontal="center"/>
    </xf>
    <xf numFmtId="168" fontId="0" fillId="0" borderId="22" xfId="0" applyNumberFormat="1" applyBorder="1" applyAlignment="1">
      <alignment horizontal="center"/>
    </xf>
    <xf numFmtId="168" fontId="0" fillId="0" borderId="35" xfId="0" applyNumberFormat="1" applyBorder="1" applyAlignment="1">
      <alignment horizontal="center"/>
    </xf>
    <xf numFmtId="168" fontId="0" fillId="0" borderId="36" xfId="0" applyNumberFormat="1" applyBorder="1" applyAlignment="1">
      <alignment horizontal="center"/>
    </xf>
    <xf numFmtId="167" fontId="0" fillId="0" borderId="17" xfId="0" applyNumberFormat="1" applyBorder="1" applyAlignment="1">
      <alignment horizontal="center"/>
    </xf>
    <xf numFmtId="167" fontId="0" fillId="0" borderId="23" xfId="0" applyNumberFormat="1" applyBorder="1" applyAlignment="1">
      <alignment horizontal="center"/>
    </xf>
    <xf numFmtId="167" fontId="0" fillId="0" borderId="18" xfId="0" applyNumberFormat="1" applyBorder="1" applyAlignment="1">
      <alignment horizontal="center"/>
    </xf>
    <xf numFmtId="167" fontId="0" fillId="0" borderId="24" xfId="0" applyNumberFormat="1" applyBorder="1" applyAlignment="1">
      <alignment horizontal="center"/>
    </xf>
    <xf numFmtId="167" fontId="0" fillId="0" borderId="20" xfId="0" applyNumberFormat="1" applyBorder="1" applyAlignment="1">
      <alignment horizontal="center"/>
    </xf>
    <xf numFmtId="167" fontId="0" fillId="0" borderId="22" xfId="0" applyNumberFormat="1" applyBorder="1" applyAlignment="1">
      <alignment horizontal="center"/>
    </xf>
    <xf numFmtId="167" fontId="0" fillId="0" borderId="35" xfId="0" applyNumberFormat="1" applyBorder="1" applyAlignment="1">
      <alignment horizontal="center"/>
    </xf>
    <xf numFmtId="167" fontId="0" fillId="0" borderId="36" xfId="0" applyNumberFormat="1" applyBorder="1" applyAlignment="1">
      <alignment horizontal="center"/>
    </xf>
    <xf numFmtId="0" fontId="4" fillId="2" borderId="0" xfId="0" applyFont="1" applyFill="1"/>
    <xf numFmtId="0" fontId="2" fillId="2" borderId="0" xfId="0" applyFont="1" applyFill="1" applyAlignment="1">
      <alignment horizontal="center" vertical="center"/>
    </xf>
    <xf numFmtId="0" fontId="26" fillId="0" borderId="44" xfId="0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7" fontId="0" fillId="0" borderId="12" xfId="0" applyNumberFormat="1" applyBorder="1" applyAlignment="1">
      <alignment horizontal="center"/>
    </xf>
    <xf numFmtId="167" fontId="0" fillId="0" borderId="62" xfId="0" applyNumberFormat="1" applyBorder="1" applyAlignment="1">
      <alignment horizontal="center"/>
    </xf>
    <xf numFmtId="167" fontId="0" fillId="0" borderId="64" xfId="0" applyNumberFormat="1" applyBorder="1" applyAlignment="1">
      <alignment horizontal="center"/>
    </xf>
    <xf numFmtId="167" fontId="0" fillId="0" borderId="15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62" xfId="0" applyNumberFormat="1" applyBorder="1" applyAlignment="1">
      <alignment horizontal="center"/>
    </xf>
    <xf numFmtId="164" fontId="0" fillId="0" borderId="6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19" xfId="0" applyNumberForma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35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/>
    </xf>
    <xf numFmtId="0" fontId="0" fillId="0" borderId="10" xfId="0" applyBorder="1" applyAlignment="1">
      <alignment horizontal="center" vertical="center"/>
    </xf>
    <xf numFmtId="167" fontId="0" fillId="0" borderId="53" xfId="0" applyNumberFormat="1" applyBorder="1" applyAlignment="1">
      <alignment horizontal="center" vertical="center"/>
    </xf>
    <xf numFmtId="167" fontId="0" fillId="0" borderId="33" xfId="0" applyNumberFormat="1" applyBorder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164" fontId="0" fillId="0" borderId="35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/>
    </xf>
    <xf numFmtId="0" fontId="24" fillId="2" borderId="39" xfId="0" applyFont="1" applyFill="1" applyBorder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165" fontId="9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 vertical="center"/>
    </xf>
    <xf numFmtId="10" fontId="0" fillId="2" borderId="0" xfId="0" applyNumberFormat="1" applyFill="1" applyAlignment="1">
      <alignment horizontal="center"/>
    </xf>
    <xf numFmtId="0" fontId="0" fillId="2" borderId="29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/>
    </xf>
    <xf numFmtId="0" fontId="2" fillId="2" borderId="18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164" fontId="8" fillId="0" borderId="29" xfId="0" applyNumberFormat="1" applyFont="1" applyBorder="1" applyAlignment="1">
      <alignment horizontal="center" vertical="center"/>
    </xf>
    <xf numFmtId="164" fontId="8" fillId="0" borderId="32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164" fontId="23" fillId="0" borderId="0" xfId="0" applyNumberFormat="1" applyFont="1" applyAlignment="1">
      <alignment horizontal="center" vertical="center"/>
    </xf>
    <xf numFmtId="2" fontId="23" fillId="0" borderId="23" xfId="0" applyNumberFormat="1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23" fillId="0" borderId="73" xfId="0" applyFont="1" applyBorder="1" applyAlignment="1">
      <alignment horizontal="center" vertical="center"/>
    </xf>
    <xf numFmtId="2" fontId="23" fillId="0" borderId="12" xfId="0" applyNumberFormat="1" applyFon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2" fontId="0" fillId="0" borderId="23" xfId="0" applyNumberFormat="1" applyBorder="1" applyAlignment="1">
      <alignment horizontal="center"/>
    </xf>
    <xf numFmtId="1" fontId="2" fillId="0" borderId="73" xfId="0" applyNumberFormat="1" applyFont="1" applyBorder="1" applyAlignment="1">
      <alignment horizontal="center" vertical="center"/>
    </xf>
    <xf numFmtId="1" fontId="2" fillId="0" borderId="73" xfId="0" applyNumberFormat="1" applyFont="1" applyBorder="1" applyAlignment="1">
      <alignment horizontal="center"/>
    </xf>
    <xf numFmtId="1" fontId="2" fillId="0" borderId="34" xfId="0" applyNumberFormat="1" applyFont="1" applyBorder="1" applyAlignment="1">
      <alignment horizontal="center"/>
    </xf>
    <xf numFmtId="2" fontId="0" fillId="0" borderId="36" xfId="0" applyNumberFormat="1" applyBorder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7" fillId="18" borderId="62" xfId="0" applyFont="1" applyFill="1" applyBorder="1" applyAlignment="1">
      <alignment horizontal="center" vertical="center" wrapText="1"/>
    </xf>
    <xf numFmtId="0" fontId="28" fillId="18" borderId="12" xfId="0" applyFont="1" applyFill="1" applyBorder="1" applyAlignment="1">
      <alignment horizontal="center" vertical="center"/>
    </xf>
    <xf numFmtId="0" fontId="28" fillId="18" borderId="15" xfId="0" applyFon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36" fillId="2" borderId="0" xfId="0" applyFont="1" applyFill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4" fillId="0" borderId="30" xfId="0" applyFont="1" applyBorder="1" applyAlignment="1">
      <alignment horizontal="center" vertical="center"/>
    </xf>
    <xf numFmtId="164" fontId="0" fillId="0" borderId="32" xfId="0" applyNumberFormat="1" applyBorder="1" applyAlignment="1">
      <alignment horizontal="center"/>
    </xf>
    <xf numFmtId="0" fontId="0" fillId="0" borderId="0" xfId="0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7" fillId="18" borderId="1" xfId="0" applyNumberFormat="1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/>
    </xf>
    <xf numFmtId="2" fontId="38" fillId="0" borderId="1" xfId="0" applyNumberFormat="1" applyFont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164" fontId="0" fillId="0" borderId="8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23" fillId="0" borderId="23" xfId="0" applyFon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0" fillId="2" borderId="18" xfId="0" applyNumberForma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1" fontId="0" fillId="2" borderId="17" xfId="0" applyNumberFormat="1" applyFill="1" applyBorder="1" applyAlignment="1">
      <alignment horizontal="center" vertical="center" wrapText="1"/>
    </xf>
    <xf numFmtId="2" fontId="0" fillId="2" borderId="23" xfId="0" applyNumberFormat="1" applyFill="1" applyBorder="1" applyAlignment="1">
      <alignment horizontal="center" vertical="center" wrapText="1"/>
    </xf>
    <xf numFmtId="1" fontId="0" fillId="2" borderId="17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44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/>
    </xf>
    <xf numFmtId="2" fontId="0" fillId="2" borderId="19" xfId="0" applyNumberFormat="1" applyFill="1" applyBorder="1" applyAlignment="1">
      <alignment horizontal="center"/>
    </xf>
    <xf numFmtId="2" fontId="0" fillId="2" borderId="24" xfId="0" applyNumberForma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5" fillId="17" borderId="14" xfId="0" applyFont="1" applyFill="1" applyBorder="1" applyAlignment="1">
      <alignment horizontal="center" vertical="center" wrapText="1"/>
    </xf>
    <xf numFmtId="0" fontId="5" fillId="16" borderId="14" xfId="0" applyFont="1" applyFill="1" applyBorder="1" applyAlignment="1">
      <alignment horizontal="center" vertical="center" wrapText="1"/>
    </xf>
    <xf numFmtId="0" fontId="5" fillId="28" borderId="14" xfId="0" applyFont="1" applyFill="1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64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6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17" borderId="14" xfId="0" applyFont="1" applyFill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164" fontId="23" fillId="0" borderId="0" xfId="0" applyNumberFormat="1" applyFont="1" applyBorder="1" applyAlignment="1">
      <alignment horizontal="center" vertical="center"/>
    </xf>
    <xf numFmtId="164" fontId="17" fillId="0" borderId="0" xfId="0" applyNumberFormat="1" applyFont="1" applyBorder="1" applyAlignment="1">
      <alignment horizontal="center" vertical="center"/>
    </xf>
    <xf numFmtId="2" fontId="23" fillId="0" borderId="0" xfId="0" applyNumberFormat="1" applyFont="1" applyBorder="1" applyAlignment="1">
      <alignment horizontal="center" vertical="center"/>
    </xf>
    <xf numFmtId="0" fontId="5" fillId="16" borderId="33" xfId="0" applyFont="1" applyFill="1" applyBorder="1" applyAlignment="1">
      <alignment horizontal="center" vertical="center"/>
    </xf>
    <xf numFmtId="0" fontId="5" fillId="28" borderId="9" xfId="0" applyFont="1" applyFill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/>
    <xf numFmtId="2" fontId="0" fillId="0" borderId="23" xfId="0" applyNumberFormat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2" fontId="0" fillId="0" borderId="22" xfId="0" applyNumberFormat="1" applyBorder="1" applyAlignment="1">
      <alignment horizontal="center" vertical="center" wrapText="1"/>
    </xf>
    <xf numFmtId="2" fontId="0" fillId="0" borderId="36" xfId="0" applyNumberFormat="1" applyBorder="1" applyAlignment="1">
      <alignment horizontal="center" vertical="center" wrapText="1"/>
    </xf>
    <xf numFmtId="0" fontId="2" fillId="16" borderId="14" xfId="0" applyFont="1" applyFill="1" applyBorder="1" applyAlignment="1">
      <alignment horizontal="center" vertical="center"/>
    </xf>
    <xf numFmtId="0" fontId="2" fillId="28" borderId="14" xfId="0" applyFont="1" applyFill="1" applyBorder="1" applyAlignment="1">
      <alignment horizontal="center" vertical="center"/>
    </xf>
    <xf numFmtId="0" fontId="2" fillId="17" borderId="40" xfId="0" applyFont="1" applyFill="1" applyBorder="1" applyAlignment="1">
      <alignment horizontal="center" vertical="center"/>
    </xf>
    <xf numFmtId="2" fontId="0" fillId="29" borderId="0" xfId="0" applyNumberFormat="1" applyFill="1" applyBorder="1" applyAlignment="1">
      <alignment horizontal="center" vertical="center"/>
    </xf>
    <xf numFmtId="2" fontId="0" fillId="29" borderId="21" xfId="0" applyNumberFormat="1" applyFill="1" applyBorder="1" applyAlignment="1">
      <alignment horizontal="center" vertical="center"/>
    </xf>
    <xf numFmtId="2" fontId="0" fillId="29" borderId="19" xfId="0" applyNumberFormat="1" applyFill="1" applyBorder="1" applyAlignment="1">
      <alignment horizontal="center" vertical="center"/>
    </xf>
    <xf numFmtId="2" fontId="0" fillId="29" borderId="64" xfId="0" applyNumberFormat="1" applyFill="1" applyBorder="1" applyAlignment="1">
      <alignment horizontal="center" vertical="center"/>
    </xf>
    <xf numFmtId="2" fontId="0" fillId="29" borderId="12" xfId="0" applyNumberFormat="1" applyFill="1" applyBorder="1" applyAlignment="1">
      <alignment horizontal="center" vertical="center"/>
    </xf>
    <xf numFmtId="2" fontId="0" fillId="29" borderId="62" xfId="0" applyNumberForma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2" fontId="0" fillId="29" borderId="2" xfId="0" applyNumberFormat="1" applyFill="1" applyBorder="1" applyAlignment="1">
      <alignment horizontal="center" vertical="center"/>
    </xf>
    <xf numFmtId="2" fontId="0" fillId="29" borderId="15" xfId="0" applyNumberFormat="1" applyFill="1" applyBorder="1" applyAlignment="1">
      <alignment horizontal="center" vertical="center"/>
    </xf>
    <xf numFmtId="0" fontId="2" fillId="29" borderId="24" xfId="0" applyFont="1" applyFill="1" applyBorder="1" applyAlignment="1">
      <alignment horizontal="center"/>
    </xf>
    <xf numFmtId="0" fontId="2" fillId="29" borderId="14" xfId="0" applyFont="1" applyFill="1" applyBorder="1" applyAlignment="1">
      <alignment horizontal="center"/>
    </xf>
    <xf numFmtId="0" fontId="2" fillId="29" borderId="40" xfId="0" applyFont="1" applyFill="1" applyBorder="1" applyAlignment="1">
      <alignment horizontal="center"/>
    </xf>
    <xf numFmtId="0" fontId="25" fillId="0" borderId="0" xfId="0" applyFont="1" applyFill="1" applyBorder="1" applyAlignment="1"/>
    <xf numFmtId="0" fontId="0" fillId="0" borderId="35" xfId="0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>
      <alignment vertical="center"/>
    </xf>
    <xf numFmtId="0" fontId="14" fillId="0" borderId="0" xfId="0" applyFont="1" applyFill="1" applyBorder="1" applyAlignment="1"/>
    <xf numFmtId="0" fontId="2" fillId="0" borderId="2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64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2" borderId="0" xfId="0" applyNumberFormat="1" applyFill="1"/>
    <xf numFmtId="2" fontId="7" fillId="0" borderId="0" xfId="0" applyNumberFormat="1" applyFont="1" applyBorder="1" applyAlignment="1">
      <alignment horizontal="center" vertical="center"/>
    </xf>
    <xf numFmtId="2" fontId="7" fillId="0" borderId="19" xfId="0" applyNumberFormat="1" applyFont="1" applyBorder="1" applyAlignment="1">
      <alignment horizontal="center" vertical="center"/>
    </xf>
    <xf numFmtId="2" fontId="13" fillId="0" borderId="19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2" fontId="13" fillId="0" borderId="22" xfId="0" applyNumberFormat="1" applyFont="1" applyBorder="1" applyAlignment="1">
      <alignment horizontal="center" vertical="center"/>
    </xf>
    <xf numFmtId="0" fontId="41" fillId="0" borderId="17" xfId="0" applyFont="1" applyBorder="1" applyAlignment="1">
      <alignment horizontal="center" vertical="center"/>
    </xf>
    <xf numFmtId="2" fontId="40" fillId="0" borderId="23" xfId="0" applyNumberFormat="1" applyFont="1" applyBorder="1" applyAlignment="1">
      <alignment horizontal="center" vertical="center"/>
    </xf>
    <xf numFmtId="2" fontId="13" fillId="0" borderId="23" xfId="0" applyNumberFormat="1" applyFont="1" applyBorder="1" applyAlignment="1">
      <alignment horizontal="center" vertical="center"/>
    </xf>
    <xf numFmtId="0" fontId="41" fillId="0" borderId="18" xfId="0" applyFont="1" applyBorder="1" applyAlignment="1">
      <alignment horizontal="center" vertical="center"/>
    </xf>
    <xf numFmtId="2" fontId="40" fillId="0" borderId="24" xfId="0" applyNumberFormat="1" applyFont="1" applyBorder="1" applyAlignment="1">
      <alignment horizontal="center" vertical="center"/>
    </xf>
    <xf numFmtId="2" fontId="13" fillId="0" borderId="18" xfId="0" applyNumberFormat="1" applyFont="1" applyBorder="1" applyAlignment="1">
      <alignment horizontal="center" vertical="center"/>
    </xf>
    <xf numFmtId="2" fontId="13" fillId="0" borderId="62" xfId="0" applyNumberFormat="1" applyFont="1" applyBorder="1" applyAlignment="1">
      <alignment horizontal="center" vertical="center"/>
    </xf>
    <xf numFmtId="2" fontId="7" fillId="0" borderId="12" xfId="0" applyNumberFormat="1" applyFont="1" applyBorder="1" applyAlignment="1">
      <alignment horizontal="center" vertical="center"/>
    </xf>
    <xf numFmtId="2" fontId="7" fillId="0" borderId="62" xfId="0" applyNumberFormat="1" applyFont="1" applyBorder="1" applyAlignment="1">
      <alignment horizontal="center" vertical="center"/>
    </xf>
    <xf numFmtId="0" fontId="41" fillId="0" borderId="35" xfId="0" applyFont="1" applyBorder="1" applyAlignment="1">
      <alignment horizontal="center" vertical="center"/>
    </xf>
    <xf numFmtId="2" fontId="40" fillId="0" borderId="36" xfId="0" applyNumberFormat="1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15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2" borderId="0" xfId="0" applyFill="1" applyBorder="1"/>
    <xf numFmtId="0" fontId="2" fillId="2" borderId="0" xfId="0" applyFont="1" applyFill="1" applyBorder="1" applyAlignment="1">
      <alignment wrapText="1"/>
    </xf>
    <xf numFmtId="167" fontId="0" fillId="2" borderId="0" xfId="0" applyNumberFormat="1" applyFill="1" applyBorder="1" applyAlignment="1">
      <alignment horizontal="center"/>
    </xf>
    <xf numFmtId="0" fontId="24" fillId="2" borderId="0" xfId="0" applyFont="1" applyFill="1" applyBorder="1" applyAlignment="1">
      <alignment horizontal="left" vertical="center"/>
    </xf>
    <xf numFmtId="164" fontId="0" fillId="2" borderId="0" xfId="0" applyNumberForma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0" fillId="2" borderId="18" xfId="0" applyFill="1" applyBorder="1"/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" fillId="2" borderId="76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 textRotation="90"/>
    </xf>
    <xf numFmtId="0" fontId="0" fillId="3" borderId="4" xfId="0" applyFill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3" fillId="27" borderId="5" xfId="0" applyFont="1" applyFill="1" applyBorder="1" applyAlignment="1">
      <alignment horizontal="center" vertical="center"/>
    </xf>
    <xf numFmtId="0" fontId="3" fillId="27" borderId="10" xfId="0" applyFont="1" applyFill="1" applyBorder="1" applyAlignment="1">
      <alignment horizontal="center" vertical="center"/>
    </xf>
    <xf numFmtId="0" fontId="3" fillId="27" borderId="9" xfId="0" applyFont="1" applyFill="1" applyBorder="1" applyAlignment="1">
      <alignment horizontal="center" vertical="center"/>
    </xf>
    <xf numFmtId="0" fontId="3" fillId="27" borderId="11" xfId="0" applyFont="1" applyFill="1" applyBorder="1" applyAlignment="1">
      <alignment horizontal="center" vertical="center"/>
    </xf>
    <xf numFmtId="0" fontId="3" fillId="27" borderId="2" xfId="0" applyFont="1" applyFill="1" applyBorder="1" applyAlignment="1">
      <alignment horizontal="center" vertical="center"/>
    </xf>
    <xf numFmtId="0" fontId="3" fillId="27" borderId="15" xfId="0" applyFont="1" applyFill="1" applyBorder="1" applyAlignment="1">
      <alignment horizontal="center" vertical="center"/>
    </xf>
    <xf numFmtId="0" fontId="3" fillId="9" borderId="25" xfId="0" applyFont="1" applyFill="1" applyBorder="1" applyAlignment="1">
      <alignment horizontal="center" vertical="center"/>
    </xf>
    <xf numFmtId="0" fontId="3" fillId="9" borderId="26" xfId="0" applyFont="1" applyFill="1" applyBorder="1" applyAlignment="1">
      <alignment horizontal="center" vertical="center"/>
    </xf>
    <xf numFmtId="0" fontId="3" fillId="9" borderId="27" xfId="0" applyFont="1" applyFill="1" applyBorder="1" applyAlignment="1">
      <alignment horizontal="center" vertical="center"/>
    </xf>
    <xf numFmtId="0" fontId="3" fillId="9" borderId="30" xfId="0" applyFont="1" applyFill="1" applyBorder="1" applyAlignment="1">
      <alignment horizontal="center" vertical="center"/>
    </xf>
    <xf numFmtId="0" fontId="3" fillId="9" borderId="31" xfId="0" applyFont="1" applyFill="1" applyBorder="1" applyAlignment="1">
      <alignment horizontal="center" vertical="center"/>
    </xf>
    <xf numFmtId="0" fontId="3" fillId="9" borderId="32" xfId="0" applyFont="1" applyFill="1" applyBorder="1" applyAlignment="1">
      <alignment horizontal="center" vertical="center"/>
    </xf>
    <xf numFmtId="0" fontId="0" fillId="0" borderId="5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5" xfId="0" applyBorder="1" applyAlignment="1">
      <alignment horizontal="center"/>
    </xf>
    <xf numFmtId="0" fontId="25" fillId="25" borderId="28" xfId="0" applyFont="1" applyFill="1" applyBorder="1" applyAlignment="1">
      <alignment horizontal="center" vertical="center"/>
    </xf>
    <xf numFmtId="0" fontId="25" fillId="25" borderId="1" xfId="0" applyFont="1" applyFill="1" applyBorder="1" applyAlignment="1">
      <alignment horizontal="center" vertical="center"/>
    </xf>
    <xf numFmtId="0" fontId="25" fillId="25" borderId="29" xfId="0" applyFont="1" applyFill="1" applyBorder="1" applyAlignment="1">
      <alignment horizontal="center" vertical="center"/>
    </xf>
    <xf numFmtId="0" fontId="25" fillId="14" borderId="28" xfId="0" applyFont="1" applyFill="1" applyBorder="1" applyAlignment="1">
      <alignment horizontal="center" vertical="center"/>
    </xf>
    <xf numFmtId="0" fontId="25" fillId="14" borderId="1" xfId="0" applyFont="1" applyFill="1" applyBorder="1" applyAlignment="1">
      <alignment horizontal="center" vertical="center"/>
    </xf>
    <xf numFmtId="0" fontId="25" fillId="14" borderId="29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0" fontId="4" fillId="8" borderId="26" xfId="0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5" fillId="28" borderId="14" xfId="0" applyFont="1" applyFill="1" applyBorder="1" applyAlignment="1">
      <alignment horizontal="center" vertical="center" wrapText="1"/>
    </xf>
    <xf numFmtId="0" fontId="2" fillId="28" borderId="1" xfId="0" applyFont="1" applyFill="1" applyBorder="1" applyAlignment="1">
      <alignment horizontal="center" vertical="center" wrapText="1"/>
    </xf>
    <xf numFmtId="0" fontId="2" fillId="28" borderId="14" xfId="0" applyFont="1" applyFill="1" applyBorder="1" applyAlignment="1">
      <alignment horizontal="center" vertical="center" wrapText="1"/>
    </xf>
    <xf numFmtId="0" fontId="2" fillId="16" borderId="14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1" fillId="4" borderId="28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2" fillId="0" borderId="65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4" fillId="10" borderId="46" xfId="0" applyFont="1" applyFill="1" applyBorder="1" applyAlignment="1">
      <alignment horizontal="center" vertical="center"/>
    </xf>
    <xf numFmtId="0" fontId="4" fillId="10" borderId="47" xfId="0" applyFont="1" applyFill="1" applyBorder="1" applyAlignment="1">
      <alignment horizontal="center" vertical="center"/>
    </xf>
    <xf numFmtId="0" fontId="4" fillId="10" borderId="48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4" fillId="11" borderId="46" xfId="0" applyFont="1" applyFill="1" applyBorder="1" applyAlignment="1">
      <alignment horizontal="center"/>
    </xf>
    <xf numFmtId="0" fontId="4" fillId="11" borderId="47" xfId="0" applyFont="1" applyFill="1" applyBorder="1" applyAlignment="1">
      <alignment horizontal="center"/>
    </xf>
    <xf numFmtId="0" fontId="4" fillId="11" borderId="48" xfId="0" applyFont="1" applyFill="1" applyBorder="1" applyAlignment="1">
      <alignment horizontal="center"/>
    </xf>
    <xf numFmtId="0" fontId="2" fillId="0" borderId="66" xfId="0" applyFont="1" applyBorder="1" applyAlignment="1">
      <alignment horizontal="center" vertical="center" wrapText="1"/>
    </xf>
    <xf numFmtId="0" fontId="2" fillId="0" borderId="68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31" xfId="0" applyBorder="1" applyAlignment="1">
      <alignment horizontal="left"/>
    </xf>
    <xf numFmtId="0" fontId="4" fillId="7" borderId="46" xfId="0" applyFont="1" applyFill="1" applyBorder="1" applyAlignment="1">
      <alignment horizontal="center"/>
    </xf>
    <xf numFmtId="0" fontId="4" fillId="7" borderId="47" xfId="0" applyFont="1" applyFill="1" applyBorder="1" applyAlignment="1">
      <alignment horizontal="center"/>
    </xf>
    <xf numFmtId="0" fontId="4" fillId="7" borderId="48" xfId="0" applyFont="1" applyFill="1" applyBorder="1" applyAlignment="1">
      <alignment horizontal="center"/>
    </xf>
    <xf numFmtId="0" fontId="2" fillId="0" borderId="44" xfId="0" applyFont="1" applyBorder="1" applyAlignment="1">
      <alignment horizontal="center" vertical="center"/>
    </xf>
    <xf numFmtId="0" fontId="0" fillId="0" borderId="14" xfId="0" applyBorder="1" applyAlignment="1">
      <alignment horizontal="left"/>
    </xf>
    <xf numFmtId="0" fontId="5" fillId="17" borderId="14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 wrapText="1"/>
    </xf>
    <xf numFmtId="0" fontId="2" fillId="17" borderId="14" xfId="0" applyFont="1" applyFill="1" applyBorder="1" applyAlignment="1">
      <alignment horizontal="center" vertical="center" wrapText="1"/>
    </xf>
    <xf numFmtId="0" fontId="2" fillId="17" borderId="40" xfId="0" applyFont="1" applyFill="1" applyBorder="1" applyAlignment="1">
      <alignment horizontal="center" vertical="center" wrapText="1"/>
    </xf>
    <xf numFmtId="0" fontId="2" fillId="17" borderId="29" xfId="0" applyFont="1" applyFill="1" applyBorder="1" applyAlignment="1">
      <alignment horizontal="center" vertical="center" wrapText="1"/>
    </xf>
    <xf numFmtId="0" fontId="2" fillId="13" borderId="46" xfId="0" applyFont="1" applyFill="1" applyBorder="1" applyAlignment="1">
      <alignment horizontal="center"/>
    </xf>
    <xf numFmtId="0" fontId="2" fillId="13" borderId="47" xfId="0" applyFont="1" applyFill="1" applyBorder="1" applyAlignment="1">
      <alignment horizontal="center"/>
    </xf>
    <xf numFmtId="0" fontId="2" fillId="13" borderId="48" xfId="0" applyFont="1" applyFill="1" applyBorder="1" applyAlignment="1">
      <alignment horizontal="center"/>
    </xf>
    <xf numFmtId="0" fontId="5" fillId="16" borderId="14" xfId="0" applyFont="1" applyFill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2" fillId="16" borderId="25" xfId="0" applyFont="1" applyFill="1" applyBorder="1" applyAlignment="1">
      <alignment horizontal="center" vertical="center"/>
    </xf>
    <xf numFmtId="0" fontId="2" fillId="16" borderId="26" xfId="0" applyFont="1" applyFill="1" applyBorder="1" applyAlignment="1">
      <alignment horizontal="center" vertical="center"/>
    </xf>
    <xf numFmtId="0" fontId="2" fillId="16" borderId="27" xfId="0" applyFont="1" applyFill="1" applyBorder="1" applyAlignment="1">
      <alignment horizontal="center" vertical="center"/>
    </xf>
    <xf numFmtId="0" fontId="2" fillId="16" borderId="28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2" fillId="16" borderId="29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17" borderId="28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2" fillId="17" borderId="29" xfId="0" applyFont="1" applyFill="1" applyBorder="1" applyAlignment="1">
      <alignment horizontal="center"/>
    </xf>
    <xf numFmtId="0" fontId="2" fillId="0" borderId="2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2" fillId="28" borderId="25" xfId="0" applyFont="1" applyFill="1" applyBorder="1" applyAlignment="1">
      <alignment horizontal="center" vertical="center"/>
    </xf>
    <xf numFmtId="0" fontId="2" fillId="28" borderId="26" xfId="0" applyFont="1" applyFill="1" applyBorder="1" applyAlignment="1">
      <alignment horizontal="center" vertical="center"/>
    </xf>
    <xf numFmtId="0" fontId="2" fillId="28" borderId="27" xfId="0" applyFont="1" applyFill="1" applyBorder="1" applyAlignment="1">
      <alignment horizontal="center" vertical="center"/>
    </xf>
    <xf numFmtId="0" fontId="2" fillId="28" borderId="28" xfId="0" applyFont="1" applyFill="1" applyBorder="1" applyAlignment="1">
      <alignment horizontal="center"/>
    </xf>
    <xf numFmtId="0" fontId="2" fillId="28" borderId="1" xfId="0" applyFont="1" applyFill="1" applyBorder="1" applyAlignment="1">
      <alignment horizontal="center"/>
    </xf>
    <xf numFmtId="0" fontId="2" fillId="28" borderId="29" xfId="0" applyFont="1" applyFill="1" applyBorder="1" applyAlignment="1">
      <alignment horizontal="center"/>
    </xf>
    <xf numFmtId="0" fontId="2" fillId="23" borderId="26" xfId="0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horizontal="center" vertical="center"/>
    </xf>
    <xf numFmtId="0" fontId="2" fillId="23" borderId="27" xfId="0" applyFont="1" applyFill="1" applyBorder="1" applyAlignment="1">
      <alignment horizontal="center" vertical="center"/>
    </xf>
    <xf numFmtId="0" fontId="2" fillId="23" borderId="29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 wrapText="1"/>
    </xf>
    <xf numFmtId="0" fontId="2" fillId="5" borderId="28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40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23" borderId="52" xfId="0" applyFont="1" applyFill="1" applyBorder="1" applyAlignment="1">
      <alignment horizontal="center" vertical="center"/>
    </xf>
    <xf numFmtId="0" fontId="2" fillId="23" borderId="1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26" xfId="0" applyFont="1" applyFill="1" applyBorder="1" applyAlignment="1">
      <alignment horizontal="center" vertical="center"/>
    </xf>
    <xf numFmtId="0" fontId="2" fillId="17" borderId="27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73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8" borderId="41" xfId="0" applyFont="1" applyFill="1" applyBorder="1" applyAlignment="1">
      <alignment horizontal="center" vertical="center" wrapText="1"/>
    </xf>
    <xf numFmtId="0" fontId="4" fillId="8" borderId="42" xfId="0" applyFont="1" applyFill="1" applyBorder="1" applyAlignment="1">
      <alignment horizontal="center" vertical="center" wrapText="1"/>
    </xf>
    <xf numFmtId="0" fontId="4" fillId="8" borderId="43" xfId="0" applyFont="1" applyFill="1" applyBorder="1" applyAlignment="1">
      <alignment horizontal="center" vertical="center" wrapText="1"/>
    </xf>
    <xf numFmtId="0" fontId="2" fillId="8" borderId="39" xfId="0" applyFont="1" applyFill="1" applyBorder="1" applyAlignment="1">
      <alignment horizontal="center" vertical="center" wrapText="1"/>
    </xf>
    <xf numFmtId="0" fontId="2" fillId="8" borderId="28" xfId="0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40" xfId="0" applyFont="1" applyFill="1" applyBorder="1" applyAlignment="1">
      <alignment horizontal="center" vertical="center"/>
    </xf>
    <xf numFmtId="0" fontId="2" fillId="8" borderId="29" xfId="0" applyFont="1" applyFill="1" applyBorder="1" applyAlignment="1">
      <alignment horizontal="center" vertical="center"/>
    </xf>
    <xf numFmtId="0" fontId="4" fillId="12" borderId="41" xfId="0" applyFont="1" applyFill="1" applyBorder="1" applyAlignment="1">
      <alignment horizontal="center" vertical="center" wrapText="1"/>
    </xf>
    <xf numFmtId="0" fontId="4" fillId="12" borderId="42" xfId="0" applyFont="1" applyFill="1" applyBorder="1" applyAlignment="1">
      <alignment horizontal="center" vertical="center" wrapText="1"/>
    </xf>
    <xf numFmtId="0" fontId="4" fillId="12" borderId="43" xfId="0" applyFont="1" applyFill="1" applyBorder="1" applyAlignment="1">
      <alignment horizontal="center" vertical="center" wrapText="1"/>
    </xf>
    <xf numFmtId="0" fontId="4" fillId="23" borderId="41" xfId="0" applyFont="1" applyFill="1" applyBorder="1" applyAlignment="1">
      <alignment horizontal="center" vertical="center" wrapText="1"/>
    </xf>
    <xf numFmtId="0" fontId="4" fillId="23" borderId="42" xfId="0" applyFont="1" applyFill="1" applyBorder="1" applyAlignment="1">
      <alignment horizontal="center" vertical="center" wrapText="1"/>
    </xf>
    <xf numFmtId="0" fontId="4" fillId="23" borderId="43" xfId="0" applyFont="1" applyFill="1" applyBorder="1" applyAlignment="1">
      <alignment horizontal="center" vertical="center" wrapText="1"/>
    </xf>
    <xf numFmtId="0" fontId="4" fillId="5" borderId="41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4" fillId="5" borderId="43" xfId="0" applyFont="1" applyFill="1" applyBorder="1" applyAlignment="1">
      <alignment horizontal="center" vertical="center" wrapText="1"/>
    </xf>
    <xf numFmtId="0" fontId="2" fillId="12" borderId="39" xfId="0" applyFont="1" applyFill="1" applyBorder="1" applyAlignment="1">
      <alignment horizontal="center" vertical="center" wrapText="1"/>
    </xf>
    <xf numFmtId="0" fontId="2" fillId="12" borderId="28" xfId="0" applyFont="1" applyFill="1" applyBorder="1" applyAlignment="1">
      <alignment horizontal="center" vertical="center" wrapText="1"/>
    </xf>
    <xf numFmtId="0" fontId="2" fillId="12" borderId="14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14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40" xfId="0" applyFont="1" applyFill="1" applyBorder="1" applyAlignment="1">
      <alignment horizontal="center" vertical="center"/>
    </xf>
    <xf numFmtId="0" fontId="2" fillId="12" borderId="29" xfId="0" applyFont="1" applyFill="1" applyBorder="1" applyAlignment="1">
      <alignment horizontal="center" vertical="center"/>
    </xf>
    <xf numFmtId="0" fontId="2" fillId="23" borderId="25" xfId="0" applyFont="1" applyFill="1" applyBorder="1" applyAlignment="1">
      <alignment horizontal="center" vertical="center" wrapText="1"/>
    </xf>
    <xf numFmtId="0" fontId="2" fillId="23" borderId="28" xfId="0" applyFont="1" applyFill="1" applyBorder="1" applyAlignment="1">
      <alignment horizontal="center" vertical="center" wrapText="1"/>
    </xf>
    <xf numFmtId="0" fontId="2" fillId="23" borderId="26" xfId="0" applyFont="1" applyFill="1" applyBorder="1" applyAlignment="1">
      <alignment horizontal="center" vertical="center" wrapText="1"/>
    </xf>
    <xf numFmtId="0" fontId="2" fillId="23" borderId="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0" fontId="4" fillId="10" borderId="9" xfId="0" applyFont="1" applyFill="1" applyBorder="1" applyAlignment="1">
      <alignment horizontal="center"/>
    </xf>
    <xf numFmtId="0" fontId="0" fillId="0" borderId="67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4" fillId="12" borderId="46" xfId="0" applyFont="1" applyFill="1" applyBorder="1" applyAlignment="1">
      <alignment horizontal="center"/>
    </xf>
    <xf numFmtId="0" fontId="14" fillId="12" borderId="47" xfId="0" applyFont="1" applyFill="1" applyBorder="1" applyAlignment="1">
      <alignment horizontal="center"/>
    </xf>
    <xf numFmtId="0" fontId="14" fillId="12" borderId="48" xfId="0" applyFont="1" applyFill="1" applyBorder="1" applyAlignment="1">
      <alignment horizontal="center"/>
    </xf>
    <xf numFmtId="2" fontId="0" fillId="0" borderId="2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64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62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" fillId="13" borderId="46" xfId="0" applyFont="1" applyFill="1" applyBorder="1" applyAlignment="1">
      <alignment horizontal="center"/>
    </xf>
    <xf numFmtId="0" fontId="4" fillId="13" borderId="47" xfId="0" applyFont="1" applyFill="1" applyBorder="1" applyAlignment="1">
      <alignment horizontal="center"/>
    </xf>
    <xf numFmtId="0" fontId="4" fillId="13" borderId="48" xfId="0" applyFont="1" applyFill="1" applyBorder="1" applyAlignment="1">
      <alignment horizontal="center"/>
    </xf>
    <xf numFmtId="0" fontId="0" fillId="0" borderId="7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25" fillId="14" borderId="46" xfId="0" applyFont="1" applyFill="1" applyBorder="1" applyAlignment="1">
      <alignment horizontal="center"/>
    </xf>
    <xf numFmtId="0" fontId="25" fillId="14" borderId="10" xfId="0" applyFont="1" applyFill="1" applyBorder="1" applyAlignment="1">
      <alignment horizontal="center"/>
    </xf>
    <xf numFmtId="0" fontId="25" fillId="14" borderId="47" xfId="0" applyFont="1" applyFill="1" applyBorder="1" applyAlignment="1">
      <alignment horizontal="center"/>
    </xf>
    <xf numFmtId="0" fontId="25" fillId="14" borderId="48" xfId="0" applyFont="1" applyFill="1" applyBorder="1" applyAlignment="1">
      <alignment horizontal="center"/>
    </xf>
    <xf numFmtId="0" fontId="4" fillId="5" borderId="41" xfId="0" applyFont="1" applyFill="1" applyBorder="1" applyAlignment="1">
      <alignment horizontal="center"/>
    </xf>
    <xf numFmtId="0" fontId="4" fillId="5" borderId="42" xfId="0" applyFont="1" applyFill="1" applyBorder="1" applyAlignment="1">
      <alignment horizontal="center"/>
    </xf>
    <xf numFmtId="0" fontId="4" fillId="5" borderId="43" xfId="0" applyFont="1" applyFill="1" applyBorder="1" applyAlignment="1">
      <alignment horizontal="center"/>
    </xf>
    <xf numFmtId="0" fontId="4" fillId="6" borderId="46" xfId="0" applyFont="1" applyFill="1" applyBorder="1" applyAlignment="1">
      <alignment horizontal="center" vertical="center"/>
    </xf>
    <xf numFmtId="0" fontId="4" fillId="6" borderId="47" xfId="0" applyFont="1" applyFill="1" applyBorder="1" applyAlignment="1">
      <alignment horizontal="center" vertical="center"/>
    </xf>
    <xf numFmtId="0" fontId="4" fillId="6" borderId="48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8" xfId="0" applyNumberFormat="1" applyFont="1" applyBorder="1" applyAlignment="1">
      <alignment horizontal="center" vertical="center"/>
    </xf>
    <xf numFmtId="0" fontId="4" fillId="31" borderId="46" xfId="0" applyFont="1" applyFill="1" applyBorder="1" applyAlignment="1">
      <alignment horizontal="center"/>
    </xf>
    <xf numFmtId="0" fontId="4" fillId="31" borderId="47" xfId="0" applyFont="1" applyFill="1" applyBorder="1" applyAlignment="1">
      <alignment horizontal="center"/>
    </xf>
    <xf numFmtId="0" fontId="4" fillId="31" borderId="48" xfId="0" applyFont="1" applyFill="1" applyBorder="1" applyAlignment="1">
      <alignment horizontal="center"/>
    </xf>
    <xf numFmtId="0" fontId="4" fillId="16" borderId="46" xfId="0" applyFont="1" applyFill="1" applyBorder="1" applyAlignment="1">
      <alignment horizontal="center"/>
    </xf>
    <xf numFmtId="0" fontId="4" fillId="16" borderId="47" xfId="0" applyFont="1" applyFill="1" applyBorder="1" applyAlignment="1">
      <alignment horizontal="center"/>
    </xf>
    <xf numFmtId="0" fontId="4" fillId="16" borderId="48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0" borderId="28" xfId="0" applyBorder="1" applyAlignment="1">
      <alignment horizontal="left"/>
    </xf>
    <xf numFmtId="0" fontId="0" fillId="0" borderId="30" xfId="0" applyBorder="1" applyAlignment="1">
      <alignment horizontal="left"/>
    </xf>
    <xf numFmtId="0" fontId="2" fillId="0" borderId="34" xfId="0" applyFont="1" applyBorder="1" applyAlignment="1">
      <alignment horizontal="center" vertical="center"/>
    </xf>
    <xf numFmtId="0" fontId="0" fillId="0" borderId="39" xfId="0" applyBorder="1" applyAlignment="1">
      <alignment horizontal="left"/>
    </xf>
    <xf numFmtId="0" fontId="4" fillId="12" borderId="49" xfId="0" applyFont="1" applyFill="1" applyBorder="1" applyAlignment="1">
      <alignment horizontal="center" vertical="center" wrapText="1"/>
    </xf>
    <xf numFmtId="0" fontId="2" fillId="12" borderId="18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3" fillId="18" borderId="17" xfId="0" applyFont="1" applyFill="1" applyBorder="1" applyAlignment="1">
      <alignment horizontal="center" vertical="center" wrapText="1"/>
    </xf>
    <xf numFmtId="0" fontId="23" fillId="18" borderId="0" xfId="0" applyFont="1" applyFill="1" applyAlignment="1">
      <alignment horizontal="center" vertical="center" wrapText="1"/>
    </xf>
    <xf numFmtId="0" fontId="23" fillId="18" borderId="23" xfId="0" applyFont="1" applyFill="1" applyBorder="1" applyAlignment="1">
      <alignment horizontal="center" vertical="center" wrapText="1"/>
    </xf>
    <xf numFmtId="0" fontId="23" fillId="18" borderId="35" xfId="0" applyFont="1" applyFill="1" applyBorder="1" applyAlignment="1">
      <alignment horizontal="center" vertical="center" wrapText="1"/>
    </xf>
    <xf numFmtId="0" fontId="23" fillId="18" borderId="2" xfId="0" applyFont="1" applyFill="1" applyBorder="1" applyAlignment="1">
      <alignment horizontal="center" vertical="center" wrapText="1"/>
    </xf>
    <xf numFmtId="0" fontId="23" fillId="18" borderId="36" xfId="0" applyFont="1" applyFill="1" applyBorder="1" applyAlignment="1">
      <alignment horizontal="center" vertical="center" wrapText="1"/>
    </xf>
    <xf numFmtId="0" fontId="4" fillId="3" borderId="46" xfId="0" applyFont="1" applyFill="1" applyBorder="1" applyAlignment="1">
      <alignment horizontal="center"/>
    </xf>
    <xf numFmtId="0" fontId="4" fillId="3" borderId="47" xfId="0" applyFont="1" applyFill="1" applyBorder="1" applyAlignment="1">
      <alignment horizontal="center"/>
    </xf>
    <xf numFmtId="0" fontId="4" fillId="3" borderId="48" xfId="0" applyFont="1" applyFill="1" applyBorder="1" applyAlignment="1">
      <alignment horizontal="center"/>
    </xf>
    <xf numFmtId="0" fontId="27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0" borderId="17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3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6" xfId="0" applyBorder="1" applyAlignment="1">
      <alignment horizontal="left"/>
    </xf>
    <xf numFmtId="0" fontId="34" fillId="0" borderId="5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4" fillId="8" borderId="46" xfId="0" applyFont="1" applyFill="1" applyBorder="1" applyAlignment="1">
      <alignment horizontal="center"/>
    </xf>
    <xf numFmtId="0" fontId="4" fillId="8" borderId="47" xfId="0" applyFont="1" applyFill="1" applyBorder="1" applyAlignment="1">
      <alignment horizontal="center"/>
    </xf>
    <xf numFmtId="0" fontId="4" fillId="8" borderId="48" xfId="0" applyFont="1" applyFill="1" applyBorder="1" applyAlignment="1">
      <alignment horizontal="center"/>
    </xf>
    <xf numFmtId="0" fontId="35" fillId="0" borderId="0" xfId="0" applyFont="1" applyAlignment="1">
      <alignment horizontal="center" vertical="center"/>
    </xf>
    <xf numFmtId="0" fontId="4" fillId="19" borderId="41" xfId="0" applyFont="1" applyFill="1" applyBorder="1" applyAlignment="1">
      <alignment horizontal="center"/>
    </xf>
    <xf numFmtId="0" fontId="4" fillId="19" borderId="42" xfId="0" applyFont="1" applyFill="1" applyBorder="1" applyAlignment="1">
      <alignment horizontal="center"/>
    </xf>
    <xf numFmtId="0" fontId="4" fillId="19" borderId="43" xfId="0" applyFont="1" applyFill="1" applyBorder="1" applyAlignment="1">
      <alignment horizontal="center"/>
    </xf>
    <xf numFmtId="0" fontId="5" fillId="18" borderId="14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0" fontId="1" fillId="15" borderId="10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15" borderId="15" xfId="0" applyFont="1" applyFill="1" applyBorder="1" applyAlignment="1">
      <alignment horizontal="center" vertical="center"/>
    </xf>
    <xf numFmtId="0" fontId="2" fillId="14" borderId="46" xfId="0" applyFont="1" applyFill="1" applyBorder="1" applyAlignment="1">
      <alignment horizontal="center"/>
    </xf>
    <xf numFmtId="0" fontId="2" fillId="14" borderId="47" xfId="0" applyFont="1" applyFill="1" applyBorder="1" applyAlignment="1">
      <alignment horizontal="center"/>
    </xf>
    <xf numFmtId="0" fontId="2" fillId="14" borderId="48" xfId="0" applyFont="1" applyFill="1" applyBorder="1" applyAlignment="1">
      <alignment horizontal="center"/>
    </xf>
    <xf numFmtId="0" fontId="2" fillId="16" borderId="46" xfId="0" applyFont="1" applyFill="1" applyBorder="1" applyAlignment="1">
      <alignment horizontal="center"/>
    </xf>
    <xf numFmtId="0" fontId="2" fillId="16" borderId="47" xfId="0" applyFont="1" applyFill="1" applyBorder="1" applyAlignment="1">
      <alignment horizontal="center"/>
    </xf>
    <xf numFmtId="0" fontId="2" fillId="16" borderId="48" xfId="0" applyFont="1" applyFill="1" applyBorder="1" applyAlignment="1">
      <alignment horizontal="center"/>
    </xf>
    <xf numFmtId="0" fontId="2" fillId="6" borderId="46" xfId="0" applyFont="1" applyFill="1" applyBorder="1" applyAlignment="1">
      <alignment horizontal="center"/>
    </xf>
    <xf numFmtId="0" fontId="2" fillId="6" borderId="47" xfId="0" applyFont="1" applyFill="1" applyBorder="1" applyAlignment="1">
      <alignment horizontal="center"/>
    </xf>
    <xf numFmtId="0" fontId="2" fillId="6" borderId="48" xfId="0" applyFont="1" applyFill="1" applyBorder="1" applyAlignment="1">
      <alignment horizontal="center"/>
    </xf>
    <xf numFmtId="0" fontId="2" fillId="17" borderId="46" xfId="0" applyFont="1" applyFill="1" applyBorder="1" applyAlignment="1">
      <alignment horizontal="center"/>
    </xf>
    <xf numFmtId="0" fontId="2" fillId="17" borderId="47" xfId="0" applyFont="1" applyFill="1" applyBorder="1" applyAlignment="1">
      <alignment horizontal="center"/>
    </xf>
    <xf numFmtId="0" fontId="2" fillId="17" borderId="48" xfId="0" applyFont="1" applyFill="1" applyBorder="1" applyAlignment="1">
      <alignment horizontal="center"/>
    </xf>
    <xf numFmtId="0" fontId="2" fillId="18" borderId="46" xfId="0" applyFont="1" applyFill="1" applyBorder="1" applyAlignment="1">
      <alignment horizontal="center"/>
    </xf>
    <xf numFmtId="0" fontId="2" fillId="18" borderId="47" xfId="0" applyFont="1" applyFill="1" applyBorder="1" applyAlignment="1">
      <alignment horizontal="center"/>
    </xf>
    <xf numFmtId="0" fontId="2" fillId="18" borderId="48" xfId="0" applyFont="1" applyFill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4" fillId="2" borderId="1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18" borderId="14" xfId="0" applyFont="1" applyFill="1" applyBorder="1" applyAlignment="1">
      <alignment horizontal="center" vertical="center"/>
    </xf>
    <xf numFmtId="0" fontId="2" fillId="26" borderId="1" xfId="0" applyFont="1" applyFill="1" applyBorder="1" applyAlignment="1">
      <alignment horizontal="center"/>
    </xf>
    <xf numFmtId="0" fontId="5" fillId="10" borderId="14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8" borderId="1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4" fillId="16" borderId="41" xfId="0" applyFont="1" applyFill="1" applyBorder="1" applyAlignment="1">
      <alignment horizontal="center"/>
    </xf>
    <xf numFmtId="0" fontId="4" fillId="16" borderId="43" xfId="0" applyFont="1" applyFill="1" applyBorder="1" applyAlignment="1">
      <alignment horizontal="center"/>
    </xf>
    <xf numFmtId="0" fontId="2" fillId="26" borderId="25" xfId="0" applyFont="1" applyFill="1" applyBorder="1" applyAlignment="1">
      <alignment horizontal="center"/>
    </xf>
    <xf numFmtId="0" fontId="2" fillId="26" borderId="27" xfId="0" applyFont="1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2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4" fillId="15" borderId="41" xfId="0" applyFont="1" applyFill="1" applyBorder="1" applyAlignment="1">
      <alignment horizontal="center" vertical="center"/>
    </xf>
    <xf numFmtId="0" fontId="24" fillId="15" borderId="42" xfId="0" applyFont="1" applyFill="1" applyBorder="1" applyAlignment="1">
      <alignment horizontal="center" vertical="center"/>
    </xf>
    <xf numFmtId="0" fontId="24" fillId="15" borderId="43" xfId="0" applyFont="1" applyFill="1" applyBorder="1" applyAlignment="1">
      <alignment horizontal="center" vertical="center"/>
    </xf>
    <xf numFmtId="0" fontId="2" fillId="26" borderId="1" xfId="0" applyFont="1" applyFill="1" applyBorder="1" applyAlignment="1">
      <alignment horizontal="center" wrapText="1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15" fillId="2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0" fontId="4" fillId="23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2" fontId="0" fillId="0" borderId="17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0" fontId="4" fillId="22" borderId="8" xfId="0" applyFont="1" applyFill="1" applyBorder="1" applyAlignment="1">
      <alignment horizontal="center"/>
    </xf>
    <xf numFmtId="0" fontId="4" fillId="22" borderId="7" xfId="0" applyFont="1" applyFill="1" applyBorder="1" applyAlignment="1">
      <alignment horizontal="center"/>
    </xf>
    <xf numFmtId="0" fontId="4" fillId="22" borderId="6" xfId="0" applyFont="1" applyFill="1" applyBorder="1" applyAlignment="1">
      <alignment horizontal="center"/>
    </xf>
    <xf numFmtId="0" fontId="2" fillId="9" borderId="17" xfId="0" applyFont="1" applyFill="1" applyBorder="1" applyAlignment="1">
      <alignment horizontal="center" vertical="center"/>
    </xf>
    <xf numFmtId="0" fontId="2" fillId="9" borderId="18" xfId="0" applyFont="1" applyFill="1" applyBorder="1" applyAlignment="1">
      <alignment horizontal="center" vertical="center"/>
    </xf>
    <xf numFmtId="2" fontId="2" fillId="16" borderId="23" xfId="0" applyNumberFormat="1" applyFont="1" applyFill="1" applyBorder="1" applyAlignment="1">
      <alignment horizontal="center" vertical="center"/>
    </xf>
    <xf numFmtId="2" fontId="2" fillId="16" borderId="24" xfId="0" applyNumberFormat="1" applyFont="1" applyFill="1" applyBorder="1" applyAlignment="1">
      <alignment horizontal="center" vertical="center"/>
    </xf>
    <xf numFmtId="0" fontId="4" fillId="16" borderId="8" xfId="0" applyFont="1" applyFill="1" applyBorder="1" applyAlignment="1">
      <alignment horizontal="center" vertical="center"/>
    </xf>
    <xf numFmtId="0" fontId="4" fillId="16" borderId="7" xfId="0" applyFont="1" applyFill="1" applyBorder="1" applyAlignment="1">
      <alignment horizontal="center" vertical="center"/>
    </xf>
    <xf numFmtId="0" fontId="4" fillId="16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23" borderId="8" xfId="0" applyFont="1" applyFill="1" applyBorder="1" applyAlignment="1">
      <alignment horizontal="center"/>
    </xf>
    <xf numFmtId="0" fontId="4" fillId="23" borderId="7" xfId="0" applyFont="1" applyFill="1" applyBorder="1" applyAlignment="1">
      <alignment horizontal="center"/>
    </xf>
    <xf numFmtId="0" fontId="4" fillId="23" borderId="6" xfId="0" applyFont="1" applyFill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2" fillId="10" borderId="4" xfId="0" applyFont="1" applyFill="1" applyBorder="1" applyAlignment="1">
      <alignment horizontal="center" wrapText="1"/>
    </xf>
    <xf numFmtId="0" fontId="2" fillId="10" borderId="14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17" borderId="4" xfId="0" applyFont="1" applyFill="1" applyBorder="1" applyAlignment="1">
      <alignment horizontal="center" vertical="center"/>
    </xf>
    <xf numFmtId="0" fontId="2" fillId="17" borderId="16" xfId="0" applyFont="1" applyFill="1" applyBorder="1" applyAlignment="1">
      <alignment horizontal="center" vertical="center"/>
    </xf>
    <xf numFmtId="0" fontId="15" fillId="24" borderId="8" xfId="0" applyFont="1" applyFill="1" applyBorder="1" applyAlignment="1">
      <alignment horizontal="center"/>
    </xf>
    <xf numFmtId="0" fontId="15" fillId="24" borderId="7" xfId="0" applyFont="1" applyFill="1" applyBorder="1" applyAlignment="1">
      <alignment horizontal="center"/>
    </xf>
    <xf numFmtId="0" fontId="15" fillId="24" borderId="6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/>
    </xf>
    <xf numFmtId="0" fontId="2" fillId="12" borderId="20" xfId="0" applyFont="1" applyFill="1" applyBorder="1" applyAlignment="1">
      <alignment horizontal="center" wrapText="1"/>
    </xf>
    <xf numFmtId="0" fontId="2" fillId="12" borderId="21" xfId="0" applyFont="1" applyFill="1" applyBorder="1" applyAlignment="1">
      <alignment horizontal="center" wrapText="1"/>
    </xf>
    <xf numFmtId="0" fontId="2" fillId="12" borderId="22" xfId="0" applyFont="1" applyFill="1" applyBorder="1" applyAlignment="1">
      <alignment horizontal="center" wrapText="1"/>
    </xf>
    <xf numFmtId="0" fontId="4" fillId="8" borderId="1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" fillId="17" borderId="14" xfId="0" applyFont="1" applyFill="1" applyBorder="1" applyAlignment="1">
      <alignment horizontal="center" vertical="center"/>
    </xf>
    <xf numFmtId="0" fontId="2" fillId="21" borderId="1" xfId="0" applyFont="1" applyFill="1" applyBorder="1" applyAlignment="1">
      <alignment horizontal="center" vertical="center" wrapText="1"/>
    </xf>
    <xf numFmtId="0" fontId="30" fillId="8" borderId="8" xfId="0" applyFont="1" applyFill="1" applyBorder="1" applyAlignment="1">
      <alignment horizontal="center"/>
    </xf>
    <xf numFmtId="0" fontId="30" fillId="8" borderId="7" xfId="0" applyFont="1" applyFill="1" applyBorder="1" applyAlignment="1">
      <alignment horizontal="center"/>
    </xf>
    <xf numFmtId="0" fontId="30" fillId="8" borderId="6" xfId="0" applyFont="1" applyFill="1" applyBorder="1" applyAlignment="1">
      <alignment horizontal="center"/>
    </xf>
  </cellXfs>
  <cellStyles count="1">
    <cellStyle name="Normal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66"/>
      <color rgb="FF00FF00"/>
      <color rgb="FFFF0000"/>
      <color rgb="FFFF3300"/>
      <color rgb="FFFF9966"/>
      <color rgb="FFFF6600"/>
      <color rgb="FFFF7C80"/>
      <color rgb="FFFF5050"/>
      <color rgb="FFFFCC66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i="0">
                <a:solidFill>
                  <a:schemeClr val="tx1">
                    <a:lumMod val="65000"/>
                    <a:lumOff val="35000"/>
                  </a:schemeClr>
                </a:solidFill>
              </a:rPr>
              <a:t>Displaced Shape (6th Iteration</a:t>
            </a:r>
            <a:r>
              <a:rPr lang="en-GB" b="1" i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)</a:t>
            </a:r>
            <a:endParaRPr lang="en-GB" b="1" i="0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608013629965597E-2"/>
          <c:y val="9.1158174022679089E-2"/>
          <c:w val="0.84961250129759069"/>
          <c:h val="0.79970932679737927"/>
        </c:manualLayout>
      </c:layout>
      <c:scatterChart>
        <c:scatterStyle val="smoothMarker"/>
        <c:varyColors val="0"/>
        <c:ser>
          <c:idx val="2"/>
          <c:order val="2"/>
          <c:tx>
            <c:v>Guess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'Yield Mechanism'!$D$5:$D$11</c:f>
              <c:numCache>
                <c:formatCode>0.0000</c:formatCode>
                <c:ptCount val="7"/>
                <c:pt idx="0">
                  <c:v>2.6624999999999999E-2</c:v>
                </c:pt>
                <c:pt idx="1">
                  <c:v>2.2124999999999999E-2</c:v>
                </c:pt>
                <c:pt idx="2">
                  <c:v>1.7625000000000002E-2</c:v>
                </c:pt>
                <c:pt idx="3">
                  <c:v>1.3125E-2</c:v>
                </c:pt>
                <c:pt idx="4">
                  <c:v>8.6250000000000007E-3</c:v>
                </c:pt>
                <c:pt idx="5">
                  <c:v>4.1250000000000002E-3</c:v>
                </c:pt>
                <c:pt idx="6">
                  <c:v>0</c:v>
                </c:pt>
              </c:numCache>
            </c:numRef>
          </c:xVal>
          <c:yVal>
            <c:numRef>
              <c:f>'Yield Mechanism'!$A$5:$A$11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4C-40DA-81BE-6B5F70EA42BF}"/>
            </c:ext>
          </c:extLst>
        </c:ser>
        <c:ser>
          <c:idx val="0"/>
          <c:order val="0"/>
          <c:tx>
            <c:v>Displaced Shape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'Yield Mechanism'!$V$57:$V$63</c:f>
              <c:numCache>
                <c:formatCode>0.0000</c:formatCode>
                <c:ptCount val="7"/>
                <c:pt idx="0">
                  <c:v>1.2606056222044743E-2</c:v>
                </c:pt>
                <c:pt idx="1">
                  <c:v>1.1506776738994128E-2</c:v>
                </c:pt>
                <c:pt idx="2">
                  <c:v>9.7589433976340862E-3</c:v>
                </c:pt>
                <c:pt idx="3">
                  <c:v>7.4763012081414358E-3</c:v>
                </c:pt>
                <c:pt idx="4">
                  <c:v>4.9454519840690693E-3</c:v>
                </c:pt>
                <c:pt idx="5">
                  <c:v>2.338471490044599E-3</c:v>
                </c:pt>
                <c:pt idx="6">
                  <c:v>0</c:v>
                </c:pt>
              </c:numCache>
            </c:numRef>
          </c:xVal>
          <c:yVal>
            <c:numRef>
              <c:f>'Yield Mechanism'!$A$5:$A$11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82-40A7-B5F3-6313AB659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827904"/>
        <c:axId val="623435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height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'Yield Mechanism'!$D$5:$D$11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2.6624999999999999E-2</c:v>
                      </c:pt>
                      <c:pt idx="1">
                        <c:v>2.2124999999999999E-2</c:v>
                      </c:pt>
                      <c:pt idx="2">
                        <c:v>1.7625000000000002E-2</c:v>
                      </c:pt>
                      <c:pt idx="3">
                        <c:v>1.3125E-2</c:v>
                      </c:pt>
                      <c:pt idx="4">
                        <c:v>8.6250000000000007E-3</c:v>
                      </c:pt>
                      <c:pt idx="5">
                        <c:v>4.1250000000000002E-3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'Yield Mechanism'!$B$5:$B$11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17.75</c:v>
                      </c:pt>
                      <c:pt idx="1">
                        <c:v>14.75</c:v>
                      </c:pt>
                      <c:pt idx="2">
                        <c:v>11.75</c:v>
                      </c:pt>
                      <c:pt idx="3">
                        <c:v>8.75</c:v>
                      </c:pt>
                      <c:pt idx="4">
                        <c:v>5.75</c:v>
                      </c:pt>
                      <c:pt idx="5">
                        <c:v>2.75</c:v>
                      </c:pt>
                      <c:pt idx="6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0182-40A7-B5F3-6313AB659B9F}"/>
                  </c:ext>
                </c:extLst>
              </c15:ser>
            </c15:filteredScatterSeries>
          </c:ext>
        </c:extLst>
      </c:scatterChart>
      <c:valAx>
        <c:axId val="546827904"/>
        <c:scaling>
          <c:orientation val="minMax"/>
          <c:max val="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35184"/>
        <c:crosses val="autoZero"/>
        <c:crossBetween val="midCat"/>
        <c:majorUnit val="1.5000000000000003E-2"/>
      </c:valAx>
      <c:valAx>
        <c:axId val="6234351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81797521297046"/>
          <c:y val="0.49299970641692775"/>
          <c:w val="0.2361819646350351"/>
          <c:h val="9.0216462884543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solidFill>
                  <a:schemeClr val="tx1">
                    <a:lumMod val="65000"/>
                    <a:lumOff val="35000"/>
                  </a:schemeClr>
                </a:solidFill>
              </a:rPr>
              <a:t>Lateral Force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'Yield Mechanism'!$H$56:$H$62</c:f>
              <c:numCache>
                <c:formatCode>0.00</c:formatCode>
                <c:ptCount val="7"/>
                <c:pt idx="0">
                  <c:v>0.24701684292748066</c:v>
                </c:pt>
                <c:pt idx="1">
                  <c:v>0.24050470071543831</c:v>
                </c:pt>
                <c:pt idx="2">
                  <c:v>0.20397299907567856</c:v>
                </c:pt>
                <c:pt idx="3">
                  <c:v>0.1562631851914863</c:v>
                </c:pt>
                <c:pt idx="4">
                  <c:v>0.10336556242552725</c:v>
                </c:pt>
                <c:pt idx="5">
                  <c:v>4.8876709664389048E-2</c:v>
                </c:pt>
                <c:pt idx="6">
                  <c:v>0</c:v>
                </c:pt>
              </c:numCache>
            </c:numRef>
          </c:xVal>
          <c:yVal>
            <c:numRef>
              <c:f>'Yield Mechanism'!$E$56:$E$62</c:f>
              <c:numCache>
                <c:formatCode>0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1-4965-87EA-04898414ED0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96472191"/>
        <c:axId val="398830079"/>
      </c:scatterChart>
      <c:valAx>
        <c:axId val="39647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Lateral Force/Base</a:t>
                </a:r>
                <a:r>
                  <a:rPr lang="en-GB" baseline="0"/>
                  <a:t> Shear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30079"/>
        <c:crosses val="autoZero"/>
        <c:crossBetween val="midCat"/>
      </c:valAx>
      <c:valAx>
        <c:axId val="39883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7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Pushover</a:t>
            </a:r>
            <a:r>
              <a:rPr lang="en-GB" baseline="0"/>
              <a:t> Curve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202398229633059"/>
          <c:y val="0.14696382056076399"/>
          <c:w val="0.816446708867274"/>
          <c:h val="0.68583157861238253"/>
        </c:manualLayout>
      </c:layout>
      <c:scatterChart>
        <c:scatterStyle val="lineMarker"/>
        <c:varyColors val="0"/>
        <c:ser>
          <c:idx val="1"/>
          <c:order val="0"/>
          <c:tx>
            <c:v>DBA</c:v>
          </c:tx>
          <c:xVal>
            <c:numRef>
              <c:f>'Post-yield Mechanism'!$D$37:$D$57</c:f>
              <c:numCache>
                <c:formatCode>0.0000</c:formatCode>
                <c:ptCount val="21"/>
                <c:pt idx="0">
                  <c:v>0</c:v>
                </c:pt>
                <c:pt idx="1">
                  <c:v>1.2606056222044743E-2</c:v>
                </c:pt>
                <c:pt idx="2">
                  <c:v>1.2606056222044743E-2</c:v>
                </c:pt>
                <c:pt idx="3">
                  <c:v>1.2606056222044743E-2</c:v>
                </c:pt>
                <c:pt idx="4">
                  <c:v>1.2606056222044743E-2</c:v>
                </c:pt>
                <c:pt idx="5">
                  <c:v>1.2606056222044743E-2</c:v>
                </c:pt>
                <c:pt idx="6">
                  <c:v>1.2606056222044743E-2</c:v>
                </c:pt>
                <c:pt idx="7">
                  <c:v>1.2606056222044743E-2</c:v>
                </c:pt>
                <c:pt idx="8">
                  <c:v>1.2606056222044743E-2</c:v>
                </c:pt>
                <c:pt idx="9">
                  <c:v>1.2606056222044743E-2</c:v>
                </c:pt>
                <c:pt idx="10">
                  <c:v>1.2606056222044743E-2</c:v>
                </c:pt>
                <c:pt idx="11">
                  <c:v>1.2606056222044743E-2</c:v>
                </c:pt>
                <c:pt idx="12">
                  <c:v>1.2606056222044743E-2</c:v>
                </c:pt>
                <c:pt idx="13">
                  <c:v>1.2606056222044743E-2</c:v>
                </c:pt>
                <c:pt idx="14">
                  <c:v>1.2606056222044743E-2</c:v>
                </c:pt>
                <c:pt idx="15">
                  <c:v>1.2606056222044743E-2</c:v>
                </c:pt>
                <c:pt idx="16">
                  <c:v>1.2606056222044743E-2</c:v>
                </c:pt>
                <c:pt idx="17">
                  <c:v>1.2606056222044743E-2</c:v>
                </c:pt>
                <c:pt idx="18">
                  <c:v>1.2606056222044743E-2</c:v>
                </c:pt>
                <c:pt idx="19">
                  <c:v>1.2606056222044743E-2</c:v>
                </c:pt>
                <c:pt idx="20">
                  <c:v>1.2606056222044743E-2</c:v>
                </c:pt>
              </c:numCache>
            </c:numRef>
          </c:xVal>
          <c:yVal>
            <c:numRef>
              <c:f>'Post-yield Mechanism'!$C$37:$C$57</c:f>
              <c:numCache>
                <c:formatCode>0.00</c:formatCode>
                <c:ptCount val="21"/>
                <c:pt idx="0" formatCode="0.0000">
                  <c:v>0</c:v>
                </c:pt>
                <c:pt idx="1">
                  <c:v>-200.00141667934423</c:v>
                </c:pt>
                <c:pt idx="2">
                  <c:v>-200.00141667934423</c:v>
                </c:pt>
                <c:pt idx="3">
                  <c:v>-200.00141667934423</c:v>
                </c:pt>
                <c:pt idx="4">
                  <c:v>-200.00141667934423</c:v>
                </c:pt>
                <c:pt idx="5">
                  <c:v>-200.00141667934423</c:v>
                </c:pt>
                <c:pt idx="6">
                  <c:v>-200.00141667934423</c:v>
                </c:pt>
                <c:pt idx="7">
                  <c:v>-200.00141667934423</c:v>
                </c:pt>
                <c:pt idx="8">
                  <c:v>-200.00141667934423</c:v>
                </c:pt>
                <c:pt idx="9">
                  <c:v>-200.00141667934423</c:v>
                </c:pt>
                <c:pt idx="10">
                  <c:v>-200.00141667934423</c:v>
                </c:pt>
                <c:pt idx="11">
                  <c:v>-200.00141667934423</c:v>
                </c:pt>
                <c:pt idx="12">
                  <c:v>-200.00141667934423</c:v>
                </c:pt>
                <c:pt idx="13">
                  <c:v>-200.00141667934423</c:v>
                </c:pt>
                <c:pt idx="14">
                  <c:v>-200.00141667934423</c:v>
                </c:pt>
                <c:pt idx="15">
                  <c:v>-200.00141667934423</c:v>
                </c:pt>
                <c:pt idx="16">
                  <c:v>-200.00141667934423</c:v>
                </c:pt>
                <c:pt idx="17">
                  <c:v>-200.00141667934423</c:v>
                </c:pt>
                <c:pt idx="18">
                  <c:v>-200.00141667934423</c:v>
                </c:pt>
                <c:pt idx="19">
                  <c:v>-200.00141667934423</c:v>
                </c:pt>
                <c:pt idx="20">
                  <c:v>-200.00141667934423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14-42EC-9BF4-6864BC2A18DF}"/>
            </c:ext>
          </c:extLst>
        </c:ser>
        <c:ser>
          <c:idx val="0"/>
          <c:order val="1"/>
          <c:tx>
            <c:v>Galli_6st_MediumSingle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'[1]Floor Displacements'!$I$4:$I$5056</c:f>
              <c:numCache>
                <c:formatCode>General</c:formatCode>
                <c:ptCount val="5053"/>
                <c:pt idx="0">
                  <c:v>3.7750000000000003E-5</c:v>
                </c:pt>
                <c:pt idx="1">
                  <c:v>7.7732199999999994E-5</c:v>
                </c:pt>
                <c:pt idx="2">
                  <c:v>1.17714E-4</c:v>
                </c:pt>
                <c:pt idx="3">
                  <c:v>1.5769699999999999E-4</c:v>
                </c:pt>
                <c:pt idx="4">
                  <c:v>1.9767799999999999E-4</c:v>
                </c:pt>
                <c:pt idx="5">
                  <c:v>2.3765599999999999E-4</c:v>
                </c:pt>
                <c:pt idx="6">
                  <c:v>2.7763400000000002E-4</c:v>
                </c:pt>
                <c:pt idx="7">
                  <c:v>3.1761300000000001E-4</c:v>
                </c:pt>
                <c:pt idx="8">
                  <c:v>3.5759099999999999E-4</c:v>
                </c:pt>
                <c:pt idx="9">
                  <c:v>3.9756900000000001E-4</c:v>
                </c:pt>
                <c:pt idx="10">
                  <c:v>4.3754699999999999E-4</c:v>
                </c:pt>
                <c:pt idx="11">
                  <c:v>4.7752500000000002E-4</c:v>
                </c:pt>
                <c:pt idx="12">
                  <c:v>5.1750400000000001E-4</c:v>
                </c:pt>
                <c:pt idx="13">
                  <c:v>5.5748199999999999E-4</c:v>
                </c:pt>
                <c:pt idx="14">
                  <c:v>5.9745999999999996E-4</c:v>
                </c:pt>
                <c:pt idx="15">
                  <c:v>6.3743800000000005E-4</c:v>
                </c:pt>
                <c:pt idx="16">
                  <c:v>6.7741600000000002E-4</c:v>
                </c:pt>
                <c:pt idx="17">
                  <c:v>7.17394E-4</c:v>
                </c:pt>
                <c:pt idx="18">
                  <c:v>7.5737299999999999E-4</c:v>
                </c:pt>
                <c:pt idx="19">
                  <c:v>7.9735099999999996E-4</c:v>
                </c:pt>
                <c:pt idx="20">
                  <c:v>8.3732900000000005E-4</c:v>
                </c:pt>
                <c:pt idx="21">
                  <c:v>8.7730700000000002E-4</c:v>
                </c:pt>
                <c:pt idx="22">
                  <c:v>9.1728299999999997E-4</c:v>
                </c:pt>
                <c:pt idx="23">
                  <c:v>9.5725900000000002E-4</c:v>
                </c:pt>
                <c:pt idx="24">
                  <c:v>9.9723400000000005E-4</c:v>
                </c:pt>
                <c:pt idx="25">
                  <c:v>1.03721E-3</c:v>
                </c:pt>
                <c:pt idx="26">
                  <c:v>1.0771800000000001E-3</c:v>
                </c:pt>
                <c:pt idx="27">
                  <c:v>1.1171600000000001E-3</c:v>
                </c:pt>
                <c:pt idx="28">
                  <c:v>1.1571299999999999E-3</c:v>
                </c:pt>
                <c:pt idx="29">
                  <c:v>1.1971099999999999E-3</c:v>
                </c:pt>
                <c:pt idx="30">
                  <c:v>1.23708E-3</c:v>
                </c:pt>
                <c:pt idx="31">
                  <c:v>1.2770500000000001E-3</c:v>
                </c:pt>
                <c:pt idx="32">
                  <c:v>1.3170300000000001E-3</c:v>
                </c:pt>
                <c:pt idx="33">
                  <c:v>1.3569999999999999E-3</c:v>
                </c:pt>
                <c:pt idx="34">
                  <c:v>1.3969799999999999E-3</c:v>
                </c:pt>
                <c:pt idx="35">
                  <c:v>1.43695E-3</c:v>
                </c:pt>
                <c:pt idx="36">
                  <c:v>1.47693E-3</c:v>
                </c:pt>
                <c:pt idx="37">
                  <c:v>1.5169000000000001E-3</c:v>
                </c:pt>
                <c:pt idx="38">
                  <c:v>1.5568800000000001E-3</c:v>
                </c:pt>
                <c:pt idx="39">
                  <c:v>1.5968499999999999E-3</c:v>
                </c:pt>
                <c:pt idx="40">
                  <c:v>1.6368299999999999E-3</c:v>
                </c:pt>
                <c:pt idx="41">
                  <c:v>1.6768E-3</c:v>
                </c:pt>
                <c:pt idx="42">
                  <c:v>1.7167700000000001E-3</c:v>
                </c:pt>
                <c:pt idx="43">
                  <c:v>1.7567500000000001E-3</c:v>
                </c:pt>
                <c:pt idx="44">
                  <c:v>1.7967199999999999E-3</c:v>
                </c:pt>
                <c:pt idx="45">
                  <c:v>1.8366999999999999E-3</c:v>
                </c:pt>
                <c:pt idx="46">
                  <c:v>1.87667E-3</c:v>
                </c:pt>
                <c:pt idx="47">
                  <c:v>1.91665E-3</c:v>
                </c:pt>
                <c:pt idx="48">
                  <c:v>1.95663E-3</c:v>
                </c:pt>
                <c:pt idx="49">
                  <c:v>1.9966099999999998E-3</c:v>
                </c:pt>
                <c:pt idx="50">
                  <c:v>2.03659E-3</c:v>
                </c:pt>
                <c:pt idx="51">
                  <c:v>2.0765699999999998E-3</c:v>
                </c:pt>
                <c:pt idx="52">
                  <c:v>2.11655E-3</c:v>
                </c:pt>
                <c:pt idx="53">
                  <c:v>2.1565299999999998E-3</c:v>
                </c:pt>
                <c:pt idx="54">
                  <c:v>2.19651E-3</c:v>
                </c:pt>
                <c:pt idx="55">
                  <c:v>2.2364799999999999E-3</c:v>
                </c:pt>
                <c:pt idx="56">
                  <c:v>2.2764600000000001E-3</c:v>
                </c:pt>
                <c:pt idx="57">
                  <c:v>2.3164399999999999E-3</c:v>
                </c:pt>
                <c:pt idx="58">
                  <c:v>2.3564200000000001E-3</c:v>
                </c:pt>
                <c:pt idx="59">
                  <c:v>2.3963999999999999E-3</c:v>
                </c:pt>
                <c:pt idx="60">
                  <c:v>2.4363800000000001E-3</c:v>
                </c:pt>
                <c:pt idx="61">
                  <c:v>2.4763599999999999E-3</c:v>
                </c:pt>
                <c:pt idx="62">
                  <c:v>2.5163400000000002E-3</c:v>
                </c:pt>
                <c:pt idx="63">
                  <c:v>2.5563199999999999E-3</c:v>
                </c:pt>
                <c:pt idx="64">
                  <c:v>2.5963000000000002E-3</c:v>
                </c:pt>
                <c:pt idx="65">
                  <c:v>2.63628E-3</c:v>
                </c:pt>
                <c:pt idx="66">
                  <c:v>2.6762700000000001E-3</c:v>
                </c:pt>
                <c:pt idx="67">
                  <c:v>2.7162499999999999E-3</c:v>
                </c:pt>
                <c:pt idx="68">
                  <c:v>2.7562400000000001E-3</c:v>
                </c:pt>
                <c:pt idx="69">
                  <c:v>2.7962199999999999E-3</c:v>
                </c:pt>
                <c:pt idx="70">
                  <c:v>2.83621E-3</c:v>
                </c:pt>
                <c:pt idx="71">
                  <c:v>2.8761899999999998E-3</c:v>
                </c:pt>
                <c:pt idx="72">
                  <c:v>2.91618E-3</c:v>
                </c:pt>
                <c:pt idx="73">
                  <c:v>2.9561600000000002E-3</c:v>
                </c:pt>
                <c:pt idx="74">
                  <c:v>2.9961499999999999E-3</c:v>
                </c:pt>
                <c:pt idx="75">
                  <c:v>3.0361300000000002E-3</c:v>
                </c:pt>
                <c:pt idx="76">
                  <c:v>3.0761199999999999E-3</c:v>
                </c:pt>
                <c:pt idx="77">
                  <c:v>3.1161000000000001E-3</c:v>
                </c:pt>
                <c:pt idx="78">
                  <c:v>3.1560899999999999E-3</c:v>
                </c:pt>
                <c:pt idx="79">
                  <c:v>3.1960700000000001E-3</c:v>
                </c:pt>
                <c:pt idx="80">
                  <c:v>3.2360499999999999E-3</c:v>
                </c:pt>
                <c:pt idx="81">
                  <c:v>3.27604E-3</c:v>
                </c:pt>
                <c:pt idx="82">
                  <c:v>3.3160199999999998E-3</c:v>
                </c:pt>
                <c:pt idx="83">
                  <c:v>3.35601E-3</c:v>
                </c:pt>
                <c:pt idx="84">
                  <c:v>3.3959900000000002E-3</c:v>
                </c:pt>
                <c:pt idx="85">
                  <c:v>3.4359799999999999E-3</c:v>
                </c:pt>
                <c:pt idx="86">
                  <c:v>3.4759600000000002E-3</c:v>
                </c:pt>
                <c:pt idx="87">
                  <c:v>3.5159499999999999E-3</c:v>
                </c:pt>
                <c:pt idx="88">
                  <c:v>3.5559400000000001E-3</c:v>
                </c:pt>
                <c:pt idx="89">
                  <c:v>3.5959299999999998E-3</c:v>
                </c:pt>
                <c:pt idx="90">
                  <c:v>3.63592E-3</c:v>
                </c:pt>
                <c:pt idx="91">
                  <c:v>3.6759100000000001E-3</c:v>
                </c:pt>
                <c:pt idx="92">
                  <c:v>3.7158999999999998E-3</c:v>
                </c:pt>
                <c:pt idx="93">
                  <c:v>3.7559E-3</c:v>
                </c:pt>
                <c:pt idx="94">
                  <c:v>3.7958900000000001E-3</c:v>
                </c:pt>
                <c:pt idx="95">
                  <c:v>3.8358799999999998E-3</c:v>
                </c:pt>
                <c:pt idx="96">
                  <c:v>3.87587E-3</c:v>
                </c:pt>
                <c:pt idx="97">
                  <c:v>3.9158600000000002E-3</c:v>
                </c:pt>
                <c:pt idx="98">
                  <c:v>3.9558500000000003E-3</c:v>
                </c:pt>
                <c:pt idx="99">
                  <c:v>3.9958499999999996E-3</c:v>
                </c:pt>
                <c:pt idx="100">
                  <c:v>4.0358399999999997E-3</c:v>
                </c:pt>
                <c:pt idx="101">
                  <c:v>4.0758299999999999E-3</c:v>
                </c:pt>
                <c:pt idx="102">
                  <c:v>4.1158200000000001E-3</c:v>
                </c:pt>
                <c:pt idx="103">
                  <c:v>4.1558100000000002E-3</c:v>
                </c:pt>
                <c:pt idx="104">
                  <c:v>4.1958100000000003E-3</c:v>
                </c:pt>
                <c:pt idx="105">
                  <c:v>4.2357999999999996E-3</c:v>
                </c:pt>
                <c:pt idx="106">
                  <c:v>4.2757899999999998E-3</c:v>
                </c:pt>
                <c:pt idx="107">
                  <c:v>4.31578E-3</c:v>
                </c:pt>
                <c:pt idx="108">
                  <c:v>4.3557700000000001E-3</c:v>
                </c:pt>
                <c:pt idx="109">
                  <c:v>4.3957700000000002E-3</c:v>
                </c:pt>
                <c:pt idx="110">
                  <c:v>4.4357600000000004E-3</c:v>
                </c:pt>
                <c:pt idx="111">
                  <c:v>4.4757499999999997E-3</c:v>
                </c:pt>
                <c:pt idx="112">
                  <c:v>4.5157499999999998E-3</c:v>
                </c:pt>
                <c:pt idx="113">
                  <c:v>4.5557499999999999E-3</c:v>
                </c:pt>
                <c:pt idx="114">
                  <c:v>4.59575E-3</c:v>
                </c:pt>
                <c:pt idx="115">
                  <c:v>4.6357500000000001E-3</c:v>
                </c:pt>
                <c:pt idx="116">
                  <c:v>4.6757500000000002E-3</c:v>
                </c:pt>
                <c:pt idx="117">
                  <c:v>4.7157500000000003E-3</c:v>
                </c:pt>
                <c:pt idx="118">
                  <c:v>4.7557500000000004E-3</c:v>
                </c:pt>
                <c:pt idx="119">
                  <c:v>4.7957599999999996E-3</c:v>
                </c:pt>
                <c:pt idx="120">
                  <c:v>4.8357599999999997E-3</c:v>
                </c:pt>
                <c:pt idx="121">
                  <c:v>4.8757599999999998E-3</c:v>
                </c:pt>
                <c:pt idx="122">
                  <c:v>4.9157599999999999E-3</c:v>
                </c:pt>
                <c:pt idx="123">
                  <c:v>4.95576E-3</c:v>
                </c:pt>
                <c:pt idx="124">
                  <c:v>4.9957600000000001E-3</c:v>
                </c:pt>
                <c:pt idx="125">
                  <c:v>5.0357600000000002E-3</c:v>
                </c:pt>
                <c:pt idx="126">
                  <c:v>5.0757700000000003E-3</c:v>
                </c:pt>
                <c:pt idx="127">
                  <c:v>5.1157800000000003E-3</c:v>
                </c:pt>
                <c:pt idx="128">
                  <c:v>5.1557800000000004E-3</c:v>
                </c:pt>
                <c:pt idx="129">
                  <c:v>5.1957899999999996E-3</c:v>
                </c:pt>
                <c:pt idx="130">
                  <c:v>5.2357899999999997E-3</c:v>
                </c:pt>
                <c:pt idx="131">
                  <c:v>5.2757999999999998E-3</c:v>
                </c:pt>
                <c:pt idx="132">
                  <c:v>5.3157999999999999E-3</c:v>
                </c:pt>
                <c:pt idx="133">
                  <c:v>5.3558099999999999E-3</c:v>
                </c:pt>
                <c:pt idx="134">
                  <c:v>5.39582E-3</c:v>
                </c:pt>
                <c:pt idx="135">
                  <c:v>5.4358200000000001E-3</c:v>
                </c:pt>
                <c:pt idx="136">
                  <c:v>5.4758300000000001E-3</c:v>
                </c:pt>
                <c:pt idx="137">
                  <c:v>5.5158300000000002E-3</c:v>
                </c:pt>
                <c:pt idx="138">
                  <c:v>5.5558400000000003E-3</c:v>
                </c:pt>
                <c:pt idx="139">
                  <c:v>5.5958500000000003E-3</c:v>
                </c:pt>
                <c:pt idx="140">
                  <c:v>5.6358500000000004E-3</c:v>
                </c:pt>
                <c:pt idx="141">
                  <c:v>5.6758599999999996E-3</c:v>
                </c:pt>
                <c:pt idx="142">
                  <c:v>5.7158599999999997E-3</c:v>
                </c:pt>
                <c:pt idx="143">
                  <c:v>5.7558699999999997E-3</c:v>
                </c:pt>
                <c:pt idx="144">
                  <c:v>5.7958799999999998E-3</c:v>
                </c:pt>
                <c:pt idx="145">
                  <c:v>5.8358799999999999E-3</c:v>
                </c:pt>
                <c:pt idx="146">
                  <c:v>5.8758899999999999E-3</c:v>
                </c:pt>
                <c:pt idx="147">
                  <c:v>5.91589E-3</c:v>
                </c:pt>
                <c:pt idx="148">
                  <c:v>5.9559000000000001E-3</c:v>
                </c:pt>
                <c:pt idx="149">
                  <c:v>5.9959100000000001E-3</c:v>
                </c:pt>
                <c:pt idx="150">
                  <c:v>6.0359100000000002E-3</c:v>
                </c:pt>
                <c:pt idx="151">
                  <c:v>6.0759200000000003E-3</c:v>
                </c:pt>
                <c:pt idx="152">
                  <c:v>6.1159200000000004E-3</c:v>
                </c:pt>
                <c:pt idx="153">
                  <c:v>6.1559300000000004E-3</c:v>
                </c:pt>
                <c:pt idx="154">
                  <c:v>6.1959399999999996E-3</c:v>
                </c:pt>
                <c:pt idx="155">
                  <c:v>6.2359399999999997E-3</c:v>
                </c:pt>
                <c:pt idx="156">
                  <c:v>6.2759499999999998E-3</c:v>
                </c:pt>
                <c:pt idx="157">
                  <c:v>6.3159499999999999E-3</c:v>
                </c:pt>
                <c:pt idx="158">
                  <c:v>6.3559599999999999E-3</c:v>
                </c:pt>
                <c:pt idx="159">
                  <c:v>6.39597E-3</c:v>
                </c:pt>
                <c:pt idx="160">
                  <c:v>6.4359700000000001E-3</c:v>
                </c:pt>
                <c:pt idx="161">
                  <c:v>6.4759800000000001E-3</c:v>
                </c:pt>
                <c:pt idx="162">
                  <c:v>6.5159800000000002E-3</c:v>
                </c:pt>
                <c:pt idx="163">
                  <c:v>6.5559900000000003E-3</c:v>
                </c:pt>
                <c:pt idx="164">
                  <c:v>6.5960000000000003E-3</c:v>
                </c:pt>
                <c:pt idx="165">
                  <c:v>6.6360000000000004E-3</c:v>
                </c:pt>
                <c:pt idx="166">
                  <c:v>6.6760099999999996E-3</c:v>
                </c:pt>
                <c:pt idx="167">
                  <c:v>6.7160099999999997E-3</c:v>
                </c:pt>
                <c:pt idx="168">
                  <c:v>6.7560199999999997E-3</c:v>
                </c:pt>
                <c:pt idx="169">
                  <c:v>6.7960199999999998E-3</c:v>
                </c:pt>
                <c:pt idx="170">
                  <c:v>6.8360299999999999E-3</c:v>
                </c:pt>
                <c:pt idx="171">
                  <c:v>6.87603E-3</c:v>
                </c:pt>
                <c:pt idx="172">
                  <c:v>6.91604E-3</c:v>
                </c:pt>
                <c:pt idx="173">
                  <c:v>6.9560400000000001E-3</c:v>
                </c:pt>
                <c:pt idx="174">
                  <c:v>6.9960500000000002E-3</c:v>
                </c:pt>
                <c:pt idx="175">
                  <c:v>7.0360500000000003E-3</c:v>
                </c:pt>
                <c:pt idx="176">
                  <c:v>7.0760600000000003E-3</c:v>
                </c:pt>
                <c:pt idx="177">
                  <c:v>7.1160599999999996E-3</c:v>
                </c:pt>
                <c:pt idx="178">
                  <c:v>7.1560699999999996E-3</c:v>
                </c:pt>
                <c:pt idx="179">
                  <c:v>7.1960699999999997E-3</c:v>
                </c:pt>
                <c:pt idx="180">
                  <c:v>7.2360699999999998E-3</c:v>
                </c:pt>
                <c:pt idx="181">
                  <c:v>7.2760799999999999E-3</c:v>
                </c:pt>
                <c:pt idx="182">
                  <c:v>7.31608E-3</c:v>
                </c:pt>
                <c:pt idx="183">
                  <c:v>7.35609E-3</c:v>
                </c:pt>
                <c:pt idx="184">
                  <c:v>7.3960900000000001E-3</c:v>
                </c:pt>
                <c:pt idx="185">
                  <c:v>7.4361000000000002E-3</c:v>
                </c:pt>
                <c:pt idx="186">
                  <c:v>7.4761000000000003E-3</c:v>
                </c:pt>
                <c:pt idx="187">
                  <c:v>7.5161100000000003E-3</c:v>
                </c:pt>
                <c:pt idx="188">
                  <c:v>7.5561100000000004E-3</c:v>
                </c:pt>
                <c:pt idx="189">
                  <c:v>7.5961099999999997E-3</c:v>
                </c:pt>
                <c:pt idx="190">
                  <c:v>7.6361199999999997E-3</c:v>
                </c:pt>
                <c:pt idx="191">
                  <c:v>7.6761199999999998E-3</c:v>
                </c:pt>
                <c:pt idx="192">
                  <c:v>7.7161299999999999E-3</c:v>
                </c:pt>
                <c:pt idx="193">
                  <c:v>7.75613E-3</c:v>
                </c:pt>
                <c:pt idx="194">
                  <c:v>7.79614E-3</c:v>
                </c:pt>
                <c:pt idx="195">
                  <c:v>7.8361400000000001E-3</c:v>
                </c:pt>
                <c:pt idx="196">
                  <c:v>7.8761500000000002E-3</c:v>
                </c:pt>
                <c:pt idx="197">
                  <c:v>7.9161500000000003E-3</c:v>
                </c:pt>
                <c:pt idx="198">
                  <c:v>7.9561600000000003E-3</c:v>
                </c:pt>
                <c:pt idx="199">
                  <c:v>7.9961600000000004E-3</c:v>
                </c:pt>
                <c:pt idx="200">
                  <c:v>8.0361600000000005E-3</c:v>
                </c:pt>
                <c:pt idx="201">
                  <c:v>8.0761700000000006E-3</c:v>
                </c:pt>
                <c:pt idx="202">
                  <c:v>8.1161700000000007E-3</c:v>
                </c:pt>
                <c:pt idx="203">
                  <c:v>8.1561800000000007E-3</c:v>
                </c:pt>
                <c:pt idx="204">
                  <c:v>8.1961800000000008E-3</c:v>
                </c:pt>
                <c:pt idx="205">
                  <c:v>8.2361899999999991E-3</c:v>
                </c:pt>
                <c:pt idx="206">
                  <c:v>8.2761899999999992E-3</c:v>
                </c:pt>
                <c:pt idx="207">
                  <c:v>8.3161999999999993E-3</c:v>
                </c:pt>
                <c:pt idx="208">
                  <c:v>8.3561999999999994E-3</c:v>
                </c:pt>
                <c:pt idx="209">
                  <c:v>8.3961999999999995E-3</c:v>
                </c:pt>
                <c:pt idx="210">
                  <c:v>8.4362099999999995E-3</c:v>
                </c:pt>
                <c:pt idx="211">
                  <c:v>8.4762099999999996E-3</c:v>
                </c:pt>
                <c:pt idx="212">
                  <c:v>8.5162199999999997E-3</c:v>
                </c:pt>
                <c:pt idx="213">
                  <c:v>8.5562199999999998E-3</c:v>
                </c:pt>
                <c:pt idx="214">
                  <c:v>8.5962299999999998E-3</c:v>
                </c:pt>
                <c:pt idx="215">
                  <c:v>8.6362299999999999E-3</c:v>
                </c:pt>
                <c:pt idx="216">
                  <c:v>8.67624E-3</c:v>
                </c:pt>
                <c:pt idx="217">
                  <c:v>8.7162400000000001E-3</c:v>
                </c:pt>
                <c:pt idx="218">
                  <c:v>8.7562500000000001E-3</c:v>
                </c:pt>
                <c:pt idx="219">
                  <c:v>8.7962500000000002E-3</c:v>
                </c:pt>
                <c:pt idx="220">
                  <c:v>8.8362500000000004E-3</c:v>
                </c:pt>
                <c:pt idx="221">
                  <c:v>8.8762600000000004E-3</c:v>
                </c:pt>
                <c:pt idx="222">
                  <c:v>8.9162600000000005E-3</c:v>
                </c:pt>
                <c:pt idx="223">
                  <c:v>8.9562800000000005E-3</c:v>
                </c:pt>
                <c:pt idx="224">
                  <c:v>8.9963000000000005E-3</c:v>
                </c:pt>
                <c:pt idx="225">
                  <c:v>9.0363100000000005E-3</c:v>
                </c:pt>
                <c:pt idx="226">
                  <c:v>9.0763300000000005E-3</c:v>
                </c:pt>
                <c:pt idx="227">
                  <c:v>9.1163500000000005E-3</c:v>
                </c:pt>
                <c:pt idx="228">
                  <c:v>9.1563700000000005E-3</c:v>
                </c:pt>
                <c:pt idx="229">
                  <c:v>9.1963800000000005E-3</c:v>
                </c:pt>
                <c:pt idx="230">
                  <c:v>9.2364000000000005E-3</c:v>
                </c:pt>
                <c:pt idx="231">
                  <c:v>9.2764200000000005E-3</c:v>
                </c:pt>
                <c:pt idx="232">
                  <c:v>9.3164400000000005E-3</c:v>
                </c:pt>
                <c:pt idx="233">
                  <c:v>9.3564500000000005E-3</c:v>
                </c:pt>
                <c:pt idx="234">
                  <c:v>9.3964700000000005E-3</c:v>
                </c:pt>
                <c:pt idx="235">
                  <c:v>9.4364900000000005E-3</c:v>
                </c:pt>
                <c:pt idx="236">
                  <c:v>9.4765100000000005E-3</c:v>
                </c:pt>
                <c:pt idx="237">
                  <c:v>9.5165200000000005E-3</c:v>
                </c:pt>
                <c:pt idx="238">
                  <c:v>9.5565400000000005E-3</c:v>
                </c:pt>
                <c:pt idx="239">
                  <c:v>9.5965600000000005E-3</c:v>
                </c:pt>
                <c:pt idx="240">
                  <c:v>9.6365800000000005E-3</c:v>
                </c:pt>
                <c:pt idx="241">
                  <c:v>9.6765900000000005E-3</c:v>
                </c:pt>
                <c:pt idx="242">
                  <c:v>9.7166100000000005E-3</c:v>
                </c:pt>
                <c:pt idx="243">
                  <c:v>9.7566300000000005E-3</c:v>
                </c:pt>
                <c:pt idx="244">
                  <c:v>9.7966500000000005E-3</c:v>
                </c:pt>
                <c:pt idx="245">
                  <c:v>9.8366600000000005E-3</c:v>
                </c:pt>
                <c:pt idx="246">
                  <c:v>9.8766800000000005E-3</c:v>
                </c:pt>
                <c:pt idx="247">
                  <c:v>9.9167000000000005E-3</c:v>
                </c:pt>
                <c:pt idx="248">
                  <c:v>9.9567200000000005E-3</c:v>
                </c:pt>
                <c:pt idx="249">
                  <c:v>9.9967300000000005E-3</c:v>
                </c:pt>
                <c:pt idx="250">
                  <c:v>1.00368E-2</c:v>
                </c:pt>
                <c:pt idx="251">
                  <c:v>1.00768E-2</c:v>
                </c:pt>
                <c:pt idx="252">
                  <c:v>1.01168E-2</c:v>
                </c:pt>
                <c:pt idx="253">
                  <c:v>1.0156800000000001E-2</c:v>
                </c:pt>
                <c:pt idx="254">
                  <c:v>1.0196800000000001E-2</c:v>
                </c:pt>
                <c:pt idx="255">
                  <c:v>1.0236800000000001E-2</c:v>
                </c:pt>
                <c:pt idx="256">
                  <c:v>1.02769E-2</c:v>
                </c:pt>
                <c:pt idx="257">
                  <c:v>1.03169E-2</c:v>
                </c:pt>
                <c:pt idx="258">
                  <c:v>1.03569E-2</c:v>
                </c:pt>
                <c:pt idx="259">
                  <c:v>1.0396900000000001E-2</c:v>
                </c:pt>
                <c:pt idx="260">
                  <c:v>1.0436900000000001E-2</c:v>
                </c:pt>
                <c:pt idx="261">
                  <c:v>1.0476900000000001E-2</c:v>
                </c:pt>
                <c:pt idx="262">
                  <c:v>1.0517E-2</c:v>
                </c:pt>
                <c:pt idx="263">
                  <c:v>1.0557E-2</c:v>
                </c:pt>
                <c:pt idx="264">
                  <c:v>1.0597000000000001E-2</c:v>
                </c:pt>
                <c:pt idx="265">
                  <c:v>1.0637000000000001E-2</c:v>
                </c:pt>
                <c:pt idx="266">
                  <c:v>1.0677000000000001E-2</c:v>
                </c:pt>
                <c:pt idx="267">
                  <c:v>1.0717000000000001E-2</c:v>
                </c:pt>
                <c:pt idx="268">
                  <c:v>1.07571E-2</c:v>
                </c:pt>
                <c:pt idx="269">
                  <c:v>1.07971E-2</c:v>
                </c:pt>
                <c:pt idx="270">
                  <c:v>1.0837100000000001E-2</c:v>
                </c:pt>
                <c:pt idx="271">
                  <c:v>1.0877100000000001E-2</c:v>
                </c:pt>
                <c:pt idx="272">
                  <c:v>1.0917100000000001E-2</c:v>
                </c:pt>
                <c:pt idx="273">
                  <c:v>1.09572E-2</c:v>
                </c:pt>
                <c:pt idx="274">
                  <c:v>1.09972E-2</c:v>
                </c:pt>
                <c:pt idx="275">
                  <c:v>1.10372E-2</c:v>
                </c:pt>
                <c:pt idx="276">
                  <c:v>1.1077200000000001E-2</c:v>
                </c:pt>
                <c:pt idx="277">
                  <c:v>1.1117200000000001E-2</c:v>
                </c:pt>
                <c:pt idx="278">
                  <c:v>1.1157200000000001E-2</c:v>
                </c:pt>
                <c:pt idx="279">
                  <c:v>1.11973E-2</c:v>
                </c:pt>
                <c:pt idx="280">
                  <c:v>1.12373E-2</c:v>
                </c:pt>
                <c:pt idx="281">
                  <c:v>1.1277300000000001E-2</c:v>
                </c:pt>
                <c:pt idx="282">
                  <c:v>1.1317300000000001E-2</c:v>
                </c:pt>
                <c:pt idx="283">
                  <c:v>1.1357300000000001E-2</c:v>
                </c:pt>
                <c:pt idx="284">
                  <c:v>1.1397300000000001E-2</c:v>
                </c:pt>
                <c:pt idx="285">
                  <c:v>1.14374E-2</c:v>
                </c:pt>
                <c:pt idx="286">
                  <c:v>1.14774E-2</c:v>
                </c:pt>
                <c:pt idx="287">
                  <c:v>1.1517400000000001E-2</c:v>
                </c:pt>
                <c:pt idx="288">
                  <c:v>1.1557400000000001E-2</c:v>
                </c:pt>
                <c:pt idx="289">
                  <c:v>1.1597400000000001E-2</c:v>
                </c:pt>
                <c:pt idx="290">
                  <c:v>1.1637399999999999E-2</c:v>
                </c:pt>
                <c:pt idx="291">
                  <c:v>1.16775E-2</c:v>
                </c:pt>
                <c:pt idx="292">
                  <c:v>1.17175E-2</c:v>
                </c:pt>
                <c:pt idx="293">
                  <c:v>1.1757500000000001E-2</c:v>
                </c:pt>
                <c:pt idx="294">
                  <c:v>1.1797500000000001E-2</c:v>
                </c:pt>
                <c:pt idx="295">
                  <c:v>1.1837500000000001E-2</c:v>
                </c:pt>
                <c:pt idx="296">
                  <c:v>1.18776E-2</c:v>
                </c:pt>
                <c:pt idx="297">
                  <c:v>1.19176E-2</c:v>
                </c:pt>
                <c:pt idx="298">
                  <c:v>1.1957600000000001E-2</c:v>
                </c:pt>
                <c:pt idx="299">
                  <c:v>1.1997600000000001E-2</c:v>
                </c:pt>
                <c:pt idx="300">
                  <c:v>1.2037600000000001E-2</c:v>
                </c:pt>
                <c:pt idx="301">
                  <c:v>1.2077600000000001E-2</c:v>
                </c:pt>
                <c:pt idx="302">
                  <c:v>1.21177E-2</c:v>
                </c:pt>
                <c:pt idx="303">
                  <c:v>1.21577E-2</c:v>
                </c:pt>
                <c:pt idx="304">
                  <c:v>1.2197700000000001E-2</c:v>
                </c:pt>
                <c:pt idx="305">
                  <c:v>1.2237700000000001E-2</c:v>
                </c:pt>
                <c:pt idx="306">
                  <c:v>1.2277700000000001E-2</c:v>
                </c:pt>
                <c:pt idx="307">
                  <c:v>1.2317699999999999E-2</c:v>
                </c:pt>
                <c:pt idx="308">
                  <c:v>1.23578E-2</c:v>
                </c:pt>
                <c:pt idx="309">
                  <c:v>1.23978E-2</c:v>
                </c:pt>
                <c:pt idx="310">
                  <c:v>1.2437800000000001E-2</c:v>
                </c:pt>
                <c:pt idx="311">
                  <c:v>1.2477800000000001E-2</c:v>
                </c:pt>
                <c:pt idx="312">
                  <c:v>1.2517800000000001E-2</c:v>
                </c:pt>
                <c:pt idx="313">
                  <c:v>1.2557799999999999E-2</c:v>
                </c:pt>
                <c:pt idx="314">
                  <c:v>1.25979E-2</c:v>
                </c:pt>
                <c:pt idx="315">
                  <c:v>1.2637900000000001E-2</c:v>
                </c:pt>
                <c:pt idx="316">
                  <c:v>1.2677900000000001E-2</c:v>
                </c:pt>
                <c:pt idx="317">
                  <c:v>1.2717900000000001E-2</c:v>
                </c:pt>
                <c:pt idx="318">
                  <c:v>1.2757900000000001E-2</c:v>
                </c:pt>
                <c:pt idx="319">
                  <c:v>1.2798E-2</c:v>
                </c:pt>
                <c:pt idx="320">
                  <c:v>1.2838E-2</c:v>
                </c:pt>
                <c:pt idx="321">
                  <c:v>1.2878000000000001E-2</c:v>
                </c:pt>
                <c:pt idx="322">
                  <c:v>1.2918000000000001E-2</c:v>
                </c:pt>
                <c:pt idx="323">
                  <c:v>1.2958000000000001E-2</c:v>
                </c:pt>
                <c:pt idx="324">
                  <c:v>1.2997999999999999E-2</c:v>
                </c:pt>
                <c:pt idx="325">
                  <c:v>1.30381E-2</c:v>
                </c:pt>
                <c:pt idx="326">
                  <c:v>1.30781E-2</c:v>
                </c:pt>
                <c:pt idx="327">
                  <c:v>1.3118100000000001E-2</c:v>
                </c:pt>
                <c:pt idx="328">
                  <c:v>1.3158100000000001E-2</c:v>
                </c:pt>
                <c:pt idx="329">
                  <c:v>1.3198100000000001E-2</c:v>
                </c:pt>
                <c:pt idx="330">
                  <c:v>1.3238099999999999E-2</c:v>
                </c:pt>
                <c:pt idx="331">
                  <c:v>1.32782E-2</c:v>
                </c:pt>
                <c:pt idx="332">
                  <c:v>1.3318200000000001E-2</c:v>
                </c:pt>
                <c:pt idx="333">
                  <c:v>1.3358200000000001E-2</c:v>
                </c:pt>
                <c:pt idx="334">
                  <c:v>1.3398200000000001E-2</c:v>
                </c:pt>
                <c:pt idx="335">
                  <c:v>1.3438200000000001E-2</c:v>
                </c:pt>
                <c:pt idx="336">
                  <c:v>1.3478199999999999E-2</c:v>
                </c:pt>
                <c:pt idx="337">
                  <c:v>1.35183E-2</c:v>
                </c:pt>
                <c:pt idx="338">
                  <c:v>1.3558300000000001E-2</c:v>
                </c:pt>
                <c:pt idx="339">
                  <c:v>1.3598300000000001E-2</c:v>
                </c:pt>
                <c:pt idx="340">
                  <c:v>1.3638300000000001E-2</c:v>
                </c:pt>
                <c:pt idx="341">
                  <c:v>1.3678299999999999E-2</c:v>
                </c:pt>
                <c:pt idx="342">
                  <c:v>1.37184E-2</c:v>
                </c:pt>
                <c:pt idx="343">
                  <c:v>1.37584E-2</c:v>
                </c:pt>
                <c:pt idx="344">
                  <c:v>1.3798400000000001E-2</c:v>
                </c:pt>
                <c:pt idx="345">
                  <c:v>1.3838400000000001E-2</c:v>
                </c:pt>
                <c:pt idx="346">
                  <c:v>1.3878400000000001E-2</c:v>
                </c:pt>
                <c:pt idx="347">
                  <c:v>1.39185E-2</c:v>
                </c:pt>
                <c:pt idx="348">
                  <c:v>1.39585E-2</c:v>
                </c:pt>
                <c:pt idx="349">
                  <c:v>1.3998500000000001E-2</c:v>
                </c:pt>
                <c:pt idx="350">
                  <c:v>1.40386E-2</c:v>
                </c:pt>
                <c:pt idx="351">
                  <c:v>1.40786E-2</c:v>
                </c:pt>
                <c:pt idx="352">
                  <c:v>1.41187E-2</c:v>
                </c:pt>
                <c:pt idx="353">
                  <c:v>1.41587E-2</c:v>
                </c:pt>
                <c:pt idx="354">
                  <c:v>1.41987E-2</c:v>
                </c:pt>
                <c:pt idx="355">
                  <c:v>1.4238799999999999E-2</c:v>
                </c:pt>
                <c:pt idx="356">
                  <c:v>1.4278799999999999E-2</c:v>
                </c:pt>
                <c:pt idx="357">
                  <c:v>1.4318900000000001E-2</c:v>
                </c:pt>
                <c:pt idx="358">
                  <c:v>1.4358900000000001E-2</c:v>
                </c:pt>
                <c:pt idx="359">
                  <c:v>1.4398899999999999E-2</c:v>
                </c:pt>
                <c:pt idx="360">
                  <c:v>1.4439E-2</c:v>
                </c:pt>
                <c:pt idx="361">
                  <c:v>1.4479000000000001E-2</c:v>
                </c:pt>
                <c:pt idx="362">
                  <c:v>1.45191E-2</c:v>
                </c:pt>
                <c:pt idx="363">
                  <c:v>1.45591E-2</c:v>
                </c:pt>
                <c:pt idx="364">
                  <c:v>1.45992E-2</c:v>
                </c:pt>
                <c:pt idx="365">
                  <c:v>1.46392E-2</c:v>
                </c:pt>
                <c:pt idx="366">
                  <c:v>1.46792E-2</c:v>
                </c:pt>
                <c:pt idx="367">
                  <c:v>1.4719299999999999E-2</c:v>
                </c:pt>
                <c:pt idx="368">
                  <c:v>1.47593E-2</c:v>
                </c:pt>
                <c:pt idx="369">
                  <c:v>1.4799400000000001E-2</c:v>
                </c:pt>
                <c:pt idx="370">
                  <c:v>1.4839400000000001E-2</c:v>
                </c:pt>
                <c:pt idx="371">
                  <c:v>1.4879399999999999E-2</c:v>
                </c:pt>
                <c:pt idx="372">
                  <c:v>1.49195E-2</c:v>
                </c:pt>
                <c:pt idx="373">
                  <c:v>1.4959500000000001E-2</c:v>
                </c:pt>
                <c:pt idx="374">
                  <c:v>1.49996E-2</c:v>
                </c:pt>
                <c:pt idx="375">
                  <c:v>1.50396E-2</c:v>
                </c:pt>
                <c:pt idx="376">
                  <c:v>1.50796E-2</c:v>
                </c:pt>
                <c:pt idx="377">
                  <c:v>1.51197E-2</c:v>
                </c:pt>
                <c:pt idx="378">
                  <c:v>1.51597E-2</c:v>
                </c:pt>
                <c:pt idx="379">
                  <c:v>1.5199799999999999E-2</c:v>
                </c:pt>
                <c:pt idx="380">
                  <c:v>1.52398E-2</c:v>
                </c:pt>
                <c:pt idx="381">
                  <c:v>1.52798E-2</c:v>
                </c:pt>
                <c:pt idx="382">
                  <c:v>1.5319899999999999E-2</c:v>
                </c:pt>
                <c:pt idx="383">
                  <c:v>1.5359899999999999E-2</c:v>
                </c:pt>
                <c:pt idx="384">
                  <c:v>1.54E-2</c:v>
                </c:pt>
                <c:pt idx="385">
                  <c:v>1.5440000000000001E-2</c:v>
                </c:pt>
                <c:pt idx="386">
                  <c:v>1.5480000000000001E-2</c:v>
                </c:pt>
                <c:pt idx="387">
                  <c:v>1.55201E-2</c:v>
                </c:pt>
                <c:pt idx="388">
                  <c:v>1.55601E-2</c:v>
                </c:pt>
                <c:pt idx="389">
                  <c:v>1.56002E-2</c:v>
                </c:pt>
                <c:pt idx="390">
                  <c:v>1.56402E-2</c:v>
                </c:pt>
                <c:pt idx="391">
                  <c:v>1.5680199999999998E-2</c:v>
                </c:pt>
                <c:pt idx="392">
                  <c:v>1.57203E-2</c:v>
                </c:pt>
                <c:pt idx="393">
                  <c:v>1.5760300000000001E-2</c:v>
                </c:pt>
                <c:pt idx="394">
                  <c:v>1.5800399999999999E-2</c:v>
                </c:pt>
                <c:pt idx="395">
                  <c:v>1.5840400000000001E-2</c:v>
                </c:pt>
                <c:pt idx="396">
                  <c:v>1.5880399999999999E-2</c:v>
                </c:pt>
                <c:pt idx="397">
                  <c:v>1.5920500000000001E-2</c:v>
                </c:pt>
                <c:pt idx="398">
                  <c:v>1.5960499999999999E-2</c:v>
                </c:pt>
                <c:pt idx="399">
                  <c:v>1.60006E-2</c:v>
                </c:pt>
                <c:pt idx="400">
                  <c:v>1.6040599999999999E-2</c:v>
                </c:pt>
                <c:pt idx="401">
                  <c:v>1.60806E-2</c:v>
                </c:pt>
                <c:pt idx="402">
                  <c:v>1.6120700000000002E-2</c:v>
                </c:pt>
                <c:pt idx="403">
                  <c:v>1.61607E-2</c:v>
                </c:pt>
                <c:pt idx="404">
                  <c:v>1.6200800000000001E-2</c:v>
                </c:pt>
                <c:pt idx="405">
                  <c:v>1.62408E-2</c:v>
                </c:pt>
                <c:pt idx="406">
                  <c:v>1.6280800000000002E-2</c:v>
                </c:pt>
                <c:pt idx="407">
                  <c:v>1.6320899999999999E-2</c:v>
                </c:pt>
                <c:pt idx="408">
                  <c:v>1.6360900000000001E-2</c:v>
                </c:pt>
                <c:pt idx="409">
                  <c:v>1.6400999999999999E-2</c:v>
                </c:pt>
                <c:pt idx="410">
                  <c:v>1.6441000000000001E-2</c:v>
                </c:pt>
                <c:pt idx="411">
                  <c:v>1.6480999999999999E-2</c:v>
                </c:pt>
                <c:pt idx="412">
                  <c:v>1.65211E-2</c:v>
                </c:pt>
                <c:pt idx="413">
                  <c:v>1.6561099999999999E-2</c:v>
                </c:pt>
                <c:pt idx="414">
                  <c:v>1.66012E-2</c:v>
                </c:pt>
                <c:pt idx="415">
                  <c:v>1.6641199999999998E-2</c:v>
                </c:pt>
                <c:pt idx="416">
                  <c:v>1.66812E-2</c:v>
                </c:pt>
                <c:pt idx="417">
                  <c:v>1.6721300000000001E-2</c:v>
                </c:pt>
                <c:pt idx="418">
                  <c:v>1.67613E-2</c:v>
                </c:pt>
                <c:pt idx="419">
                  <c:v>1.6801400000000001E-2</c:v>
                </c:pt>
                <c:pt idx="420">
                  <c:v>1.6841399999999999E-2</c:v>
                </c:pt>
                <c:pt idx="421">
                  <c:v>1.6881400000000001E-2</c:v>
                </c:pt>
                <c:pt idx="422">
                  <c:v>1.6921499999999999E-2</c:v>
                </c:pt>
                <c:pt idx="423">
                  <c:v>1.6961500000000001E-2</c:v>
                </c:pt>
                <c:pt idx="424">
                  <c:v>1.7001599999999999E-2</c:v>
                </c:pt>
                <c:pt idx="425">
                  <c:v>1.70416E-2</c:v>
                </c:pt>
                <c:pt idx="426">
                  <c:v>1.7081599999999999E-2</c:v>
                </c:pt>
                <c:pt idx="427">
                  <c:v>1.71217E-2</c:v>
                </c:pt>
                <c:pt idx="428">
                  <c:v>1.7161699999999998E-2</c:v>
                </c:pt>
                <c:pt idx="429">
                  <c:v>1.72018E-2</c:v>
                </c:pt>
                <c:pt idx="430">
                  <c:v>1.7241800000000002E-2</c:v>
                </c:pt>
                <c:pt idx="431">
                  <c:v>1.72818E-2</c:v>
                </c:pt>
                <c:pt idx="432">
                  <c:v>1.7321900000000001E-2</c:v>
                </c:pt>
                <c:pt idx="433">
                  <c:v>1.73619E-2</c:v>
                </c:pt>
                <c:pt idx="434">
                  <c:v>1.7402000000000001E-2</c:v>
                </c:pt>
                <c:pt idx="435">
                  <c:v>1.7441999999999999E-2</c:v>
                </c:pt>
                <c:pt idx="436">
                  <c:v>1.7482000000000001E-2</c:v>
                </c:pt>
                <c:pt idx="437">
                  <c:v>1.7522099999999999E-2</c:v>
                </c:pt>
                <c:pt idx="438">
                  <c:v>1.7562100000000001E-2</c:v>
                </c:pt>
                <c:pt idx="439">
                  <c:v>1.7602199999999998E-2</c:v>
                </c:pt>
                <c:pt idx="440">
                  <c:v>1.76422E-2</c:v>
                </c:pt>
                <c:pt idx="441">
                  <c:v>1.7682199999999999E-2</c:v>
                </c:pt>
                <c:pt idx="442">
                  <c:v>1.77223E-2</c:v>
                </c:pt>
                <c:pt idx="443">
                  <c:v>1.7762300000000002E-2</c:v>
                </c:pt>
                <c:pt idx="444">
                  <c:v>1.7802399999999999E-2</c:v>
                </c:pt>
                <c:pt idx="445">
                  <c:v>1.7842400000000001E-2</c:v>
                </c:pt>
                <c:pt idx="446">
                  <c:v>1.78824E-2</c:v>
                </c:pt>
                <c:pt idx="447">
                  <c:v>1.7922500000000001E-2</c:v>
                </c:pt>
                <c:pt idx="448">
                  <c:v>1.7962499999999999E-2</c:v>
                </c:pt>
                <c:pt idx="449">
                  <c:v>1.8002600000000001E-2</c:v>
                </c:pt>
                <c:pt idx="450">
                  <c:v>1.8042599999999999E-2</c:v>
                </c:pt>
                <c:pt idx="451">
                  <c:v>1.8082600000000001E-2</c:v>
                </c:pt>
                <c:pt idx="452">
                  <c:v>1.8122699999999999E-2</c:v>
                </c:pt>
                <c:pt idx="453">
                  <c:v>1.81627E-2</c:v>
                </c:pt>
                <c:pt idx="454">
                  <c:v>1.8202800000000002E-2</c:v>
                </c:pt>
                <c:pt idx="455">
                  <c:v>1.82428E-2</c:v>
                </c:pt>
                <c:pt idx="456">
                  <c:v>1.8282799999999998E-2</c:v>
                </c:pt>
                <c:pt idx="457">
                  <c:v>1.83229E-2</c:v>
                </c:pt>
                <c:pt idx="458">
                  <c:v>1.8362900000000001E-2</c:v>
                </c:pt>
                <c:pt idx="459">
                  <c:v>1.8402999999999999E-2</c:v>
                </c:pt>
                <c:pt idx="460">
                  <c:v>1.8443000000000001E-2</c:v>
                </c:pt>
                <c:pt idx="461">
                  <c:v>1.8482999999999999E-2</c:v>
                </c:pt>
                <c:pt idx="462">
                  <c:v>1.8523100000000001E-2</c:v>
                </c:pt>
                <c:pt idx="463">
                  <c:v>1.8563099999999999E-2</c:v>
                </c:pt>
                <c:pt idx="464">
                  <c:v>1.86032E-2</c:v>
                </c:pt>
                <c:pt idx="465">
                  <c:v>1.8643199999999999E-2</c:v>
                </c:pt>
                <c:pt idx="466">
                  <c:v>1.8683200000000001E-2</c:v>
                </c:pt>
                <c:pt idx="467">
                  <c:v>1.8723299999999998E-2</c:v>
                </c:pt>
                <c:pt idx="468">
                  <c:v>1.87633E-2</c:v>
                </c:pt>
                <c:pt idx="469">
                  <c:v>1.8803400000000001E-2</c:v>
                </c:pt>
                <c:pt idx="470">
                  <c:v>1.88434E-2</c:v>
                </c:pt>
                <c:pt idx="471">
                  <c:v>1.8883400000000002E-2</c:v>
                </c:pt>
                <c:pt idx="472">
                  <c:v>1.8923499999999999E-2</c:v>
                </c:pt>
                <c:pt idx="473">
                  <c:v>1.8963500000000001E-2</c:v>
                </c:pt>
                <c:pt idx="474">
                  <c:v>1.9003599999999999E-2</c:v>
                </c:pt>
                <c:pt idx="475">
                  <c:v>1.9043600000000001E-2</c:v>
                </c:pt>
                <c:pt idx="476">
                  <c:v>1.9083599999999999E-2</c:v>
                </c:pt>
                <c:pt idx="477">
                  <c:v>1.91237E-2</c:v>
                </c:pt>
                <c:pt idx="478">
                  <c:v>1.9163699999999999E-2</c:v>
                </c:pt>
                <c:pt idx="479">
                  <c:v>1.9203700000000001E-2</c:v>
                </c:pt>
                <c:pt idx="480">
                  <c:v>1.9243799999999998E-2</c:v>
                </c:pt>
                <c:pt idx="481">
                  <c:v>1.92838E-2</c:v>
                </c:pt>
                <c:pt idx="482">
                  <c:v>1.9323900000000001E-2</c:v>
                </c:pt>
                <c:pt idx="483">
                  <c:v>1.93639E-2</c:v>
                </c:pt>
                <c:pt idx="484">
                  <c:v>1.9403900000000002E-2</c:v>
                </c:pt>
                <c:pt idx="485">
                  <c:v>1.9443999999999999E-2</c:v>
                </c:pt>
                <c:pt idx="486">
                  <c:v>1.9484000000000001E-2</c:v>
                </c:pt>
                <c:pt idx="487">
                  <c:v>1.9524099999999999E-2</c:v>
                </c:pt>
                <c:pt idx="488">
                  <c:v>1.9564100000000001E-2</c:v>
                </c:pt>
                <c:pt idx="489">
                  <c:v>1.9604099999999999E-2</c:v>
                </c:pt>
                <c:pt idx="490">
                  <c:v>1.9644200000000001E-2</c:v>
                </c:pt>
                <c:pt idx="491">
                  <c:v>1.9684199999999999E-2</c:v>
                </c:pt>
                <c:pt idx="492">
                  <c:v>1.97243E-2</c:v>
                </c:pt>
                <c:pt idx="493">
                  <c:v>1.9764299999999999E-2</c:v>
                </c:pt>
                <c:pt idx="494">
                  <c:v>1.98043E-2</c:v>
                </c:pt>
                <c:pt idx="495">
                  <c:v>1.9844400000000002E-2</c:v>
                </c:pt>
                <c:pt idx="496">
                  <c:v>1.98844E-2</c:v>
                </c:pt>
                <c:pt idx="497">
                  <c:v>1.9924500000000001E-2</c:v>
                </c:pt>
                <c:pt idx="498">
                  <c:v>1.99645E-2</c:v>
                </c:pt>
                <c:pt idx="499">
                  <c:v>2.0004500000000001E-2</c:v>
                </c:pt>
                <c:pt idx="500">
                  <c:v>2.0044599999999999E-2</c:v>
                </c:pt>
                <c:pt idx="501">
                  <c:v>2.0084600000000001E-2</c:v>
                </c:pt>
                <c:pt idx="502">
                  <c:v>2.0124699999999999E-2</c:v>
                </c:pt>
                <c:pt idx="503">
                  <c:v>2.0164700000000001E-2</c:v>
                </c:pt>
                <c:pt idx="504">
                  <c:v>2.0204699999999999E-2</c:v>
                </c:pt>
                <c:pt idx="505">
                  <c:v>2.02448E-2</c:v>
                </c:pt>
                <c:pt idx="506">
                  <c:v>2.0284799999999999E-2</c:v>
                </c:pt>
                <c:pt idx="507">
                  <c:v>2.03249E-2</c:v>
                </c:pt>
                <c:pt idx="508">
                  <c:v>2.0364899999999998E-2</c:v>
                </c:pt>
                <c:pt idx="509">
                  <c:v>2.04049E-2</c:v>
                </c:pt>
                <c:pt idx="510">
                  <c:v>2.0445000000000001E-2</c:v>
                </c:pt>
                <c:pt idx="511">
                  <c:v>2.0485E-2</c:v>
                </c:pt>
                <c:pt idx="512">
                  <c:v>2.0525100000000001E-2</c:v>
                </c:pt>
                <c:pt idx="513">
                  <c:v>2.0565099999999999E-2</c:v>
                </c:pt>
                <c:pt idx="514">
                  <c:v>2.0605100000000001E-2</c:v>
                </c:pt>
                <c:pt idx="515">
                  <c:v>2.0645199999999999E-2</c:v>
                </c:pt>
                <c:pt idx="516">
                  <c:v>2.0685200000000001E-2</c:v>
                </c:pt>
                <c:pt idx="517">
                  <c:v>2.0725299999999999E-2</c:v>
                </c:pt>
                <c:pt idx="518">
                  <c:v>2.07653E-2</c:v>
                </c:pt>
                <c:pt idx="519">
                  <c:v>2.0805299999999999E-2</c:v>
                </c:pt>
                <c:pt idx="520">
                  <c:v>2.08454E-2</c:v>
                </c:pt>
                <c:pt idx="521">
                  <c:v>2.0885399999999998E-2</c:v>
                </c:pt>
                <c:pt idx="522">
                  <c:v>2.09255E-2</c:v>
                </c:pt>
                <c:pt idx="523">
                  <c:v>2.0965500000000001E-2</c:v>
                </c:pt>
                <c:pt idx="524">
                  <c:v>2.10055E-2</c:v>
                </c:pt>
                <c:pt idx="525">
                  <c:v>2.1045600000000001E-2</c:v>
                </c:pt>
                <c:pt idx="526">
                  <c:v>2.1085599999999999E-2</c:v>
                </c:pt>
                <c:pt idx="527">
                  <c:v>2.1125700000000001E-2</c:v>
                </c:pt>
                <c:pt idx="528">
                  <c:v>2.1165699999999999E-2</c:v>
                </c:pt>
                <c:pt idx="529">
                  <c:v>2.1205700000000001E-2</c:v>
                </c:pt>
                <c:pt idx="530">
                  <c:v>2.1245799999999999E-2</c:v>
                </c:pt>
                <c:pt idx="531">
                  <c:v>2.1285800000000001E-2</c:v>
                </c:pt>
                <c:pt idx="532">
                  <c:v>2.1325899999999998E-2</c:v>
                </c:pt>
                <c:pt idx="533">
                  <c:v>2.13659E-2</c:v>
                </c:pt>
                <c:pt idx="534">
                  <c:v>2.1405899999999999E-2</c:v>
                </c:pt>
                <c:pt idx="535">
                  <c:v>2.1446E-2</c:v>
                </c:pt>
                <c:pt idx="536">
                  <c:v>2.1486000000000002E-2</c:v>
                </c:pt>
                <c:pt idx="537">
                  <c:v>2.1526099999999999E-2</c:v>
                </c:pt>
                <c:pt idx="538">
                  <c:v>2.1566100000000001E-2</c:v>
                </c:pt>
                <c:pt idx="539">
                  <c:v>2.16061E-2</c:v>
                </c:pt>
                <c:pt idx="540">
                  <c:v>2.1646200000000001E-2</c:v>
                </c:pt>
                <c:pt idx="541">
                  <c:v>2.1686199999999999E-2</c:v>
                </c:pt>
                <c:pt idx="542">
                  <c:v>2.17263E-2</c:v>
                </c:pt>
                <c:pt idx="543">
                  <c:v>2.1766299999999999E-2</c:v>
                </c:pt>
                <c:pt idx="544">
                  <c:v>2.1806300000000001E-2</c:v>
                </c:pt>
                <c:pt idx="545">
                  <c:v>2.1846399999999998E-2</c:v>
                </c:pt>
                <c:pt idx="546">
                  <c:v>2.18864E-2</c:v>
                </c:pt>
                <c:pt idx="547">
                  <c:v>2.1926500000000002E-2</c:v>
                </c:pt>
                <c:pt idx="548">
                  <c:v>2.19665E-2</c:v>
                </c:pt>
                <c:pt idx="549">
                  <c:v>2.2006499999999998E-2</c:v>
                </c:pt>
                <c:pt idx="550">
                  <c:v>2.20466E-2</c:v>
                </c:pt>
                <c:pt idx="551">
                  <c:v>2.2086600000000001E-2</c:v>
                </c:pt>
                <c:pt idx="552">
                  <c:v>2.2126699999999999E-2</c:v>
                </c:pt>
                <c:pt idx="553">
                  <c:v>2.2166700000000001E-2</c:v>
                </c:pt>
                <c:pt idx="554">
                  <c:v>2.2206699999999999E-2</c:v>
                </c:pt>
                <c:pt idx="555">
                  <c:v>2.2246800000000001E-2</c:v>
                </c:pt>
                <c:pt idx="556">
                  <c:v>2.2286799999999999E-2</c:v>
                </c:pt>
                <c:pt idx="557">
                  <c:v>2.23269E-2</c:v>
                </c:pt>
                <c:pt idx="558">
                  <c:v>2.2366899999999999E-2</c:v>
                </c:pt>
                <c:pt idx="559">
                  <c:v>2.24069E-2</c:v>
                </c:pt>
                <c:pt idx="560">
                  <c:v>2.2447000000000002E-2</c:v>
                </c:pt>
                <c:pt idx="561">
                  <c:v>2.2487E-2</c:v>
                </c:pt>
                <c:pt idx="562">
                  <c:v>2.2527100000000001E-2</c:v>
                </c:pt>
                <c:pt idx="563">
                  <c:v>2.25671E-2</c:v>
                </c:pt>
                <c:pt idx="564">
                  <c:v>2.2607100000000001E-2</c:v>
                </c:pt>
                <c:pt idx="565">
                  <c:v>2.2647199999999999E-2</c:v>
                </c:pt>
                <c:pt idx="566">
                  <c:v>2.2687200000000001E-2</c:v>
                </c:pt>
                <c:pt idx="567">
                  <c:v>2.2727299999999999E-2</c:v>
                </c:pt>
                <c:pt idx="568">
                  <c:v>2.2767300000000001E-2</c:v>
                </c:pt>
                <c:pt idx="569">
                  <c:v>2.2807299999999999E-2</c:v>
                </c:pt>
                <c:pt idx="570">
                  <c:v>2.28474E-2</c:v>
                </c:pt>
                <c:pt idx="571">
                  <c:v>2.2887399999999999E-2</c:v>
                </c:pt>
                <c:pt idx="572">
                  <c:v>2.29275E-2</c:v>
                </c:pt>
                <c:pt idx="573">
                  <c:v>2.2967499999999998E-2</c:v>
                </c:pt>
                <c:pt idx="574">
                  <c:v>2.30075E-2</c:v>
                </c:pt>
                <c:pt idx="575">
                  <c:v>2.3047600000000001E-2</c:v>
                </c:pt>
                <c:pt idx="576">
                  <c:v>2.30876E-2</c:v>
                </c:pt>
                <c:pt idx="577">
                  <c:v>2.3127700000000001E-2</c:v>
                </c:pt>
                <c:pt idx="578">
                  <c:v>2.3167699999999999E-2</c:v>
                </c:pt>
                <c:pt idx="579">
                  <c:v>2.3207700000000001E-2</c:v>
                </c:pt>
                <c:pt idx="580">
                  <c:v>2.3247799999999999E-2</c:v>
                </c:pt>
                <c:pt idx="581">
                  <c:v>2.3287800000000001E-2</c:v>
                </c:pt>
                <c:pt idx="582">
                  <c:v>2.3327899999999999E-2</c:v>
                </c:pt>
                <c:pt idx="583">
                  <c:v>2.33679E-2</c:v>
                </c:pt>
                <c:pt idx="584">
                  <c:v>2.3407899999999999E-2</c:v>
                </c:pt>
                <c:pt idx="585">
                  <c:v>2.3448E-2</c:v>
                </c:pt>
                <c:pt idx="586">
                  <c:v>2.3487999999999998E-2</c:v>
                </c:pt>
                <c:pt idx="587">
                  <c:v>2.35281E-2</c:v>
                </c:pt>
                <c:pt idx="588">
                  <c:v>2.3568100000000002E-2</c:v>
                </c:pt>
                <c:pt idx="589">
                  <c:v>2.36081E-2</c:v>
                </c:pt>
                <c:pt idx="590">
                  <c:v>2.3648200000000001E-2</c:v>
                </c:pt>
                <c:pt idx="591">
                  <c:v>2.36882E-2</c:v>
                </c:pt>
                <c:pt idx="592">
                  <c:v>2.3728300000000001E-2</c:v>
                </c:pt>
                <c:pt idx="593">
                  <c:v>2.3768299999999999E-2</c:v>
                </c:pt>
                <c:pt idx="594">
                  <c:v>2.3808300000000001E-2</c:v>
                </c:pt>
                <c:pt idx="595">
                  <c:v>2.3848399999999999E-2</c:v>
                </c:pt>
                <c:pt idx="596">
                  <c:v>2.3888400000000001E-2</c:v>
                </c:pt>
                <c:pt idx="597">
                  <c:v>2.3928499999999998E-2</c:v>
                </c:pt>
                <c:pt idx="598">
                  <c:v>2.39685E-2</c:v>
                </c:pt>
                <c:pt idx="599">
                  <c:v>2.4008499999999999E-2</c:v>
                </c:pt>
                <c:pt idx="600">
                  <c:v>2.40486E-2</c:v>
                </c:pt>
                <c:pt idx="601">
                  <c:v>2.4088600000000002E-2</c:v>
                </c:pt>
                <c:pt idx="602">
                  <c:v>2.41286E-2</c:v>
                </c:pt>
                <c:pt idx="603">
                  <c:v>2.4168700000000001E-2</c:v>
                </c:pt>
                <c:pt idx="604">
                  <c:v>2.42087E-2</c:v>
                </c:pt>
                <c:pt idx="605">
                  <c:v>2.4248800000000001E-2</c:v>
                </c:pt>
                <c:pt idx="606">
                  <c:v>2.4288799999999999E-2</c:v>
                </c:pt>
                <c:pt idx="607">
                  <c:v>2.4328800000000001E-2</c:v>
                </c:pt>
                <c:pt idx="608">
                  <c:v>2.4368899999999999E-2</c:v>
                </c:pt>
                <c:pt idx="609">
                  <c:v>2.4408900000000001E-2</c:v>
                </c:pt>
                <c:pt idx="610">
                  <c:v>2.4448899999999999E-2</c:v>
                </c:pt>
                <c:pt idx="611">
                  <c:v>2.4489E-2</c:v>
                </c:pt>
                <c:pt idx="612">
                  <c:v>2.4528999999999999E-2</c:v>
                </c:pt>
                <c:pt idx="613">
                  <c:v>2.45691E-2</c:v>
                </c:pt>
                <c:pt idx="614">
                  <c:v>2.4609099999999998E-2</c:v>
                </c:pt>
                <c:pt idx="615">
                  <c:v>2.46491E-2</c:v>
                </c:pt>
                <c:pt idx="616">
                  <c:v>2.4689200000000001E-2</c:v>
                </c:pt>
                <c:pt idx="617">
                  <c:v>2.47292E-2</c:v>
                </c:pt>
                <c:pt idx="618">
                  <c:v>2.4769200000000002E-2</c:v>
                </c:pt>
                <c:pt idx="619">
                  <c:v>2.4809299999999999E-2</c:v>
                </c:pt>
                <c:pt idx="620">
                  <c:v>2.4849300000000001E-2</c:v>
                </c:pt>
                <c:pt idx="621">
                  <c:v>2.4889399999999999E-2</c:v>
                </c:pt>
                <c:pt idx="622">
                  <c:v>2.4929400000000001E-2</c:v>
                </c:pt>
                <c:pt idx="623">
                  <c:v>2.4969399999999999E-2</c:v>
                </c:pt>
                <c:pt idx="624">
                  <c:v>2.50095E-2</c:v>
                </c:pt>
                <c:pt idx="625">
                  <c:v>2.5049499999999999E-2</c:v>
                </c:pt>
                <c:pt idx="626">
                  <c:v>2.5089500000000001E-2</c:v>
                </c:pt>
                <c:pt idx="627">
                  <c:v>2.5129599999999998E-2</c:v>
                </c:pt>
                <c:pt idx="628">
                  <c:v>2.51696E-2</c:v>
                </c:pt>
                <c:pt idx="629">
                  <c:v>2.5209599999999999E-2</c:v>
                </c:pt>
                <c:pt idx="630">
                  <c:v>2.52497E-2</c:v>
                </c:pt>
                <c:pt idx="631">
                  <c:v>2.5289699999999998E-2</c:v>
                </c:pt>
                <c:pt idx="632">
                  <c:v>2.53297E-2</c:v>
                </c:pt>
                <c:pt idx="633">
                  <c:v>2.5369800000000001E-2</c:v>
                </c:pt>
                <c:pt idx="634">
                  <c:v>2.54098E-2</c:v>
                </c:pt>
                <c:pt idx="635">
                  <c:v>2.5449800000000002E-2</c:v>
                </c:pt>
                <c:pt idx="636">
                  <c:v>2.5489899999999999E-2</c:v>
                </c:pt>
                <c:pt idx="637">
                  <c:v>2.5529900000000001E-2</c:v>
                </c:pt>
                <c:pt idx="638">
                  <c:v>2.55699E-2</c:v>
                </c:pt>
                <c:pt idx="639">
                  <c:v>2.5609900000000001E-2</c:v>
                </c:pt>
                <c:pt idx="640">
                  <c:v>2.5649999999999999E-2</c:v>
                </c:pt>
                <c:pt idx="641">
                  <c:v>2.5690000000000001E-2</c:v>
                </c:pt>
                <c:pt idx="642">
                  <c:v>2.5729999999999999E-2</c:v>
                </c:pt>
                <c:pt idx="643">
                  <c:v>2.5770100000000001E-2</c:v>
                </c:pt>
                <c:pt idx="644">
                  <c:v>2.5810099999999999E-2</c:v>
                </c:pt>
                <c:pt idx="645">
                  <c:v>2.5850100000000001E-2</c:v>
                </c:pt>
                <c:pt idx="646">
                  <c:v>2.5890099999999999E-2</c:v>
                </c:pt>
                <c:pt idx="647">
                  <c:v>2.59302E-2</c:v>
                </c:pt>
                <c:pt idx="648">
                  <c:v>2.5970199999999999E-2</c:v>
                </c:pt>
                <c:pt idx="649">
                  <c:v>2.6010200000000001E-2</c:v>
                </c:pt>
                <c:pt idx="650">
                  <c:v>2.6050299999999998E-2</c:v>
                </c:pt>
                <c:pt idx="651">
                  <c:v>2.60903E-2</c:v>
                </c:pt>
                <c:pt idx="652">
                  <c:v>2.6130299999999999E-2</c:v>
                </c:pt>
                <c:pt idx="653">
                  <c:v>2.6170300000000001E-2</c:v>
                </c:pt>
                <c:pt idx="654">
                  <c:v>2.6210399999999998E-2</c:v>
                </c:pt>
                <c:pt idx="655">
                  <c:v>2.62504E-2</c:v>
                </c:pt>
                <c:pt idx="656">
                  <c:v>2.6290399999999998E-2</c:v>
                </c:pt>
                <c:pt idx="657">
                  <c:v>2.63304E-2</c:v>
                </c:pt>
                <c:pt idx="658">
                  <c:v>2.6370500000000002E-2</c:v>
                </c:pt>
                <c:pt idx="659">
                  <c:v>2.64105E-2</c:v>
                </c:pt>
                <c:pt idx="660">
                  <c:v>2.6450499999999998E-2</c:v>
                </c:pt>
                <c:pt idx="661">
                  <c:v>2.64905E-2</c:v>
                </c:pt>
                <c:pt idx="662">
                  <c:v>2.6530600000000001E-2</c:v>
                </c:pt>
                <c:pt idx="663">
                  <c:v>2.65706E-2</c:v>
                </c:pt>
                <c:pt idx="664">
                  <c:v>2.6610600000000002E-2</c:v>
                </c:pt>
                <c:pt idx="665">
                  <c:v>2.6650699999999999E-2</c:v>
                </c:pt>
                <c:pt idx="666">
                  <c:v>2.6690700000000001E-2</c:v>
                </c:pt>
                <c:pt idx="667">
                  <c:v>2.67307E-2</c:v>
                </c:pt>
                <c:pt idx="668">
                  <c:v>2.6770700000000001E-2</c:v>
                </c:pt>
                <c:pt idx="669">
                  <c:v>2.68107E-2</c:v>
                </c:pt>
                <c:pt idx="670">
                  <c:v>2.6850800000000001E-2</c:v>
                </c:pt>
                <c:pt idx="671">
                  <c:v>2.6890799999999999E-2</c:v>
                </c:pt>
                <c:pt idx="672">
                  <c:v>2.6930800000000001E-2</c:v>
                </c:pt>
                <c:pt idx="673">
                  <c:v>2.69708E-2</c:v>
                </c:pt>
                <c:pt idx="674">
                  <c:v>2.7010900000000001E-2</c:v>
                </c:pt>
                <c:pt idx="675">
                  <c:v>2.7050899999999999E-2</c:v>
                </c:pt>
                <c:pt idx="676">
                  <c:v>2.7090900000000001E-2</c:v>
                </c:pt>
                <c:pt idx="677">
                  <c:v>2.7130899999999999E-2</c:v>
                </c:pt>
                <c:pt idx="678">
                  <c:v>2.7170900000000001E-2</c:v>
                </c:pt>
                <c:pt idx="679">
                  <c:v>2.7210999999999999E-2</c:v>
                </c:pt>
                <c:pt idx="680">
                  <c:v>2.7251000000000001E-2</c:v>
                </c:pt>
                <c:pt idx="681">
                  <c:v>2.7290999999999999E-2</c:v>
                </c:pt>
                <c:pt idx="682">
                  <c:v>2.7331000000000001E-2</c:v>
                </c:pt>
                <c:pt idx="683">
                  <c:v>2.7371099999999999E-2</c:v>
                </c:pt>
                <c:pt idx="684">
                  <c:v>2.7411100000000001E-2</c:v>
                </c:pt>
                <c:pt idx="685">
                  <c:v>2.7451099999999999E-2</c:v>
                </c:pt>
                <c:pt idx="686">
                  <c:v>2.7491100000000001E-2</c:v>
                </c:pt>
                <c:pt idx="687">
                  <c:v>2.7531099999999999E-2</c:v>
                </c:pt>
                <c:pt idx="688">
                  <c:v>2.7571200000000001E-2</c:v>
                </c:pt>
                <c:pt idx="689">
                  <c:v>2.7611199999999999E-2</c:v>
                </c:pt>
                <c:pt idx="690">
                  <c:v>2.7651200000000001E-2</c:v>
                </c:pt>
                <c:pt idx="691">
                  <c:v>2.7691199999999999E-2</c:v>
                </c:pt>
                <c:pt idx="692">
                  <c:v>2.7731200000000001E-2</c:v>
                </c:pt>
                <c:pt idx="693">
                  <c:v>2.7771299999999999E-2</c:v>
                </c:pt>
                <c:pt idx="694">
                  <c:v>2.7811300000000001E-2</c:v>
                </c:pt>
                <c:pt idx="695">
                  <c:v>2.7851299999999999E-2</c:v>
                </c:pt>
                <c:pt idx="696">
                  <c:v>2.7891300000000001E-2</c:v>
                </c:pt>
                <c:pt idx="697">
                  <c:v>2.7931299999999999E-2</c:v>
                </c:pt>
                <c:pt idx="698">
                  <c:v>2.7971300000000001E-2</c:v>
                </c:pt>
                <c:pt idx="699">
                  <c:v>2.8011399999999999E-2</c:v>
                </c:pt>
                <c:pt idx="700">
                  <c:v>2.8051400000000001E-2</c:v>
                </c:pt>
                <c:pt idx="701">
                  <c:v>2.8091399999999999E-2</c:v>
                </c:pt>
                <c:pt idx="702">
                  <c:v>2.8131400000000001E-2</c:v>
                </c:pt>
                <c:pt idx="703">
                  <c:v>2.8171399999999999E-2</c:v>
                </c:pt>
                <c:pt idx="704">
                  <c:v>2.8211400000000001E-2</c:v>
                </c:pt>
                <c:pt idx="705">
                  <c:v>2.8251499999999999E-2</c:v>
                </c:pt>
                <c:pt idx="706">
                  <c:v>2.8291500000000001E-2</c:v>
                </c:pt>
                <c:pt idx="707">
                  <c:v>2.8331499999999999E-2</c:v>
                </c:pt>
                <c:pt idx="708">
                  <c:v>2.8371500000000001E-2</c:v>
                </c:pt>
                <c:pt idx="709">
                  <c:v>2.8411499999999999E-2</c:v>
                </c:pt>
                <c:pt idx="710">
                  <c:v>2.8451500000000001E-2</c:v>
                </c:pt>
                <c:pt idx="711">
                  <c:v>2.8491499999999999E-2</c:v>
                </c:pt>
                <c:pt idx="712">
                  <c:v>2.8531600000000001E-2</c:v>
                </c:pt>
                <c:pt idx="713">
                  <c:v>2.8571599999999999E-2</c:v>
                </c:pt>
                <c:pt idx="714">
                  <c:v>2.8611600000000001E-2</c:v>
                </c:pt>
                <c:pt idx="715">
                  <c:v>2.8651599999999999E-2</c:v>
                </c:pt>
                <c:pt idx="716">
                  <c:v>2.8691600000000001E-2</c:v>
                </c:pt>
                <c:pt idx="717">
                  <c:v>2.87316E-2</c:v>
                </c:pt>
                <c:pt idx="718">
                  <c:v>2.8771700000000001E-2</c:v>
                </c:pt>
                <c:pt idx="719">
                  <c:v>2.8811699999999999E-2</c:v>
                </c:pt>
                <c:pt idx="720">
                  <c:v>2.8851700000000001E-2</c:v>
                </c:pt>
                <c:pt idx="721">
                  <c:v>2.8891699999999999E-2</c:v>
                </c:pt>
                <c:pt idx="722">
                  <c:v>2.8931700000000001E-2</c:v>
                </c:pt>
                <c:pt idx="723">
                  <c:v>2.89717E-2</c:v>
                </c:pt>
                <c:pt idx="724">
                  <c:v>2.9011700000000001E-2</c:v>
                </c:pt>
                <c:pt idx="725">
                  <c:v>2.9051799999999999E-2</c:v>
                </c:pt>
                <c:pt idx="726">
                  <c:v>2.9091800000000001E-2</c:v>
                </c:pt>
                <c:pt idx="727">
                  <c:v>2.9131799999999999E-2</c:v>
                </c:pt>
                <c:pt idx="728">
                  <c:v>2.9171800000000001E-2</c:v>
                </c:pt>
                <c:pt idx="729">
                  <c:v>2.92118E-2</c:v>
                </c:pt>
                <c:pt idx="730">
                  <c:v>2.9251800000000001E-2</c:v>
                </c:pt>
                <c:pt idx="731">
                  <c:v>2.9291899999999999E-2</c:v>
                </c:pt>
                <c:pt idx="732">
                  <c:v>2.9331900000000001E-2</c:v>
                </c:pt>
                <c:pt idx="733">
                  <c:v>2.9371899999999999E-2</c:v>
                </c:pt>
                <c:pt idx="734">
                  <c:v>2.9411900000000001E-2</c:v>
                </c:pt>
                <c:pt idx="735">
                  <c:v>2.94519E-2</c:v>
                </c:pt>
                <c:pt idx="736">
                  <c:v>2.9491900000000001E-2</c:v>
                </c:pt>
                <c:pt idx="737">
                  <c:v>2.95319E-2</c:v>
                </c:pt>
                <c:pt idx="738">
                  <c:v>2.9572000000000001E-2</c:v>
                </c:pt>
                <c:pt idx="739">
                  <c:v>2.9611999999999999E-2</c:v>
                </c:pt>
                <c:pt idx="740">
                  <c:v>2.9652000000000001E-2</c:v>
                </c:pt>
                <c:pt idx="741">
                  <c:v>2.9692E-2</c:v>
                </c:pt>
                <c:pt idx="742">
                  <c:v>2.9732000000000001E-2</c:v>
                </c:pt>
                <c:pt idx="743">
                  <c:v>2.9772E-2</c:v>
                </c:pt>
                <c:pt idx="744">
                  <c:v>2.9812000000000002E-2</c:v>
                </c:pt>
                <c:pt idx="745">
                  <c:v>2.9852099999999999E-2</c:v>
                </c:pt>
                <c:pt idx="746">
                  <c:v>2.9892100000000001E-2</c:v>
                </c:pt>
                <c:pt idx="747">
                  <c:v>2.99321E-2</c:v>
                </c:pt>
                <c:pt idx="748">
                  <c:v>2.9972100000000002E-2</c:v>
                </c:pt>
                <c:pt idx="749">
                  <c:v>3.00121E-2</c:v>
                </c:pt>
                <c:pt idx="750">
                  <c:v>3.0052100000000002E-2</c:v>
                </c:pt>
                <c:pt idx="751">
                  <c:v>3.00921E-2</c:v>
                </c:pt>
                <c:pt idx="752">
                  <c:v>3.0132200000000001E-2</c:v>
                </c:pt>
                <c:pt idx="753">
                  <c:v>3.01722E-2</c:v>
                </c:pt>
                <c:pt idx="754">
                  <c:v>3.0212200000000002E-2</c:v>
                </c:pt>
                <c:pt idx="755">
                  <c:v>3.02522E-2</c:v>
                </c:pt>
                <c:pt idx="756">
                  <c:v>3.0292199999999998E-2</c:v>
                </c:pt>
                <c:pt idx="757">
                  <c:v>3.03322E-2</c:v>
                </c:pt>
                <c:pt idx="758">
                  <c:v>3.0372199999999999E-2</c:v>
                </c:pt>
                <c:pt idx="759">
                  <c:v>3.04123E-2</c:v>
                </c:pt>
                <c:pt idx="760">
                  <c:v>3.0452300000000002E-2</c:v>
                </c:pt>
                <c:pt idx="761">
                  <c:v>3.04923E-2</c:v>
                </c:pt>
                <c:pt idx="762">
                  <c:v>3.0532299999999998E-2</c:v>
                </c:pt>
                <c:pt idx="763">
                  <c:v>3.05723E-2</c:v>
                </c:pt>
                <c:pt idx="764">
                  <c:v>3.0612299999999999E-2</c:v>
                </c:pt>
                <c:pt idx="765">
                  <c:v>3.06523E-2</c:v>
                </c:pt>
                <c:pt idx="766">
                  <c:v>3.0692400000000002E-2</c:v>
                </c:pt>
                <c:pt idx="767">
                  <c:v>3.07324E-2</c:v>
                </c:pt>
                <c:pt idx="768">
                  <c:v>3.0772399999999998E-2</c:v>
                </c:pt>
                <c:pt idx="769">
                  <c:v>3.08124E-2</c:v>
                </c:pt>
                <c:pt idx="770">
                  <c:v>3.0852399999999999E-2</c:v>
                </c:pt>
                <c:pt idx="771">
                  <c:v>3.08924E-2</c:v>
                </c:pt>
                <c:pt idx="772">
                  <c:v>3.0932399999999999E-2</c:v>
                </c:pt>
                <c:pt idx="773">
                  <c:v>3.09725E-2</c:v>
                </c:pt>
                <c:pt idx="774">
                  <c:v>3.1012499999999998E-2</c:v>
                </c:pt>
                <c:pt idx="775">
                  <c:v>3.10525E-2</c:v>
                </c:pt>
                <c:pt idx="776">
                  <c:v>3.1092499999999999E-2</c:v>
                </c:pt>
                <c:pt idx="777">
                  <c:v>3.11325E-2</c:v>
                </c:pt>
                <c:pt idx="778">
                  <c:v>3.1172499999999999E-2</c:v>
                </c:pt>
                <c:pt idx="779">
                  <c:v>3.12126E-2</c:v>
                </c:pt>
                <c:pt idx="780">
                  <c:v>3.1252599999999998E-2</c:v>
                </c:pt>
                <c:pt idx="781">
                  <c:v>3.1292599999999997E-2</c:v>
                </c:pt>
                <c:pt idx="782">
                  <c:v>3.1332600000000002E-2</c:v>
                </c:pt>
                <c:pt idx="783">
                  <c:v>3.13726E-2</c:v>
                </c:pt>
                <c:pt idx="784">
                  <c:v>3.1412599999999999E-2</c:v>
                </c:pt>
                <c:pt idx="785">
                  <c:v>3.1452599999999997E-2</c:v>
                </c:pt>
                <c:pt idx="786">
                  <c:v>3.1492699999999998E-2</c:v>
                </c:pt>
                <c:pt idx="787">
                  <c:v>3.1532699999999997E-2</c:v>
                </c:pt>
                <c:pt idx="788">
                  <c:v>3.1572700000000002E-2</c:v>
                </c:pt>
                <c:pt idx="789">
                  <c:v>3.1612700000000001E-2</c:v>
                </c:pt>
                <c:pt idx="790">
                  <c:v>3.1652699999999999E-2</c:v>
                </c:pt>
                <c:pt idx="791">
                  <c:v>3.1692699999999997E-2</c:v>
                </c:pt>
                <c:pt idx="792">
                  <c:v>3.1732799999999999E-2</c:v>
                </c:pt>
                <c:pt idx="793">
                  <c:v>3.1772799999999997E-2</c:v>
                </c:pt>
                <c:pt idx="794">
                  <c:v>3.1812800000000002E-2</c:v>
                </c:pt>
                <c:pt idx="795">
                  <c:v>3.1852800000000001E-2</c:v>
                </c:pt>
                <c:pt idx="796">
                  <c:v>3.1892799999999999E-2</c:v>
                </c:pt>
                <c:pt idx="797">
                  <c:v>3.1932799999999997E-2</c:v>
                </c:pt>
                <c:pt idx="798">
                  <c:v>3.1972899999999999E-2</c:v>
                </c:pt>
                <c:pt idx="799">
                  <c:v>3.2012899999999997E-2</c:v>
                </c:pt>
                <c:pt idx="800">
                  <c:v>3.2052900000000002E-2</c:v>
                </c:pt>
                <c:pt idx="801">
                  <c:v>3.2092900000000001E-2</c:v>
                </c:pt>
                <c:pt idx="802">
                  <c:v>3.2132899999999999E-2</c:v>
                </c:pt>
                <c:pt idx="803">
                  <c:v>3.2172899999999997E-2</c:v>
                </c:pt>
                <c:pt idx="804">
                  <c:v>3.2212999999999999E-2</c:v>
                </c:pt>
                <c:pt idx="805">
                  <c:v>3.2252999999999997E-2</c:v>
                </c:pt>
                <c:pt idx="806">
                  <c:v>3.2293000000000002E-2</c:v>
                </c:pt>
                <c:pt idx="807">
                  <c:v>3.2333000000000001E-2</c:v>
                </c:pt>
                <c:pt idx="808">
                  <c:v>3.2372999999999999E-2</c:v>
                </c:pt>
                <c:pt idx="809">
                  <c:v>3.2412999999999997E-2</c:v>
                </c:pt>
                <c:pt idx="810">
                  <c:v>3.2453000000000003E-2</c:v>
                </c:pt>
                <c:pt idx="811">
                  <c:v>3.2493099999999997E-2</c:v>
                </c:pt>
                <c:pt idx="812">
                  <c:v>3.2533100000000002E-2</c:v>
                </c:pt>
                <c:pt idx="813">
                  <c:v>3.2573100000000001E-2</c:v>
                </c:pt>
                <c:pt idx="814">
                  <c:v>3.2613099999999999E-2</c:v>
                </c:pt>
                <c:pt idx="815">
                  <c:v>3.2653099999999997E-2</c:v>
                </c:pt>
                <c:pt idx="816">
                  <c:v>3.2693100000000003E-2</c:v>
                </c:pt>
                <c:pt idx="817">
                  <c:v>3.2733199999999997E-2</c:v>
                </c:pt>
                <c:pt idx="818">
                  <c:v>3.2773200000000002E-2</c:v>
                </c:pt>
                <c:pt idx="819">
                  <c:v>3.2813200000000001E-2</c:v>
                </c:pt>
                <c:pt idx="820">
                  <c:v>3.2853199999999999E-2</c:v>
                </c:pt>
                <c:pt idx="821">
                  <c:v>3.2893199999999997E-2</c:v>
                </c:pt>
                <c:pt idx="822">
                  <c:v>3.2933200000000003E-2</c:v>
                </c:pt>
                <c:pt idx="823">
                  <c:v>3.2973299999999997E-2</c:v>
                </c:pt>
                <c:pt idx="824">
                  <c:v>3.3013300000000002E-2</c:v>
                </c:pt>
                <c:pt idx="825">
                  <c:v>3.3053300000000001E-2</c:v>
                </c:pt>
                <c:pt idx="826">
                  <c:v>3.3093299999999999E-2</c:v>
                </c:pt>
                <c:pt idx="827">
                  <c:v>3.3133299999999997E-2</c:v>
                </c:pt>
                <c:pt idx="828">
                  <c:v>3.3173300000000003E-2</c:v>
                </c:pt>
                <c:pt idx="829">
                  <c:v>3.3213399999999997E-2</c:v>
                </c:pt>
                <c:pt idx="830">
                  <c:v>3.3253400000000002E-2</c:v>
                </c:pt>
                <c:pt idx="831">
                  <c:v>3.3293400000000001E-2</c:v>
                </c:pt>
                <c:pt idx="832">
                  <c:v>3.3333399999999999E-2</c:v>
                </c:pt>
                <c:pt idx="833">
                  <c:v>3.3373399999999998E-2</c:v>
                </c:pt>
                <c:pt idx="834">
                  <c:v>3.3413400000000003E-2</c:v>
                </c:pt>
                <c:pt idx="835">
                  <c:v>3.3453400000000001E-2</c:v>
                </c:pt>
                <c:pt idx="836">
                  <c:v>3.3493500000000002E-2</c:v>
                </c:pt>
                <c:pt idx="837">
                  <c:v>3.3533500000000001E-2</c:v>
                </c:pt>
                <c:pt idx="838">
                  <c:v>3.3573499999999999E-2</c:v>
                </c:pt>
                <c:pt idx="839">
                  <c:v>3.3613499999999998E-2</c:v>
                </c:pt>
                <c:pt idx="840">
                  <c:v>3.3653500000000003E-2</c:v>
                </c:pt>
                <c:pt idx="841">
                  <c:v>3.3693500000000001E-2</c:v>
                </c:pt>
                <c:pt idx="842">
                  <c:v>3.3733600000000002E-2</c:v>
                </c:pt>
                <c:pt idx="843">
                  <c:v>3.3773600000000001E-2</c:v>
                </c:pt>
                <c:pt idx="844">
                  <c:v>3.3813599999999999E-2</c:v>
                </c:pt>
                <c:pt idx="845">
                  <c:v>3.3853599999999998E-2</c:v>
                </c:pt>
                <c:pt idx="846">
                  <c:v>3.3893600000000003E-2</c:v>
                </c:pt>
                <c:pt idx="847">
                  <c:v>3.3933600000000001E-2</c:v>
                </c:pt>
                <c:pt idx="848">
                  <c:v>3.3973700000000003E-2</c:v>
                </c:pt>
                <c:pt idx="849">
                  <c:v>3.4013700000000001E-2</c:v>
                </c:pt>
                <c:pt idx="850">
                  <c:v>3.4053699999999999E-2</c:v>
                </c:pt>
                <c:pt idx="851">
                  <c:v>3.4093699999999998E-2</c:v>
                </c:pt>
                <c:pt idx="852">
                  <c:v>3.4133700000000003E-2</c:v>
                </c:pt>
                <c:pt idx="853">
                  <c:v>3.4173700000000001E-2</c:v>
                </c:pt>
                <c:pt idx="854">
                  <c:v>3.42137E-2</c:v>
                </c:pt>
                <c:pt idx="855">
                  <c:v>3.4253800000000001E-2</c:v>
                </c:pt>
                <c:pt idx="856">
                  <c:v>3.4293799999999999E-2</c:v>
                </c:pt>
                <c:pt idx="857">
                  <c:v>3.4333799999999998E-2</c:v>
                </c:pt>
                <c:pt idx="858">
                  <c:v>3.4373800000000003E-2</c:v>
                </c:pt>
                <c:pt idx="859">
                  <c:v>3.4413800000000001E-2</c:v>
                </c:pt>
                <c:pt idx="860">
                  <c:v>3.44538E-2</c:v>
                </c:pt>
                <c:pt idx="861">
                  <c:v>3.4493900000000001E-2</c:v>
                </c:pt>
                <c:pt idx="862">
                  <c:v>3.4533899999999999E-2</c:v>
                </c:pt>
                <c:pt idx="863">
                  <c:v>3.4573899999999998E-2</c:v>
                </c:pt>
                <c:pt idx="864">
                  <c:v>3.4613900000000003E-2</c:v>
                </c:pt>
                <c:pt idx="865">
                  <c:v>3.4653900000000001E-2</c:v>
                </c:pt>
                <c:pt idx="866">
                  <c:v>3.46939E-2</c:v>
                </c:pt>
                <c:pt idx="867">
                  <c:v>3.4733899999999998E-2</c:v>
                </c:pt>
                <c:pt idx="868">
                  <c:v>3.4773999999999999E-2</c:v>
                </c:pt>
                <c:pt idx="869">
                  <c:v>3.4813999999999998E-2</c:v>
                </c:pt>
                <c:pt idx="870">
                  <c:v>3.4854000000000003E-2</c:v>
                </c:pt>
                <c:pt idx="871">
                  <c:v>3.4894000000000001E-2</c:v>
                </c:pt>
                <c:pt idx="872">
                  <c:v>3.4934E-2</c:v>
                </c:pt>
                <c:pt idx="873">
                  <c:v>3.4973999999999998E-2</c:v>
                </c:pt>
                <c:pt idx="874">
                  <c:v>3.5014000000000003E-2</c:v>
                </c:pt>
                <c:pt idx="875">
                  <c:v>3.5054099999999998E-2</c:v>
                </c:pt>
                <c:pt idx="876">
                  <c:v>3.5094100000000003E-2</c:v>
                </c:pt>
                <c:pt idx="877">
                  <c:v>3.5134100000000001E-2</c:v>
                </c:pt>
                <c:pt idx="878">
                  <c:v>3.51741E-2</c:v>
                </c:pt>
                <c:pt idx="879">
                  <c:v>3.5214099999999998E-2</c:v>
                </c:pt>
                <c:pt idx="880">
                  <c:v>3.5254099999999997E-2</c:v>
                </c:pt>
                <c:pt idx="881">
                  <c:v>3.5294100000000002E-2</c:v>
                </c:pt>
                <c:pt idx="882">
                  <c:v>3.5334200000000003E-2</c:v>
                </c:pt>
                <c:pt idx="883">
                  <c:v>3.5374200000000001E-2</c:v>
                </c:pt>
                <c:pt idx="884">
                  <c:v>3.54142E-2</c:v>
                </c:pt>
                <c:pt idx="885">
                  <c:v>3.5454199999999998E-2</c:v>
                </c:pt>
                <c:pt idx="886">
                  <c:v>3.5494199999999997E-2</c:v>
                </c:pt>
                <c:pt idx="887">
                  <c:v>3.5534200000000002E-2</c:v>
                </c:pt>
                <c:pt idx="888">
                  <c:v>3.55742E-2</c:v>
                </c:pt>
                <c:pt idx="889">
                  <c:v>3.5614300000000002E-2</c:v>
                </c:pt>
                <c:pt idx="890">
                  <c:v>3.56543E-2</c:v>
                </c:pt>
                <c:pt idx="891">
                  <c:v>3.5694299999999998E-2</c:v>
                </c:pt>
                <c:pt idx="892">
                  <c:v>3.5734299999999997E-2</c:v>
                </c:pt>
                <c:pt idx="893">
                  <c:v>3.5774300000000002E-2</c:v>
                </c:pt>
                <c:pt idx="894">
                  <c:v>3.58143E-2</c:v>
                </c:pt>
                <c:pt idx="895">
                  <c:v>3.5854299999999999E-2</c:v>
                </c:pt>
                <c:pt idx="896">
                  <c:v>3.58944E-2</c:v>
                </c:pt>
                <c:pt idx="897">
                  <c:v>3.5934399999999998E-2</c:v>
                </c:pt>
                <c:pt idx="898">
                  <c:v>3.5974399999999997E-2</c:v>
                </c:pt>
                <c:pt idx="899">
                  <c:v>3.6014400000000002E-2</c:v>
                </c:pt>
                <c:pt idx="900">
                  <c:v>3.60544E-2</c:v>
                </c:pt>
                <c:pt idx="901">
                  <c:v>3.6094399999999999E-2</c:v>
                </c:pt>
                <c:pt idx="902">
                  <c:v>3.6134399999999997E-2</c:v>
                </c:pt>
                <c:pt idx="903">
                  <c:v>3.6174499999999998E-2</c:v>
                </c:pt>
                <c:pt idx="904">
                  <c:v>3.6214499999999997E-2</c:v>
                </c:pt>
                <c:pt idx="905">
                  <c:v>3.6254500000000002E-2</c:v>
                </c:pt>
                <c:pt idx="906">
                  <c:v>3.62945E-2</c:v>
                </c:pt>
                <c:pt idx="907">
                  <c:v>3.6334499999999999E-2</c:v>
                </c:pt>
                <c:pt idx="908">
                  <c:v>3.6374499999999997E-2</c:v>
                </c:pt>
                <c:pt idx="909">
                  <c:v>3.6414500000000002E-2</c:v>
                </c:pt>
                <c:pt idx="910">
                  <c:v>3.6454599999999997E-2</c:v>
                </c:pt>
                <c:pt idx="911">
                  <c:v>3.6494600000000002E-2</c:v>
                </c:pt>
                <c:pt idx="912">
                  <c:v>3.65346E-2</c:v>
                </c:pt>
                <c:pt idx="913">
                  <c:v>3.6574599999999999E-2</c:v>
                </c:pt>
                <c:pt idx="914">
                  <c:v>3.6614599999999997E-2</c:v>
                </c:pt>
                <c:pt idx="915">
                  <c:v>3.6654600000000002E-2</c:v>
                </c:pt>
                <c:pt idx="916">
                  <c:v>3.6694600000000001E-2</c:v>
                </c:pt>
                <c:pt idx="917">
                  <c:v>3.6734700000000002E-2</c:v>
                </c:pt>
                <c:pt idx="918">
                  <c:v>3.67747E-2</c:v>
                </c:pt>
                <c:pt idx="919">
                  <c:v>3.6814699999999999E-2</c:v>
                </c:pt>
                <c:pt idx="920">
                  <c:v>3.6854699999999997E-2</c:v>
                </c:pt>
                <c:pt idx="921">
                  <c:v>3.6894700000000002E-2</c:v>
                </c:pt>
                <c:pt idx="922">
                  <c:v>3.6934700000000001E-2</c:v>
                </c:pt>
                <c:pt idx="923">
                  <c:v>3.6974699999999999E-2</c:v>
                </c:pt>
                <c:pt idx="924">
                  <c:v>3.70148E-2</c:v>
                </c:pt>
                <c:pt idx="925">
                  <c:v>3.7054799999999999E-2</c:v>
                </c:pt>
                <c:pt idx="926">
                  <c:v>3.7094799999999997E-2</c:v>
                </c:pt>
                <c:pt idx="927">
                  <c:v>3.7134800000000003E-2</c:v>
                </c:pt>
                <c:pt idx="928">
                  <c:v>3.7174800000000001E-2</c:v>
                </c:pt>
                <c:pt idx="929">
                  <c:v>3.7214799999999999E-2</c:v>
                </c:pt>
                <c:pt idx="930">
                  <c:v>3.7254799999999998E-2</c:v>
                </c:pt>
                <c:pt idx="931">
                  <c:v>3.7294899999999999E-2</c:v>
                </c:pt>
                <c:pt idx="932">
                  <c:v>3.7334899999999997E-2</c:v>
                </c:pt>
                <c:pt idx="933">
                  <c:v>3.7374900000000003E-2</c:v>
                </c:pt>
                <c:pt idx="934">
                  <c:v>3.7414900000000001E-2</c:v>
                </c:pt>
                <c:pt idx="935">
                  <c:v>3.7454899999999999E-2</c:v>
                </c:pt>
                <c:pt idx="936">
                  <c:v>3.7494899999999998E-2</c:v>
                </c:pt>
                <c:pt idx="937">
                  <c:v>3.7534999999999999E-2</c:v>
                </c:pt>
                <c:pt idx="938">
                  <c:v>3.7574999999999997E-2</c:v>
                </c:pt>
                <c:pt idx="939">
                  <c:v>3.7615000000000003E-2</c:v>
                </c:pt>
                <c:pt idx="940">
                  <c:v>3.7655000000000001E-2</c:v>
                </c:pt>
                <c:pt idx="941">
                  <c:v>3.7694999999999999E-2</c:v>
                </c:pt>
                <c:pt idx="942">
                  <c:v>3.7734999999999998E-2</c:v>
                </c:pt>
                <c:pt idx="943">
                  <c:v>3.7775000000000003E-2</c:v>
                </c:pt>
                <c:pt idx="944">
                  <c:v>3.7815099999999997E-2</c:v>
                </c:pt>
                <c:pt idx="945">
                  <c:v>3.7855100000000003E-2</c:v>
                </c:pt>
                <c:pt idx="946">
                  <c:v>3.7895100000000001E-2</c:v>
                </c:pt>
                <c:pt idx="947">
                  <c:v>3.7935099999999999E-2</c:v>
                </c:pt>
                <c:pt idx="948">
                  <c:v>3.7975099999999998E-2</c:v>
                </c:pt>
                <c:pt idx="949">
                  <c:v>3.8015100000000003E-2</c:v>
                </c:pt>
                <c:pt idx="950">
                  <c:v>3.8055100000000001E-2</c:v>
                </c:pt>
                <c:pt idx="951">
                  <c:v>3.8095200000000003E-2</c:v>
                </c:pt>
                <c:pt idx="952">
                  <c:v>3.8135200000000001E-2</c:v>
                </c:pt>
                <c:pt idx="953">
                  <c:v>3.8175199999999999E-2</c:v>
                </c:pt>
                <c:pt idx="954">
                  <c:v>3.8215199999999998E-2</c:v>
                </c:pt>
                <c:pt idx="955">
                  <c:v>3.8255200000000003E-2</c:v>
                </c:pt>
                <c:pt idx="956">
                  <c:v>3.8295200000000001E-2</c:v>
                </c:pt>
                <c:pt idx="957">
                  <c:v>3.83352E-2</c:v>
                </c:pt>
                <c:pt idx="958">
                  <c:v>3.8375199999999998E-2</c:v>
                </c:pt>
                <c:pt idx="959">
                  <c:v>3.8415199999999997E-2</c:v>
                </c:pt>
                <c:pt idx="960">
                  <c:v>3.8455299999999998E-2</c:v>
                </c:pt>
                <c:pt idx="961">
                  <c:v>3.8495300000000003E-2</c:v>
                </c:pt>
                <c:pt idx="962">
                  <c:v>3.8535300000000001E-2</c:v>
                </c:pt>
                <c:pt idx="963">
                  <c:v>3.85753E-2</c:v>
                </c:pt>
                <c:pt idx="964">
                  <c:v>3.8615299999999998E-2</c:v>
                </c:pt>
                <c:pt idx="965">
                  <c:v>3.8655299999999997E-2</c:v>
                </c:pt>
                <c:pt idx="966">
                  <c:v>3.8695300000000002E-2</c:v>
                </c:pt>
                <c:pt idx="967">
                  <c:v>3.87353E-2</c:v>
                </c:pt>
                <c:pt idx="968">
                  <c:v>3.8775299999999999E-2</c:v>
                </c:pt>
                <c:pt idx="969">
                  <c:v>3.8815299999999997E-2</c:v>
                </c:pt>
                <c:pt idx="970">
                  <c:v>3.8855399999999998E-2</c:v>
                </c:pt>
                <c:pt idx="971">
                  <c:v>3.8895399999999997E-2</c:v>
                </c:pt>
                <c:pt idx="972">
                  <c:v>3.8935400000000002E-2</c:v>
                </c:pt>
                <c:pt idx="973">
                  <c:v>3.89754E-2</c:v>
                </c:pt>
                <c:pt idx="974">
                  <c:v>3.9015399999999999E-2</c:v>
                </c:pt>
                <c:pt idx="975">
                  <c:v>3.9055399999999997E-2</c:v>
                </c:pt>
                <c:pt idx="976">
                  <c:v>3.9095400000000002E-2</c:v>
                </c:pt>
                <c:pt idx="977">
                  <c:v>3.9135400000000001E-2</c:v>
                </c:pt>
                <c:pt idx="978">
                  <c:v>3.9175399999999999E-2</c:v>
                </c:pt>
                <c:pt idx="979">
                  <c:v>3.9215399999999997E-2</c:v>
                </c:pt>
                <c:pt idx="980">
                  <c:v>3.9255400000000003E-2</c:v>
                </c:pt>
                <c:pt idx="981">
                  <c:v>3.9295499999999997E-2</c:v>
                </c:pt>
                <c:pt idx="982">
                  <c:v>3.9335500000000002E-2</c:v>
                </c:pt>
                <c:pt idx="983">
                  <c:v>3.9375500000000001E-2</c:v>
                </c:pt>
                <c:pt idx="984">
                  <c:v>3.9415499999999999E-2</c:v>
                </c:pt>
                <c:pt idx="985">
                  <c:v>3.9455499999999998E-2</c:v>
                </c:pt>
                <c:pt idx="986">
                  <c:v>3.9495500000000003E-2</c:v>
                </c:pt>
                <c:pt idx="987">
                  <c:v>3.9535500000000001E-2</c:v>
                </c:pt>
                <c:pt idx="988">
                  <c:v>3.95755E-2</c:v>
                </c:pt>
                <c:pt idx="989">
                  <c:v>3.9615499999999998E-2</c:v>
                </c:pt>
                <c:pt idx="990">
                  <c:v>3.9655500000000003E-2</c:v>
                </c:pt>
                <c:pt idx="991">
                  <c:v>3.9695500000000002E-2</c:v>
                </c:pt>
                <c:pt idx="992">
                  <c:v>3.9735600000000003E-2</c:v>
                </c:pt>
                <c:pt idx="993">
                  <c:v>3.9775600000000001E-2</c:v>
                </c:pt>
                <c:pt idx="994">
                  <c:v>3.98156E-2</c:v>
                </c:pt>
                <c:pt idx="995">
                  <c:v>3.9855599999999998E-2</c:v>
                </c:pt>
                <c:pt idx="996">
                  <c:v>3.9895600000000003E-2</c:v>
                </c:pt>
                <c:pt idx="997">
                  <c:v>3.9935600000000002E-2</c:v>
                </c:pt>
                <c:pt idx="998">
                  <c:v>3.99756E-2</c:v>
                </c:pt>
                <c:pt idx="999">
                  <c:v>4.0015599999999998E-2</c:v>
                </c:pt>
                <c:pt idx="1000">
                  <c:v>4.0055599999999997E-2</c:v>
                </c:pt>
                <c:pt idx="1001">
                  <c:v>4.0095600000000002E-2</c:v>
                </c:pt>
                <c:pt idx="1002">
                  <c:v>4.0135700000000003E-2</c:v>
                </c:pt>
                <c:pt idx="1003">
                  <c:v>4.0175700000000002E-2</c:v>
                </c:pt>
                <c:pt idx="1004">
                  <c:v>4.02157E-2</c:v>
                </c:pt>
                <c:pt idx="1005">
                  <c:v>4.0255699999999998E-2</c:v>
                </c:pt>
                <c:pt idx="1006">
                  <c:v>4.0295699999999997E-2</c:v>
                </c:pt>
                <c:pt idx="1007">
                  <c:v>4.0335700000000002E-2</c:v>
                </c:pt>
                <c:pt idx="1008">
                  <c:v>4.03757E-2</c:v>
                </c:pt>
                <c:pt idx="1009">
                  <c:v>4.0415699999999999E-2</c:v>
                </c:pt>
                <c:pt idx="1010">
                  <c:v>4.0455699999999997E-2</c:v>
                </c:pt>
                <c:pt idx="1011">
                  <c:v>4.0495700000000003E-2</c:v>
                </c:pt>
                <c:pt idx="1012">
                  <c:v>4.0535700000000001E-2</c:v>
                </c:pt>
                <c:pt idx="1013">
                  <c:v>4.0575800000000002E-2</c:v>
                </c:pt>
                <c:pt idx="1014">
                  <c:v>4.0615800000000001E-2</c:v>
                </c:pt>
                <c:pt idx="1015">
                  <c:v>4.0655799999999999E-2</c:v>
                </c:pt>
                <c:pt idx="1016">
                  <c:v>4.0695799999999997E-2</c:v>
                </c:pt>
                <c:pt idx="1017">
                  <c:v>4.0735800000000003E-2</c:v>
                </c:pt>
                <c:pt idx="1018">
                  <c:v>4.0775800000000001E-2</c:v>
                </c:pt>
                <c:pt idx="1019">
                  <c:v>4.0815799999999999E-2</c:v>
                </c:pt>
                <c:pt idx="1020">
                  <c:v>4.0855799999999998E-2</c:v>
                </c:pt>
                <c:pt idx="1021">
                  <c:v>4.0895800000000003E-2</c:v>
                </c:pt>
                <c:pt idx="1022">
                  <c:v>4.0935800000000001E-2</c:v>
                </c:pt>
                <c:pt idx="1023">
                  <c:v>4.09758E-2</c:v>
                </c:pt>
                <c:pt idx="1024">
                  <c:v>4.1015900000000001E-2</c:v>
                </c:pt>
                <c:pt idx="1025">
                  <c:v>4.1055899999999999E-2</c:v>
                </c:pt>
                <c:pt idx="1026">
                  <c:v>4.1095899999999998E-2</c:v>
                </c:pt>
                <c:pt idx="1027">
                  <c:v>4.1135900000000003E-2</c:v>
                </c:pt>
                <c:pt idx="1028">
                  <c:v>4.1175900000000001E-2</c:v>
                </c:pt>
                <c:pt idx="1029">
                  <c:v>4.12159E-2</c:v>
                </c:pt>
                <c:pt idx="1030">
                  <c:v>4.1255899999999998E-2</c:v>
                </c:pt>
                <c:pt idx="1031">
                  <c:v>4.1295900000000003E-2</c:v>
                </c:pt>
                <c:pt idx="1032">
                  <c:v>4.1335900000000002E-2</c:v>
                </c:pt>
                <c:pt idx="1033">
                  <c:v>4.13759E-2</c:v>
                </c:pt>
                <c:pt idx="1034">
                  <c:v>4.1415899999999999E-2</c:v>
                </c:pt>
                <c:pt idx="1035">
                  <c:v>4.1456E-2</c:v>
                </c:pt>
                <c:pt idx="1036">
                  <c:v>4.1495999999999998E-2</c:v>
                </c:pt>
                <c:pt idx="1037">
                  <c:v>4.1535999999999997E-2</c:v>
                </c:pt>
                <c:pt idx="1038">
                  <c:v>4.1576000000000002E-2</c:v>
                </c:pt>
                <c:pt idx="1039">
                  <c:v>4.1616E-2</c:v>
                </c:pt>
                <c:pt idx="1040">
                  <c:v>4.1655999999999999E-2</c:v>
                </c:pt>
                <c:pt idx="1041">
                  <c:v>4.1695999999999997E-2</c:v>
                </c:pt>
                <c:pt idx="1042">
                  <c:v>4.1736000000000002E-2</c:v>
                </c:pt>
                <c:pt idx="1043">
                  <c:v>4.1776000000000001E-2</c:v>
                </c:pt>
                <c:pt idx="1044">
                  <c:v>4.1815999999999999E-2</c:v>
                </c:pt>
                <c:pt idx="1045">
                  <c:v>4.1855999999999997E-2</c:v>
                </c:pt>
                <c:pt idx="1046">
                  <c:v>4.1896099999999999E-2</c:v>
                </c:pt>
                <c:pt idx="1047">
                  <c:v>4.1936099999999997E-2</c:v>
                </c:pt>
                <c:pt idx="1048">
                  <c:v>4.1976100000000002E-2</c:v>
                </c:pt>
                <c:pt idx="1049">
                  <c:v>4.2016100000000001E-2</c:v>
                </c:pt>
                <c:pt idx="1050">
                  <c:v>4.2056099999999999E-2</c:v>
                </c:pt>
                <c:pt idx="1051">
                  <c:v>4.2096099999999997E-2</c:v>
                </c:pt>
                <c:pt idx="1052">
                  <c:v>4.2136100000000003E-2</c:v>
                </c:pt>
                <c:pt idx="1053">
                  <c:v>4.2176100000000001E-2</c:v>
                </c:pt>
                <c:pt idx="1054">
                  <c:v>4.2216099999999999E-2</c:v>
                </c:pt>
                <c:pt idx="1055">
                  <c:v>4.2256099999999998E-2</c:v>
                </c:pt>
                <c:pt idx="1056">
                  <c:v>4.2296100000000003E-2</c:v>
                </c:pt>
                <c:pt idx="1057">
                  <c:v>4.2336199999999997E-2</c:v>
                </c:pt>
                <c:pt idx="1058">
                  <c:v>4.2376200000000003E-2</c:v>
                </c:pt>
                <c:pt idx="1059">
                  <c:v>4.2416200000000001E-2</c:v>
                </c:pt>
                <c:pt idx="1060">
                  <c:v>4.2456199999999999E-2</c:v>
                </c:pt>
                <c:pt idx="1061">
                  <c:v>4.2496199999999998E-2</c:v>
                </c:pt>
                <c:pt idx="1062">
                  <c:v>4.2536200000000003E-2</c:v>
                </c:pt>
                <c:pt idx="1063">
                  <c:v>4.2576200000000002E-2</c:v>
                </c:pt>
                <c:pt idx="1064">
                  <c:v>4.26162E-2</c:v>
                </c:pt>
                <c:pt idx="1065">
                  <c:v>4.2656199999999998E-2</c:v>
                </c:pt>
                <c:pt idx="1066">
                  <c:v>4.2696199999999997E-2</c:v>
                </c:pt>
                <c:pt idx="1067">
                  <c:v>4.2736200000000002E-2</c:v>
                </c:pt>
                <c:pt idx="1068">
                  <c:v>4.27762E-2</c:v>
                </c:pt>
                <c:pt idx="1069">
                  <c:v>4.2816300000000002E-2</c:v>
                </c:pt>
                <c:pt idx="1070">
                  <c:v>4.28563E-2</c:v>
                </c:pt>
                <c:pt idx="1071">
                  <c:v>4.2896299999999998E-2</c:v>
                </c:pt>
                <c:pt idx="1072">
                  <c:v>4.2936299999999997E-2</c:v>
                </c:pt>
                <c:pt idx="1073">
                  <c:v>4.2976300000000002E-2</c:v>
                </c:pt>
                <c:pt idx="1074">
                  <c:v>4.30163E-2</c:v>
                </c:pt>
                <c:pt idx="1075">
                  <c:v>4.3056299999999999E-2</c:v>
                </c:pt>
                <c:pt idx="1076">
                  <c:v>4.3096299999999997E-2</c:v>
                </c:pt>
                <c:pt idx="1077">
                  <c:v>4.3136300000000002E-2</c:v>
                </c:pt>
                <c:pt idx="1078">
                  <c:v>4.3176300000000001E-2</c:v>
                </c:pt>
                <c:pt idx="1079">
                  <c:v>4.3216299999999999E-2</c:v>
                </c:pt>
                <c:pt idx="1080">
                  <c:v>4.32564E-2</c:v>
                </c:pt>
                <c:pt idx="1081">
                  <c:v>4.3296399999999999E-2</c:v>
                </c:pt>
                <c:pt idx="1082">
                  <c:v>4.3336399999999997E-2</c:v>
                </c:pt>
                <c:pt idx="1083">
                  <c:v>4.3376400000000002E-2</c:v>
                </c:pt>
                <c:pt idx="1084">
                  <c:v>4.3416400000000001E-2</c:v>
                </c:pt>
                <c:pt idx="1085">
                  <c:v>4.3456399999999999E-2</c:v>
                </c:pt>
                <c:pt idx="1086">
                  <c:v>4.3496399999999998E-2</c:v>
                </c:pt>
                <c:pt idx="1087">
                  <c:v>4.3536400000000003E-2</c:v>
                </c:pt>
                <c:pt idx="1088">
                  <c:v>4.3576400000000001E-2</c:v>
                </c:pt>
                <c:pt idx="1089">
                  <c:v>4.36164E-2</c:v>
                </c:pt>
                <c:pt idx="1090">
                  <c:v>4.3656399999999998E-2</c:v>
                </c:pt>
                <c:pt idx="1091">
                  <c:v>4.3696499999999999E-2</c:v>
                </c:pt>
                <c:pt idx="1092">
                  <c:v>4.3736499999999998E-2</c:v>
                </c:pt>
                <c:pt idx="1093">
                  <c:v>4.3776500000000003E-2</c:v>
                </c:pt>
                <c:pt idx="1094">
                  <c:v>4.3816500000000001E-2</c:v>
                </c:pt>
                <c:pt idx="1095">
                  <c:v>4.38565E-2</c:v>
                </c:pt>
                <c:pt idx="1096">
                  <c:v>4.3896499999999998E-2</c:v>
                </c:pt>
                <c:pt idx="1097">
                  <c:v>4.3936500000000003E-2</c:v>
                </c:pt>
                <c:pt idx="1098">
                  <c:v>4.3976500000000002E-2</c:v>
                </c:pt>
                <c:pt idx="1099">
                  <c:v>4.40165E-2</c:v>
                </c:pt>
                <c:pt idx="1100">
                  <c:v>4.4056499999999998E-2</c:v>
                </c:pt>
                <c:pt idx="1101">
                  <c:v>4.4096499999999997E-2</c:v>
                </c:pt>
                <c:pt idx="1102">
                  <c:v>4.4136599999999998E-2</c:v>
                </c:pt>
                <c:pt idx="1103">
                  <c:v>4.4176600000000003E-2</c:v>
                </c:pt>
                <c:pt idx="1104">
                  <c:v>4.4216600000000002E-2</c:v>
                </c:pt>
                <c:pt idx="1105">
                  <c:v>4.42566E-2</c:v>
                </c:pt>
                <c:pt idx="1106">
                  <c:v>4.4296599999999998E-2</c:v>
                </c:pt>
                <c:pt idx="1107">
                  <c:v>4.4336599999999997E-2</c:v>
                </c:pt>
                <c:pt idx="1108">
                  <c:v>4.4376600000000002E-2</c:v>
                </c:pt>
                <c:pt idx="1109">
                  <c:v>4.4416600000000001E-2</c:v>
                </c:pt>
                <c:pt idx="1110">
                  <c:v>4.4456599999999999E-2</c:v>
                </c:pt>
                <c:pt idx="1111">
                  <c:v>4.4496599999999997E-2</c:v>
                </c:pt>
                <c:pt idx="1112">
                  <c:v>4.4536600000000003E-2</c:v>
                </c:pt>
                <c:pt idx="1113">
                  <c:v>4.4576699999999997E-2</c:v>
                </c:pt>
                <c:pt idx="1114">
                  <c:v>4.4616700000000002E-2</c:v>
                </c:pt>
                <c:pt idx="1115">
                  <c:v>4.4656700000000001E-2</c:v>
                </c:pt>
                <c:pt idx="1116">
                  <c:v>4.4696699999999999E-2</c:v>
                </c:pt>
                <c:pt idx="1117">
                  <c:v>4.4736699999999997E-2</c:v>
                </c:pt>
                <c:pt idx="1118">
                  <c:v>4.4776700000000003E-2</c:v>
                </c:pt>
                <c:pt idx="1119">
                  <c:v>4.4816700000000001E-2</c:v>
                </c:pt>
                <c:pt idx="1120">
                  <c:v>4.4856800000000002E-2</c:v>
                </c:pt>
                <c:pt idx="1121">
                  <c:v>4.4896800000000001E-2</c:v>
                </c:pt>
                <c:pt idx="1122">
                  <c:v>4.4936799999999999E-2</c:v>
                </c:pt>
                <c:pt idx="1123">
                  <c:v>4.4976799999999997E-2</c:v>
                </c:pt>
                <c:pt idx="1124">
                  <c:v>4.5016800000000003E-2</c:v>
                </c:pt>
                <c:pt idx="1125">
                  <c:v>4.5056800000000001E-2</c:v>
                </c:pt>
                <c:pt idx="1126">
                  <c:v>4.5096799999999999E-2</c:v>
                </c:pt>
                <c:pt idx="1127">
                  <c:v>4.5136799999999998E-2</c:v>
                </c:pt>
                <c:pt idx="1128">
                  <c:v>4.5176899999999999E-2</c:v>
                </c:pt>
                <c:pt idx="1129">
                  <c:v>4.5216899999999997E-2</c:v>
                </c:pt>
                <c:pt idx="1130">
                  <c:v>4.5256900000000003E-2</c:v>
                </c:pt>
                <c:pt idx="1131">
                  <c:v>4.5296900000000001E-2</c:v>
                </c:pt>
                <c:pt idx="1132">
                  <c:v>4.5336899999999999E-2</c:v>
                </c:pt>
                <c:pt idx="1133">
                  <c:v>4.5376899999999998E-2</c:v>
                </c:pt>
                <c:pt idx="1134">
                  <c:v>4.5416900000000003E-2</c:v>
                </c:pt>
                <c:pt idx="1135">
                  <c:v>4.5456900000000001E-2</c:v>
                </c:pt>
                <c:pt idx="1136">
                  <c:v>4.5497000000000003E-2</c:v>
                </c:pt>
                <c:pt idx="1137">
                  <c:v>4.5537000000000001E-2</c:v>
                </c:pt>
                <c:pt idx="1138">
                  <c:v>4.5576999999999999E-2</c:v>
                </c:pt>
                <c:pt idx="1139">
                  <c:v>4.5616999999999998E-2</c:v>
                </c:pt>
                <c:pt idx="1140">
                  <c:v>4.5657000000000003E-2</c:v>
                </c:pt>
                <c:pt idx="1141">
                  <c:v>4.5697000000000002E-2</c:v>
                </c:pt>
                <c:pt idx="1142">
                  <c:v>4.5737E-2</c:v>
                </c:pt>
                <c:pt idx="1143">
                  <c:v>4.5776999999999998E-2</c:v>
                </c:pt>
                <c:pt idx="1144">
                  <c:v>4.5817099999999999E-2</c:v>
                </c:pt>
                <c:pt idx="1145">
                  <c:v>4.5857099999999998E-2</c:v>
                </c:pt>
                <c:pt idx="1146">
                  <c:v>4.5897100000000003E-2</c:v>
                </c:pt>
                <c:pt idx="1147">
                  <c:v>4.5937100000000002E-2</c:v>
                </c:pt>
                <c:pt idx="1148">
                  <c:v>4.59771E-2</c:v>
                </c:pt>
                <c:pt idx="1149">
                  <c:v>4.6017099999999998E-2</c:v>
                </c:pt>
                <c:pt idx="1150">
                  <c:v>4.6057099999999997E-2</c:v>
                </c:pt>
                <c:pt idx="1151">
                  <c:v>4.6097100000000002E-2</c:v>
                </c:pt>
                <c:pt idx="1152">
                  <c:v>4.6137200000000003E-2</c:v>
                </c:pt>
                <c:pt idx="1153">
                  <c:v>4.6177200000000002E-2</c:v>
                </c:pt>
                <c:pt idx="1154">
                  <c:v>4.62172E-2</c:v>
                </c:pt>
                <c:pt idx="1155">
                  <c:v>4.6257199999999998E-2</c:v>
                </c:pt>
                <c:pt idx="1156">
                  <c:v>4.6297199999999997E-2</c:v>
                </c:pt>
                <c:pt idx="1157">
                  <c:v>4.6337200000000002E-2</c:v>
                </c:pt>
                <c:pt idx="1158">
                  <c:v>4.63772E-2</c:v>
                </c:pt>
                <c:pt idx="1159">
                  <c:v>4.6417300000000002E-2</c:v>
                </c:pt>
                <c:pt idx="1160">
                  <c:v>4.64573E-2</c:v>
                </c:pt>
                <c:pt idx="1161">
                  <c:v>4.6497299999999998E-2</c:v>
                </c:pt>
                <c:pt idx="1162">
                  <c:v>4.6537299999999997E-2</c:v>
                </c:pt>
                <c:pt idx="1163">
                  <c:v>4.6577300000000002E-2</c:v>
                </c:pt>
                <c:pt idx="1164">
                  <c:v>4.66173E-2</c:v>
                </c:pt>
                <c:pt idx="1165">
                  <c:v>4.6657299999999999E-2</c:v>
                </c:pt>
                <c:pt idx="1166">
                  <c:v>4.6697299999999997E-2</c:v>
                </c:pt>
                <c:pt idx="1167">
                  <c:v>4.6737399999999998E-2</c:v>
                </c:pt>
                <c:pt idx="1168">
                  <c:v>4.6777399999999997E-2</c:v>
                </c:pt>
                <c:pt idx="1169">
                  <c:v>4.6817400000000002E-2</c:v>
                </c:pt>
                <c:pt idx="1170">
                  <c:v>4.68574E-2</c:v>
                </c:pt>
                <c:pt idx="1171">
                  <c:v>4.6897399999999999E-2</c:v>
                </c:pt>
                <c:pt idx="1172">
                  <c:v>4.6937399999999997E-2</c:v>
                </c:pt>
                <c:pt idx="1173">
                  <c:v>4.6977400000000002E-2</c:v>
                </c:pt>
                <c:pt idx="1174">
                  <c:v>4.7017400000000001E-2</c:v>
                </c:pt>
                <c:pt idx="1175">
                  <c:v>4.7057500000000002E-2</c:v>
                </c:pt>
                <c:pt idx="1176">
                  <c:v>4.70975E-2</c:v>
                </c:pt>
                <c:pt idx="1177">
                  <c:v>4.7137499999999999E-2</c:v>
                </c:pt>
                <c:pt idx="1178">
                  <c:v>4.7177499999999997E-2</c:v>
                </c:pt>
                <c:pt idx="1179">
                  <c:v>4.7217500000000003E-2</c:v>
                </c:pt>
                <c:pt idx="1180">
                  <c:v>4.7257500000000001E-2</c:v>
                </c:pt>
                <c:pt idx="1181">
                  <c:v>4.7297499999999999E-2</c:v>
                </c:pt>
                <c:pt idx="1182">
                  <c:v>4.7337499999999998E-2</c:v>
                </c:pt>
                <c:pt idx="1183">
                  <c:v>4.7377599999999999E-2</c:v>
                </c:pt>
                <c:pt idx="1184">
                  <c:v>4.7417599999999997E-2</c:v>
                </c:pt>
                <c:pt idx="1185">
                  <c:v>4.7457600000000003E-2</c:v>
                </c:pt>
                <c:pt idx="1186">
                  <c:v>4.7497600000000001E-2</c:v>
                </c:pt>
                <c:pt idx="1187">
                  <c:v>4.7537599999999999E-2</c:v>
                </c:pt>
                <c:pt idx="1188">
                  <c:v>4.7577599999999998E-2</c:v>
                </c:pt>
                <c:pt idx="1189">
                  <c:v>4.7617600000000003E-2</c:v>
                </c:pt>
                <c:pt idx="1190">
                  <c:v>4.7657699999999997E-2</c:v>
                </c:pt>
                <c:pt idx="1191">
                  <c:v>4.7697700000000003E-2</c:v>
                </c:pt>
                <c:pt idx="1192">
                  <c:v>4.7737700000000001E-2</c:v>
                </c:pt>
                <c:pt idx="1193">
                  <c:v>4.7777699999999999E-2</c:v>
                </c:pt>
                <c:pt idx="1194">
                  <c:v>4.7817699999999998E-2</c:v>
                </c:pt>
                <c:pt idx="1195">
                  <c:v>4.7857700000000003E-2</c:v>
                </c:pt>
                <c:pt idx="1196">
                  <c:v>4.7897700000000001E-2</c:v>
                </c:pt>
                <c:pt idx="1197">
                  <c:v>4.79377E-2</c:v>
                </c:pt>
                <c:pt idx="1198">
                  <c:v>4.7977800000000001E-2</c:v>
                </c:pt>
                <c:pt idx="1199">
                  <c:v>4.8017799999999999E-2</c:v>
                </c:pt>
                <c:pt idx="1200">
                  <c:v>4.8057799999999998E-2</c:v>
                </c:pt>
                <c:pt idx="1201">
                  <c:v>4.8097800000000003E-2</c:v>
                </c:pt>
                <c:pt idx="1202">
                  <c:v>4.8137800000000001E-2</c:v>
                </c:pt>
                <c:pt idx="1203">
                  <c:v>4.81778E-2</c:v>
                </c:pt>
                <c:pt idx="1204">
                  <c:v>4.8217799999999998E-2</c:v>
                </c:pt>
                <c:pt idx="1205">
                  <c:v>4.8257799999999997E-2</c:v>
                </c:pt>
                <c:pt idx="1206">
                  <c:v>4.8297899999999998E-2</c:v>
                </c:pt>
                <c:pt idx="1207">
                  <c:v>4.8337900000000003E-2</c:v>
                </c:pt>
                <c:pt idx="1208">
                  <c:v>4.8377900000000001E-2</c:v>
                </c:pt>
                <c:pt idx="1209">
                  <c:v>4.84179E-2</c:v>
                </c:pt>
                <c:pt idx="1210">
                  <c:v>4.8457899999999998E-2</c:v>
                </c:pt>
                <c:pt idx="1211">
                  <c:v>4.8497899999999997E-2</c:v>
                </c:pt>
                <c:pt idx="1212">
                  <c:v>4.8537900000000002E-2</c:v>
                </c:pt>
                <c:pt idx="1213">
                  <c:v>4.85779E-2</c:v>
                </c:pt>
                <c:pt idx="1214">
                  <c:v>4.8618000000000001E-2</c:v>
                </c:pt>
                <c:pt idx="1215">
                  <c:v>4.8658E-2</c:v>
                </c:pt>
                <c:pt idx="1216">
                  <c:v>4.8697999999999998E-2</c:v>
                </c:pt>
                <c:pt idx="1217">
                  <c:v>4.8737999999999997E-2</c:v>
                </c:pt>
                <c:pt idx="1218">
                  <c:v>4.8778000000000002E-2</c:v>
                </c:pt>
                <c:pt idx="1219">
                  <c:v>4.8818E-2</c:v>
                </c:pt>
                <c:pt idx="1220">
                  <c:v>4.8857999999999999E-2</c:v>
                </c:pt>
                <c:pt idx="1221">
                  <c:v>4.8897999999999997E-2</c:v>
                </c:pt>
                <c:pt idx="1222">
                  <c:v>4.8938099999999998E-2</c:v>
                </c:pt>
                <c:pt idx="1223">
                  <c:v>4.8978099999999997E-2</c:v>
                </c:pt>
                <c:pt idx="1224">
                  <c:v>4.9018100000000002E-2</c:v>
                </c:pt>
                <c:pt idx="1225">
                  <c:v>4.90581E-2</c:v>
                </c:pt>
                <c:pt idx="1226">
                  <c:v>4.9098099999999999E-2</c:v>
                </c:pt>
                <c:pt idx="1227">
                  <c:v>4.9138099999999997E-2</c:v>
                </c:pt>
                <c:pt idx="1228">
                  <c:v>4.9178100000000002E-2</c:v>
                </c:pt>
                <c:pt idx="1229">
                  <c:v>4.9218199999999997E-2</c:v>
                </c:pt>
                <c:pt idx="1230">
                  <c:v>4.9258200000000002E-2</c:v>
                </c:pt>
                <c:pt idx="1231">
                  <c:v>4.92982E-2</c:v>
                </c:pt>
                <c:pt idx="1232">
                  <c:v>4.9338199999999999E-2</c:v>
                </c:pt>
                <c:pt idx="1233">
                  <c:v>4.9378199999999997E-2</c:v>
                </c:pt>
                <c:pt idx="1234">
                  <c:v>4.9418200000000002E-2</c:v>
                </c:pt>
                <c:pt idx="1235">
                  <c:v>4.9458200000000001E-2</c:v>
                </c:pt>
                <c:pt idx="1236">
                  <c:v>4.9498199999999999E-2</c:v>
                </c:pt>
                <c:pt idx="1237">
                  <c:v>4.95383E-2</c:v>
                </c:pt>
                <c:pt idx="1238">
                  <c:v>4.9578299999999999E-2</c:v>
                </c:pt>
                <c:pt idx="1239">
                  <c:v>4.9618299999999997E-2</c:v>
                </c:pt>
                <c:pt idx="1240">
                  <c:v>4.9658300000000002E-2</c:v>
                </c:pt>
                <c:pt idx="1241">
                  <c:v>4.9698300000000001E-2</c:v>
                </c:pt>
                <c:pt idx="1242">
                  <c:v>4.9738299999999999E-2</c:v>
                </c:pt>
                <c:pt idx="1243">
                  <c:v>4.9778299999999998E-2</c:v>
                </c:pt>
                <c:pt idx="1244">
                  <c:v>4.9818300000000003E-2</c:v>
                </c:pt>
                <c:pt idx="1245">
                  <c:v>4.9858399999999997E-2</c:v>
                </c:pt>
                <c:pt idx="1246">
                  <c:v>4.9898400000000002E-2</c:v>
                </c:pt>
                <c:pt idx="1247">
                  <c:v>4.9938400000000001E-2</c:v>
                </c:pt>
                <c:pt idx="1248">
                  <c:v>4.9978399999999999E-2</c:v>
                </c:pt>
                <c:pt idx="1249">
                  <c:v>5.0018399999999998E-2</c:v>
                </c:pt>
                <c:pt idx="1250">
                  <c:v>5.0058400000000003E-2</c:v>
                </c:pt>
                <c:pt idx="1251">
                  <c:v>5.0098400000000001E-2</c:v>
                </c:pt>
                <c:pt idx="1252">
                  <c:v>5.01384E-2</c:v>
                </c:pt>
                <c:pt idx="1253">
                  <c:v>5.0178500000000001E-2</c:v>
                </c:pt>
                <c:pt idx="1254">
                  <c:v>5.0218499999999999E-2</c:v>
                </c:pt>
                <c:pt idx="1255">
                  <c:v>5.0258499999999998E-2</c:v>
                </c:pt>
                <c:pt idx="1256">
                  <c:v>5.0298500000000003E-2</c:v>
                </c:pt>
                <c:pt idx="1257">
                  <c:v>5.0338500000000001E-2</c:v>
                </c:pt>
                <c:pt idx="1258">
                  <c:v>5.03785E-2</c:v>
                </c:pt>
                <c:pt idx="1259">
                  <c:v>5.0418499999999998E-2</c:v>
                </c:pt>
                <c:pt idx="1260">
                  <c:v>5.0458599999999999E-2</c:v>
                </c:pt>
                <c:pt idx="1261">
                  <c:v>5.0498599999999998E-2</c:v>
                </c:pt>
                <c:pt idx="1262">
                  <c:v>5.0538600000000003E-2</c:v>
                </c:pt>
                <c:pt idx="1263">
                  <c:v>5.0578600000000001E-2</c:v>
                </c:pt>
                <c:pt idx="1264">
                  <c:v>5.06186E-2</c:v>
                </c:pt>
                <c:pt idx="1265">
                  <c:v>5.0658599999999998E-2</c:v>
                </c:pt>
                <c:pt idx="1266">
                  <c:v>5.0698600000000003E-2</c:v>
                </c:pt>
                <c:pt idx="1267">
                  <c:v>5.0738600000000002E-2</c:v>
                </c:pt>
                <c:pt idx="1268">
                  <c:v>5.0778700000000003E-2</c:v>
                </c:pt>
                <c:pt idx="1269">
                  <c:v>5.0818700000000001E-2</c:v>
                </c:pt>
                <c:pt idx="1270">
                  <c:v>5.08587E-2</c:v>
                </c:pt>
                <c:pt idx="1271">
                  <c:v>5.0898699999999998E-2</c:v>
                </c:pt>
                <c:pt idx="1272">
                  <c:v>5.0938700000000003E-2</c:v>
                </c:pt>
                <c:pt idx="1273">
                  <c:v>5.0978700000000002E-2</c:v>
                </c:pt>
                <c:pt idx="1274">
                  <c:v>5.10187E-2</c:v>
                </c:pt>
                <c:pt idx="1275">
                  <c:v>5.1058699999999999E-2</c:v>
                </c:pt>
                <c:pt idx="1276">
                  <c:v>5.10988E-2</c:v>
                </c:pt>
                <c:pt idx="1277">
                  <c:v>5.1138799999999998E-2</c:v>
                </c:pt>
                <c:pt idx="1278">
                  <c:v>5.1178800000000003E-2</c:v>
                </c:pt>
                <c:pt idx="1279">
                  <c:v>5.1218800000000002E-2</c:v>
                </c:pt>
                <c:pt idx="1280">
                  <c:v>5.12588E-2</c:v>
                </c:pt>
                <c:pt idx="1281">
                  <c:v>5.1298799999999999E-2</c:v>
                </c:pt>
                <c:pt idx="1282">
                  <c:v>5.1338799999999997E-2</c:v>
                </c:pt>
                <c:pt idx="1283">
                  <c:v>5.1378800000000002E-2</c:v>
                </c:pt>
                <c:pt idx="1284">
                  <c:v>5.1418899999999997E-2</c:v>
                </c:pt>
                <c:pt idx="1285">
                  <c:v>5.1458900000000002E-2</c:v>
                </c:pt>
                <c:pt idx="1286">
                  <c:v>5.14989E-2</c:v>
                </c:pt>
                <c:pt idx="1287">
                  <c:v>5.1538899999999999E-2</c:v>
                </c:pt>
                <c:pt idx="1288">
                  <c:v>5.1578899999999997E-2</c:v>
                </c:pt>
                <c:pt idx="1289">
                  <c:v>5.1618900000000002E-2</c:v>
                </c:pt>
                <c:pt idx="1290">
                  <c:v>5.1658900000000001E-2</c:v>
                </c:pt>
                <c:pt idx="1291">
                  <c:v>5.1699000000000002E-2</c:v>
                </c:pt>
                <c:pt idx="1292">
                  <c:v>5.1739E-2</c:v>
                </c:pt>
                <c:pt idx="1293">
                  <c:v>5.1778999999999999E-2</c:v>
                </c:pt>
                <c:pt idx="1294">
                  <c:v>5.1818999999999997E-2</c:v>
                </c:pt>
                <c:pt idx="1295">
                  <c:v>5.1859000000000002E-2</c:v>
                </c:pt>
                <c:pt idx="1296">
                  <c:v>5.1899000000000001E-2</c:v>
                </c:pt>
                <c:pt idx="1297">
                  <c:v>5.1938999999999999E-2</c:v>
                </c:pt>
                <c:pt idx="1298">
                  <c:v>5.1978999999999997E-2</c:v>
                </c:pt>
                <c:pt idx="1299">
                  <c:v>5.2019099999999999E-2</c:v>
                </c:pt>
                <c:pt idx="1300">
                  <c:v>5.2059099999999997E-2</c:v>
                </c:pt>
                <c:pt idx="1301">
                  <c:v>5.2099100000000002E-2</c:v>
                </c:pt>
                <c:pt idx="1302">
                  <c:v>5.2139100000000001E-2</c:v>
                </c:pt>
                <c:pt idx="1303">
                  <c:v>5.2179099999999999E-2</c:v>
                </c:pt>
                <c:pt idx="1304">
                  <c:v>5.2219099999999997E-2</c:v>
                </c:pt>
                <c:pt idx="1305">
                  <c:v>5.2259100000000003E-2</c:v>
                </c:pt>
                <c:pt idx="1306">
                  <c:v>5.2299100000000001E-2</c:v>
                </c:pt>
                <c:pt idx="1307">
                  <c:v>5.2339200000000002E-2</c:v>
                </c:pt>
                <c:pt idx="1308">
                  <c:v>5.2379200000000001E-2</c:v>
                </c:pt>
                <c:pt idx="1309">
                  <c:v>5.2419199999999999E-2</c:v>
                </c:pt>
                <c:pt idx="1310">
                  <c:v>5.2459199999999997E-2</c:v>
                </c:pt>
                <c:pt idx="1311">
                  <c:v>5.2499200000000003E-2</c:v>
                </c:pt>
                <c:pt idx="1312">
                  <c:v>5.2539200000000001E-2</c:v>
                </c:pt>
                <c:pt idx="1313">
                  <c:v>5.25792E-2</c:v>
                </c:pt>
                <c:pt idx="1314">
                  <c:v>5.2619199999999998E-2</c:v>
                </c:pt>
                <c:pt idx="1315">
                  <c:v>5.2659299999999999E-2</c:v>
                </c:pt>
                <c:pt idx="1316">
                  <c:v>5.2699299999999998E-2</c:v>
                </c:pt>
                <c:pt idx="1317">
                  <c:v>5.2739300000000003E-2</c:v>
                </c:pt>
                <c:pt idx="1318">
                  <c:v>5.2779300000000001E-2</c:v>
                </c:pt>
                <c:pt idx="1319">
                  <c:v>5.28193E-2</c:v>
                </c:pt>
                <c:pt idx="1320">
                  <c:v>5.2859299999999998E-2</c:v>
                </c:pt>
                <c:pt idx="1321">
                  <c:v>5.2899300000000003E-2</c:v>
                </c:pt>
                <c:pt idx="1322">
                  <c:v>5.2939300000000002E-2</c:v>
                </c:pt>
                <c:pt idx="1323">
                  <c:v>5.29793E-2</c:v>
                </c:pt>
                <c:pt idx="1324">
                  <c:v>5.3019400000000001E-2</c:v>
                </c:pt>
                <c:pt idx="1325">
                  <c:v>5.30594E-2</c:v>
                </c:pt>
                <c:pt idx="1326">
                  <c:v>5.3099399999999998E-2</c:v>
                </c:pt>
                <c:pt idx="1327">
                  <c:v>5.3139400000000003E-2</c:v>
                </c:pt>
                <c:pt idx="1328">
                  <c:v>5.3179400000000002E-2</c:v>
                </c:pt>
                <c:pt idx="1329">
                  <c:v>5.32194E-2</c:v>
                </c:pt>
                <c:pt idx="1330">
                  <c:v>5.3259399999999998E-2</c:v>
                </c:pt>
                <c:pt idx="1331">
                  <c:v>5.3299399999999997E-2</c:v>
                </c:pt>
                <c:pt idx="1332">
                  <c:v>5.3339400000000002E-2</c:v>
                </c:pt>
                <c:pt idx="1333">
                  <c:v>5.33794E-2</c:v>
                </c:pt>
                <c:pt idx="1334">
                  <c:v>5.3419399999999999E-2</c:v>
                </c:pt>
                <c:pt idx="1335">
                  <c:v>5.3459399999999997E-2</c:v>
                </c:pt>
                <c:pt idx="1336">
                  <c:v>5.3499400000000003E-2</c:v>
                </c:pt>
                <c:pt idx="1337">
                  <c:v>5.3539400000000001E-2</c:v>
                </c:pt>
                <c:pt idx="1338">
                  <c:v>5.3579500000000002E-2</c:v>
                </c:pt>
                <c:pt idx="1339">
                  <c:v>5.36195E-2</c:v>
                </c:pt>
                <c:pt idx="1340">
                  <c:v>5.3659499999999999E-2</c:v>
                </c:pt>
                <c:pt idx="1341">
                  <c:v>5.3699499999999997E-2</c:v>
                </c:pt>
                <c:pt idx="1342">
                  <c:v>5.3739500000000003E-2</c:v>
                </c:pt>
                <c:pt idx="1343">
                  <c:v>5.3779500000000001E-2</c:v>
                </c:pt>
                <c:pt idx="1344">
                  <c:v>5.3819499999999999E-2</c:v>
                </c:pt>
                <c:pt idx="1345">
                  <c:v>5.3859499999999998E-2</c:v>
                </c:pt>
                <c:pt idx="1346">
                  <c:v>5.3899500000000003E-2</c:v>
                </c:pt>
                <c:pt idx="1347">
                  <c:v>5.3939500000000001E-2</c:v>
                </c:pt>
                <c:pt idx="1348">
                  <c:v>5.39795E-2</c:v>
                </c:pt>
                <c:pt idx="1349">
                  <c:v>5.4019499999999998E-2</c:v>
                </c:pt>
                <c:pt idx="1350">
                  <c:v>5.4059500000000003E-2</c:v>
                </c:pt>
                <c:pt idx="1351">
                  <c:v>5.4099500000000002E-2</c:v>
                </c:pt>
                <c:pt idx="1352">
                  <c:v>5.41395E-2</c:v>
                </c:pt>
                <c:pt idx="1353">
                  <c:v>5.4179499999999998E-2</c:v>
                </c:pt>
                <c:pt idx="1354">
                  <c:v>5.4219499999999997E-2</c:v>
                </c:pt>
                <c:pt idx="1355">
                  <c:v>5.4259599999999998E-2</c:v>
                </c:pt>
                <c:pt idx="1356">
                  <c:v>5.4299600000000003E-2</c:v>
                </c:pt>
                <c:pt idx="1357">
                  <c:v>5.4339600000000002E-2</c:v>
                </c:pt>
                <c:pt idx="1358">
                  <c:v>5.43796E-2</c:v>
                </c:pt>
                <c:pt idx="1359">
                  <c:v>5.4419599999999999E-2</c:v>
                </c:pt>
                <c:pt idx="1360">
                  <c:v>5.4459599999999997E-2</c:v>
                </c:pt>
                <c:pt idx="1361">
                  <c:v>5.4499600000000002E-2</c:v>
                </c:pt>
                <c:pt idx="1362">
                  <c:v>5.4539600000000001E-2</c:v>
                </c:pt>
                <c:pt idx="1363">
                  <c:v>5.4579599999999999E-2</c:v>
                </c:pt>
                <c:pt idx="1364">
                  <c:v>5.4619599999999997E-2</c:v>
                </c:pt>
                <c:pt idx="1365">
                  <c:v>5.4659600000000003E-2</c:v>
                </c:pt>
                <c:pt idx="1366">
                  <c:v>5.4699600000000001E-2</c:v>
                </c:pt>
                <c:pt idx="1367">
                  <c:v>5.4739599999999999E-2</c:v>
                </c:pt>
                <c:pt idx="1368">
                  <c:v>5.4779599999999998E-2</c:v>
                </c:pt>
                <c:pt idx="1369">
                  <c:v>5.4819600000000003E-2</c:v>
                </c:pt>
                <c:pt idx="1370">
                  <c:v>5.4859600000000001E-2</c:v>
                </c:pt>
                <c:pt idx="1371">
                  <c:v>5.48996E-2</c:v>
                </c:pt>
                <c:pt idx="1372">
                  <c:v>5.4939599999999998E-2</c:v>
                </c:pt>
                <c:pt idx="1373">
                  <c:v>5.4979600000000003E-2</c:v>
                </c:pt>
                <c:pt idx="1374">
                  <c:v>5.5019600000000002E-2</c:v>
                </c:pt>
                <c:pt idx="1375">
                  <c:v>5.50596E-2</c:v>
                </c:pt>
                <c:pt idx="1376">
                  <c:v>5.5099599999999999E-2</c:v>
                </c:pt>
                <c:pt idx="1377">
                  <c:v>5.5139599999999997E-2</c:v>
                </c:pt>
                <c:pt idx="1378">
                  <c:v>5.5179600000000002E-2</c:v>
                </c:pt>
                <c:pt idx="1379">
                  <c:v>5.5219600000000001E-2</c:v>
                </c:pt>
                <c:pt idx="1380">
                  <c:v>5.5259599999999999E-2</c:v>
                </c:pt>
                <c:pt idx="1381">
                  <c:v>5.5299599999999997E-2</c:v>
                </c:pt>
                <c:pt idx="1382">
                  <c:v>5.5339600000000003E-2</c:v>
                </c:pt>
                <c:pt idx="1383">
                  <c:v>5.5379600000000001E-2</c:v>
                </c:pt>
                <c:pt idx="1384">
                  <c:v>5.5419599999999999E-2</c:v>
                </c:pt>
                <c:pt idx="1385">
                  <c:v>5.5459599999999998E-2</c:v>
                </c:pt>
                <c:pt idx="1386">
                  <c:v>5.5499600000000003E-2</c:v>
                </c:pt>
                <c:pt idx="1387">
                  <c:v>5.5539600000000001E-2</c:v>
                </c:pt>
                <c:pt idx="1388">
                  <c:v>5.55796E-2</c:v>
                </c:pt>
                <c:pt idx="1389">
                  <c:v>5.5619599999999998E-2</c:v>
                </c:pt>
                <c:pt idx="1390">
                  <c:v>5.5659599999999997E-2</c:v>
                </c:pt>
                <c:pt idx="1391">
                  <c:v>5.5699600000000002E-2</c:v>
                </c:pt>
                <c:pt idx="1392">
                  <c:v>5.57396E-2</c:v>
                </c:pt>
                <c:pt idx="1393">
                  <c:v>5.5779599999999999E-2</c:v>
                </c:pt>
                <c:pt idx="1394">
                  <c:v>5.5819599999999997E-2</c:v>
                </c:pt>
                <c:pt idx="1395">
                  <c:v>5.5859600000000002E-2</c:v>
                </c:pt>
                <c:pt idx="1396">
                  <c:v>5.5899600000000001E-2</c:v>
                </c:pt>
                <c:pt idx="1397">
                  <c:v>5.5939599999999999E-2</c:v>
                </c:pt>
                <c:pt idx="1398">
                  <c:v>5.5979599999999997E-2</c:v>
                </c:pt>
                <c:pt idx="1399">
                  <c:v>5.6019600000000003E-2</c:v>
                </c:pt>
                <c:pt idx="1400">
                  <c:v>5.6059600000000001E-2</c:v>
                </c:pt>
                <c:pt idx="1401">
                  <c:v>5.6099599999999999E-2</c:v>
                </c:pt>
                <c:pt idx="1402">
                  <c:v>5.6139599999999998E-2</c:v>
                </c:pt>
                <c:pt idx="1403">
                  <c:v>5.6179600000000003E-2</c:v>
                </c:pt>
                <c:pt idx="1404">
                  <c:v>5.6219600000000002E-2</c:v>
                </c:pt>
                <c:pt idx="1405">
                  <c:v>5.62596E-2</c:v>
                </c:pt>
                <c:pt idx="1406">
                  <c:v>5.6299599999999998E-2</c:v>
                </c:pt>
                <c:pt idx="1407">
                  <c:v>5.6339599999999997E-2</c:v>
                </c:pt>
                <c:pt idx="1408">
                  <c:v>5.6379600000000002E-2</c:v>
                </c:pt>
                <c:pt idx="1409">
                  <c:v>5.64196E-2</c:v>
                </c:pt>
                <c:pt idx="1410">
                  <c:v>5.6459599999999999E-2</c:v>
                </c:pt>
                <c:pt idx="1411">
                  <c:v>5.6499599999999997E-2</c:v>
                </c:pt>
                <c:pt idx="1412">
                  <c:v>5.6539600000000002E-2</c:v>
                </c:pt>
                <c:pt idx="1413">
                  <c:v>5.6579600000000001E-2</c:v>
                </c:pt>
                <c:pt idx="1414">
                  <c:v>5.6619599999999999E-2</c:v>
                </c:pt>
                <c:pt idx="1415">
                  <c:v>5.66597E-2</c:v>
                </c:pt>
                <c:pt idx="1416">
                  <c:v>5.6699699999999999E-2</c:v>
                </c:pt>
                <c:pt idx="1417">
                  <c:v>5.6739699999999997E-2</c:v>
                </c:pt>
                <c:pt idx="1418">
                  <c:v>5.6779700000000002E-2</c:v>
                </c:pt>
                <c:pt idx="1419">
                  <c:v>5.6819700000000001E-2</c:v>
                </c:pt>
                <c:pt idx="1420">
                  <c:v>5.6859699999999999E-2</c:v>
                </c:pt>
                <c:pt idx="1421">
                  <c:v>5.6899699999999998E-2</c:v>
                </c:pt>
                <c:pt idx="1422">
                  <c:v>5.6939700000000003E-2</c:v>
                </c:pt>
                <c:pt idx="1423">
                  <c:v>5.6979700000000001E-2</c:v>
                </c:pt>
                <c:pt idx="1424">
                  <c:v>5.70197E-2</c:v>
                </c:pt>
                <c:pt idx="1425">
                  <c:v>5.7059699999999998E-2</c:v>
                </c:pt>
                <c:pt idx="1426">
                  <c:v>5.7099700000000003E-2</c:v>
                </c:pt>
                <c:pt idx="1427">
                  <c:v>5.7139700000000002E-2</c:v>
                </c:pt>
                <c:pt idx="1428">
                  <c:v>5.71797E-2</c:v>
                </c:pt>
                <c:pt idx="1429">
                  <c:v>5.7219699999999998E-2</c:v>
                </c:pt>
                <c:pt idx="1430">
                  <c:v>5.7259699999999997E-2</c:v>
                </c:pt>
                <c:pt idx="1431">
                  <c:v>5.7299700000000002E-2</c:v>
                </c:pt>
                <c:pt idx="1432">
                  <c:v>5.73397E-2</c:v>
                </c:pt>
                <c:pt idx="1433">
                  <c:v>5.7379699999999999E-2</c:v>
                </c:pt>
                <c:pt idx="1434">
                  <c:v>5.7419699999999997E-2</c:v>
                </c:pt>
                <c:pt idx="1435">
                  <c:v>5.7459700000000002E-2</c:v>
                </c:pt>
                <c:pt idx="1436">
                  <c:v>5.7499700000000001E-2</c:v>
                </c:pt>
                <c:pt idx="1437">
                  <c:v>5.7539699999999999E-2</c:v>
                </c:pt>
                <c:pt idx="1438">
                  <c:v>5.7579699999999998E-2</c:v>
                </c:pt>
                <c:pt idx="1439">
                  <c:v>5.7619700000000003E-2</c:v>
                </c:pt>
                <c:pt idx="1440">
                  <c:v>5.7659700000000001E-2</c:v>
                </c:pt>
                <c:pt idx="1441">
                  <c:v>5.76997E-2</c:v>
                </c:pt>
                <c:pt idx="1442">
                  <c:v>5.7739699999999998E-2</c:v>
                </c:pt>
                <c:pt idx="1443">
                  <c:v>5.7779700000000003E-2</c:v>
                </c:pt>
                <c:pt idx="1444">
                  <c:v>5.7819700000000002E-2</c:v>
                </c:pt>
                <c:pt idx="1445">
                  <c:v>5.78597E-2</c:v>
                </c:pt>
                <c:pt idx="1446">
                  <c:v>5.7899699999999998E-2</c:v>
                </c:pt>
                <c:pt idx="1447">
                  <c:v>5.7939699999999997E-2</c:v>
                </c:pt>
                <c:pt idx="1448">
                  <c:v>5.7979700000000002E-2</c:v>
                </c:pt>
                <c:pt idx="1449">
                  <c:v>5.80197E-2</c:v>
                </c:pt>
                <c:pt idx="1450">
                  <c:v>5.8059699999999999E-2</c:v>
                </c:pt>
                <c:pt idx="1451">
                  <c:v>5.8099699999999997E-2</c:v>
                </c:pt>
                <c:pt idx="1452">
                  <c:v>5.8139700000000002E-2</c:v>
                </c:pt>
                <c:pt idx="1453">
                  <c:v>5.8179700000000001E-2</c:v>
                </c:pt>
                <c:pt idx="1454">
                  <c:v>5.8219699999999999E-2</c:v>
                </c:pt>
                <c:pt idx="1455">
                  <c:v>5.8259699999999998E-2</c:v>
                </c:pt>
                <c:pt idx="1456">
                  <c:v>5.8299700000000003E-2</c:v>
                </c:pt>
                <c:pt idx="1457">
                  <c:v>5.8339700000000001E-2</c:v>
                </c:pt>
                <c:pt idx="1458">
                  <c:v>5.83797E-2</c:v>
                </c:pt>
                <c:pt idx="1459">
                  <c:v>5.8419699999999998E-2</c:v>
                </c:pt>
                <c:pt idx="1460">
                  <c:v>5.8459700000000003E-2</c:v>
                </c:pt>
                <c:pt idx="1461">
                  <c:v>5.8499700000000002E-2</c:v>
                </c:pt>
                <c:pt idx="1462">
                  <c:v>5.85397E-2</c:v>
                </c:pt>
                <c:pt idx="1463">
                  <c:v>5.8579699999999998E-2</c:v>
                </c:pt>
                <c:pt idx="1464">
                  <c:v>5.8619699999999997E-2</c:v>
                </c:pt>
                <c:pt idx="1465">
                  <c:v>5.8659700000000002E-2</c:v>
                </c:pt>
                <c:pt idx="1466">
                  <c:v>5.86997E-2</c:v>
                </c:pt>
                <c:pt idx="1467">
                  <c:v>5.8739699999999999E-2</c:v>
                </c:pt>
                <c:pt idx="1468">
                  <c:v>5.8779699999999997E-2</c:v>
                </c:pt>
                <c:pt idx="1469">
                  <c:v>5.8819700000000003E-2</c:v>
                </c:pt>
                <c:pt idx="1470">
                  <c:v>5.8859700000000001E-2</c:v>
                </c:pt>
                <c:pt idx="1471">
                  <c:v>5.8899699999999999E-2</c:v>
                </c:pt>
                <c:pt idx="1472">
                  <c:v>5.8939699999999998E-2</c:v>
                </c:pt>
                <c:pt idx="1473">
                  <c:v>5.8979700000000003E-2</c:v>
                </c:pt>
                <c:pt idx="1474">
                  <c:v>5.9019700000000001E-2</c:v>
                </c:pt>
                <c:pt idx="1475">
                  <c:v>5.90597E-2</c:v>
                </c:pt>
                <c:pt idx="1476">
                  <c:v>5.9099699999999998E-2</c:v>
                </c:pt>
                <c:pt idx="1477">
                  <c:v>5.9139700000000003E-2</c:v>
                </c:pt>
                <c:pt idx="1478">
                  <c:v>5.9179700000000002E-2</c:v>
                </c:pt>
                <c:pt idx="1479">
                  <c:v>5.92197E-2</c:v>
                </c:pt>
                <c:pt idx="1480">
                  <c:v>5.9259699999999998E-2</c:v>
                </c:pt>
                <c:pt idx="1481">
                  <c:v>5.9299699999999997E-2</c:v>
                </c:pt>
                <c:pt idx="1482">
                  <c:v>5.9339700000000002E-2</c:v>
                </c:pt>
                <c:pt idx="1483">
                  <c:v>5.9379700000000001E-2</c:v>
                </c:pt>
                <c:pt idx="1484">
                  <c:v>5.9419699999999999E-2</c:v>
                </c:pt>
                <c:pt idx="1485">
                  <c:v>5.9459699999999997E-2</c:v>
                </c:pt>
                <c:pt idx="1486">
                  <c:v>5.9499700000000003E-2</c:v>
                </c:pt>
                <c:pt idx="1487">
                  <c:v>5.9539700000000001E-2</c:v>
                </c:pt>
                <c:pt idx="1488">
                  <c:v>5.9579699999999999E-2</c:v>
                </c:pt>
                <c:pt idx="1489">
                  <c:v>5.9619699999999998E-2</c:v>
                </c:pt>
                <c:pt idx="1490">
                  <c:v>5.9659700000000003E-2</c:v>
                </c:pt>
                <c:pt idx="1491">
                  <c:v>5.9699700000000001E-2</c:v>
                </c:pt>
                <c:pt idx="1492">
                  <c:v>5.97397E-2</c:v>
                </c:pt>
                <c:pt idx="1493">
                  <c:v>5.9779699999999998E-2</c:v>
                </c:pt>
                <c:pt idx="1494">
                  <c:v>5.9819700000000003E-2</c:v>
                </c:pt>
                <c:pt idx="1495">
                  <c:v>5.9859700000000002E-2</c:v>
                </c:pt>
                <c:pt idx="1496">
                  <c:v>5.98997E-2</c:v>
                </c:pt>
                <c:pt idx="1497">
                  <c:v>5.9939699999999999E-2</c:v>
                </c:pt>
                <c:pt idx="1498">
                  <c:v>5.9979699999999997E-2</c:v>
                </c:pt>
                <c:pt idx="1499">
                  <c:v>6.0019700000000002E-2</c:v>
                </c:pt>
                <c:pt idx="1500">
                  <c:v>6.0059800000000003E-2</c:v>
                </c:pt>
                <c:pt idx="1501">
                  <c:v>6.0099800000000002E-2</c:v>
                </c:pt>
                <c:pt idx="1502">
                  <c:v>6.01398E-2</c:v>
                </c:pt>
                <c:pt idx="1503">
                  <c:v>6.0179799999999999E-2</c:v>
                </c:pt>
                <c:pt idx="1504">
                  <c:v>6.0219799999999997E-2</c:v>
                </c:pt>
                <c:pt idx="1505">
                  <c:v>6.0259800000000002E-2</c:v>
                </c:pt>
                <c:pt idx="1506">
                  <c:v>6.0299800000000001E-2</c:v>
                </c:pt>
                <c:pt idx="1507">
                  <c:v>6.0339799999999999E-2</c:v>
                </c:pt>
                <c:pt idx="1508">
                  <c:v>6.0379799999999997E-2</c:v>
                </c:pt>
                <c:pt idx="1509">
                  <c:v>6.0419800000000003E-2</c:v>
                </c:pt>
                <c:pt idx="1510">
                  <c:v>6.0459800000000001E-2</c:v>
                </c:pt>
                <c:pt idx="1511">
                  <c:v>6.0499799999999999E-2</c:v>
                </c:pt>
                <c:pt idx="1512">
                  <c:v>6.0539799999999998E-2</c:v>
                </c:pt>
                <c:pt idx="1513">
                  <c:v>6.0579800000000003E-2</c:v>
                </c:pt>
                <c:pt idx="1514">
                  <c:v>6.0619800000000001E-2</c:v>
                </c:pt>
                <c:pt idx="1515">
                  <c:v>6.06598E-2</c:v>
                </c:pt>
                <c:pt idx="1516">
                  <c:v>6.0699799999999998E-2</c:v>
                </c:pt>
                <c:pt idx="1517">
                  <c:v>6.0739799999999997E-2</c:v>
                </c:pt>
                <c:pt idx="1518">
                  <c:v>6.0779800000000002E-2</c:v>
                </c:pt>
                <c:pt idx="1519">
                  <c:v>6.08198E-2</c:v>
                </c:pt>
                <c:pt idx="1520">
                  <c:v>6.0859799999999999E-2</c:v>
                </c:pt>
                <c:pt idx="1521">
                  <c:v>6.0899799999999997E-2</c:v>
                </c:pt>
                <c:pt idx="1522">
                  <c:v>6.0939800000000002E-2</c:v>
                </c:pt>
                <c:pt idx="1523">
                  <c:v>6.0979800000000001E-2</c:v>
                </c:pt>
                <c:pt idx="1524">
                  <c:v>6.1019799999999999E-2</c:v>
                </c:pt>
                <c:pt idx="1525">
                  <c:v>6.1059799999999997E-2</c:v>
                </c:pt>
                <c:pt idx="1526">
                  <c:v>6.1099800000000003E-2</c:v>
                </c:pt>
                <c:pt idx="1527">
                  <c:v>6.1139800000000001E-2</c:v>
                </c:pt>
                <c:pt idx="1528">
                  <c:v>6.1179799999999999E-2</c:v>
                </c:pt>
                <c:pt idx="1529">
                  <c:v>6.1219799999999998E-2</c:v>
                </c:pt>
                <c:pt idx="1530">
                  <c:v>6.1259800000000003E-2</c:v>
                </c:pt>
                <c:pt idx="1531">
                  <c:v>6.1299800000000002E-2</c:v>
                </c:pt>
                <c:pt idx="1532">
                  <c:v>6.13398E-2</c:v>
                </c:pt>
                <c:pt idx="1533">
                  <c:v>6.1379799999999998E-2</c:v>
                </c:pt>
                <c:pt idx="1534">
                  <c:v>6.1419799999999997E-2</c:v>
                </c:pt>
                <c:pt idx="1535">
                  <c:v>6.1459800000000002E-2</c:v>
                </c:pt>
                <c:pt idx="1536">
                  <c:v>6.14998E-2</c:v>
                </c:pt>
                <c:pt idx="1537">
                  <c:v>6.1539799999999999E-2</c:v>
                </c:pt>
                <c:pt idx="1538">
                  <c:v>6.1579799999999997E-2</c:v>
                </c:pt>
                <c:pt idx="1539">
                  <c:v>6.1619800000000002E-2</c:v>
                </c:pt>
                <c:pt idx="1540">
                  <c:v>6.1659800000000001E-2</c:v>
                </c:pt>
                <c:pt idx="1541">
                  <c:v>6.1699799999999999E-2</c:v>
                </c:pt>
                <c:pt idx="1542">
                  <c:v>6.1739799999999997E-2</c:v>
                </c:pt>
                <c:pt idx="1543">
                  <c:v>6.1779800000000003E-2</c:v>
                </c:pt>
                <c:pt idx="1544">
                  <c:v>6.1819800000000001E-2</c:v>
                </c:pt>
                <c:pt idx="1545">
                  <c:v>6.18598E-2</c:v>
                </c:pt>
                <c:pt idx="1546">
                  <c:v>6.1899799999999998E-2</c:v>
                </c:pt>
                <c:pt idx="1547">
                  <c:v>6.1939800000000003E-2</c:v>
                </c:pt>
                <c:pt idx="1548">
                  <c:v>6.1979800000000002E-2</c:v>
                </c:pt>
                <c:pt idx="1549">
                  <c:v>6.20198E-2</c:v>
                </c:pt>
                <c:pt idx="1550">
                  <c:v>6.2059799999999998E-2</c:v>
                </c:pt>
                <c:pt idx="1551">
                  <c:v>6.2099799999999997E-2</c:v>
                </c:pt>
                <c:pt idx="1552">
                  <c:v>6.2139800000000002E-2</c:v>
                </c:pt>
                <c:pt idx="1553">
                  <c:v>6.21798E-2</c:v>
                </c:pt>
                <c:pt idx="1554">
                  <c:v>6.2219799999999999E-2</c:v>
                </c:pt>
                <c:pt idx="1555">
                  <c:v>6.2259799999999997E-2</c:v>
                </c:pt>
                <c:pt idx="1556">
                  <c:v>6.2299800000000002E-2</c:v>
                </c:pt>
                <c:pt idx="1557">
                  <c:v>6.2339800000000001E-2</c:v>
                </c:pt>
                <c:pt idx="1558">
                  <c:v>6.2379799999999999E-2</c:v>
                </c:pt>
                <c:pt idx="1559">
                  <c:v>6.2419799999999998E-2</c:v>
                </c:pt>
                <c:pt idx="1560">
                  <c:v>6.2459800000000003E-2</c:v>
                </c:pt>
                <c:pt idx="1561">
                  <c:v>6.2499800000000001E-2</c:v>
                </c:pt>
                <c:pt idx="1562">
                  <c:v>6.2539800000000006E-2</c:v>
                </c:pt>
                <c:pt idx="1563">
                  <c:v>6.2579800000000005E-2</c:v>
                </c:pt>
                <c:pt idx="1564">
                  <c:v>6.2619800000000003E-2</c:v>
                </c:pt>
                <c:pt idx="1565">
                  <c:v>6.2659800000000002E-2</c:v>
                </c:pt>
                <c:pt idx="1566">
                  <c:v>6.26998E-2</c:v>
                </c:pt>
                <c:pt idx="1567">
                  <c:v>6.2739799999999998E-2</c:v>
                </c:pt>
                <c:pt idx="1568">
                  <c:v>6.2779799999999997E-2</c:v>
                </c:pt>
                <c:pt idx="1569">
                  <c:v>6.2819799999999995E-2</c:v>
                </c:pt>
                <c:pt idx="1570">
                  <c:v>6.2859799999999993E-2</c:v>
                </c:pt>
                <c:pt idx="1571">
                  <c:v>6.2899800000000006E-2</c:v>
                </c:pt>
                <c:pt idx="1572">
                  <c:v>6.2939800000000004E-2</c:v>
                </c:pt>
                <c:pt idx="1573">
                  <c:v>6.2979800000000002E-2</c:v>
                </c:pt>
                <c:pt idx="1574">
                  <c:v>6.3019800000000001E-2</c:v>
                </c:pt>
                <c:pt idx="1575">
                  <c:v>6.3059799999999999E-2</c:v>
                </c:pt>
                <c:pt idx="1576">
                  <c:v>6.3099799999999998E-2</c:v>
                </c:pt>
                <c:pt idx="1577">
                  <c:v>6.3139799999999996E-2</c:v>
                </c:pt>
                <c:pt idx="1578">
                  <c:v>6.3179799999999994E-2</c:v>
                </c:pt>
                <c:pt idx="1579">
                  <c:v>6.3219800000000007E-2</c:v>
                </c:pt>
                <c:pt idx="1580">
                  <c:v>6.3259800000000005E-2</c:v>
                </c:pt>
                <c:pt idx="1581">
                  <c:v>6.3299800000000003E-2</c:v>
                </c:pt>
                <c:pt idx="1582">
                  <c:v>6.3339800000000002E-2</c:v>
                </c:pt>
                <c:pt idx="1583">
                  <c:v>6.33798E-2</c:v>
                </c:pt>
                <c:pt idx="1584">
                  <c:v>6.3419799999999998E-2</c:v>
                </c:pt>
                <c:pt idx="1585">
                  <c:v>6.3459799999999997E-2</c:v>
                </c:pt>
                <c:pt idx="1586">
                  <c:v>6.3499799999999995E-2</c:v>
                </c:pt>
                <c:pt idx="1587">
                  <c:v>6.3539899999999996E-2</c:v>
                </c:pt>
                <c:pt idx="1588">
                  <c:v>6.3579899999999995E-2</c:v>
                </c:pt>
                <c:pt idx="1589">
                  <c:v>6.3619899999999993E-2</c:v>
                </c:pt>
                <c:pt idx="1590">
                  <c:v>6.3659900000000005E-2</c:v>
                </c:pt>
                <c:pt idx="1591">
                  <c:v>6.3699900000000004E-2</c:v>
                </c:pt>
                <c:pt idx="1592">
                  <c:v>6.3739900000000002E-2</c:v>
                </c:pt>
                <c:pt idx="1593">
                  <c:v>6.37799E-2</c:v>
                </c:pt>
                <c:pt idx="1594">
                  <c:v>6.3819899999999999E-2</c:v>
                </c:pt>
                <c:pt idx="1595">
                  <c:v>6.3859899999999997E-2</c:v>
                </c:pt>
                <c:pt idx="1596">
                  <c:v>6.3899899999999996E-2</c:v>
                </c:pt>
                <c:pt idx="1597">
                  <c:v>6.3939899999999994E-2</c:v>
                </c:pt>
                <c:pt idx="1598">
                  <c:v>6.3979900000000006E-2</c:v>
                </c:pt>
                <c:pt idx="1599">
                  <c:v>6.4019900000000005E-2</c:v>
                </c:pt>
                <c:pt idx="1600">
                  <c:v>6.4059900000000003E-2</c:v>
                </c:pt>
                <c:pt idx="1601">
                  <c:v>6.4099900000000001E-2</c:v>
                </c:pt>
                <c:pt idx="1602">
                  <c:v>6.41399E-2</c:v>
                </c:pt>
                <c:pt idx="1603">
                  <c:v>6.4179899999999998E-2</c:v>
                </c:pt>
                <c:pt idx="1604">
                  <c:v>6.4219899999999996E-2</c:v>
                </c:pt>
                <c:pt idx="1605">
                  <c:v>6.4259899999999995E-2</c:v>
                </c:pt>
                <c:pt idx="1606">
                  <c:v>6.4299899999999993E-2</c:v>
                </c:pt>
                <c:pt idx="1607">
                  <c:v>6.4339900000000005E-2</c:v>
                </c:pt>
                <c:pt idx="1608">
                  <c:v>6.4379900000000004E-2</c:v>
                </c:pt>
                <c:pt idx="1609">
                  <c:v>6.4419900000000002E-2</c:v>
                </c:pt>
                <c:pt idx="1610">
                  <c:v>6.4459900000000001E-2</c:v>
                </c:pt>
                <c:pt idx="1611">
                  <c:v>6.4499899999999999E-2</c:v>
                </c:pt>
                <c:pt idx="1612">
                  <c:v>6.4539899999999997E-2</c:v>
                </c:pt>
                <c:pt idx="1613">
                  <c:v>6.4579899999999996E-2</c:v>
                </c:pt>
                <c:pt idx="1614">
                  <c:v>6.4619899999999994E-2</c:v>
                </c:pt>
                <c:pt idx="1615">
                  <c:v>6.4659900000000006E-2</c:v>
                </c:pt>
                <c:pt idx="1616">
                  <c:v>6.4699900000000005E-2</c:v>
                </c:pt>
                <c:pt idx="1617">
                  <c:v>6.4739900000000003E-2</c:v>
                </c:pt>
                <c:pt idx="1618">
                  <c:v>6.4779900000000001E-2</c:v>
                </c:pt>
                <c:pt idx="1619">
                  <c:v>6.48199E-2</c:v>
                </c:pt>
                <c:pt idx="1620">
                  <c:v>6.4859899999999998E-2</c:v>
                </c:pt>
                <c:pt idx="1621">
                  <c:v>6.4899899999999996E-2</c:v>
                </c:pt>
                <c:pt idx="1622">
                  <c:v>6.4939899999999995E-2</c:v>
                </c:pt>
                <c:pt idx="1623">
                  <c:v>6.4979899999999993E-2</c:v>
                </c:pt>
                <c:pt idx="1624">
                  <c:v>6.5019900000000005E-2</c:v>
                </c:pt>
                <c:pt idx="1625">
                  <c:v>6.5059900000000004E-2</c:v>
                </c:pt>
                <c:pt idx="1626">
                  <c:v>6.5099900000000002E-2</c:v>
                </c:pt>
                <c:pt idx="1627">
                  <c:v>6.5139900000000001E-2</c:v>
                </c:pt>
                <c:pt idx="1628">
                  <c:v>6.5179899999999999E-2</c:v>
                </c:pt>
                <c:pt idx="1629">
                  <c:v>6.5219899999999997E-2</c:v>
                </c:pt>
                <c:pt idx="1630">
                  <c:v>6.5259899999999996E-2</c:v>
                </c:pt>
                <c:pt idx="1631">
                  <c:v>6.5299899999999994E-2</c:v>
                </c:pt>
                <c:pt idx="1632">
                  <c:v>6.5339900000000006E-2</c:v>
                </c:pt>
                <c:pt idx="1633">
                  <c:v>6.5379900000000005E-2</c:v>
                </c:pt>
                <c:pt idx="1634">
                  <c:v>6.5419900000000003E-2</c:v>
                </c:pt>
                <c:pt idx="1635">
                  <c:v>6.5459900000000001E-2</c:v>
                </c:pt>
                <c:pt idx="1636">
                  <c:v>6.54999E-2</c:v>
                </c:pt>
                <c:pt idx="1637">
                  <c:v>6.5539899999999998E-2</c:v>
                </c:pt>
                <c:pt idx="1638">
                  <c:v>6.5579899999999997E-2</c:v>
                </c:pt>
                <c:pt idx="1639">
                  <c:v>6.5619899999999995E-2</c:v>
                </c:pt>
                <c:pt idx="1640">
                  <c:v>6.5659899999999993E-2</c:v>
                </c:pt>
                <c:pt idx="1641">
                  <c:v>6.5699900000000006E-2</c:v>
                </c:pt>
                <c:pt idx="1642">
                  <c:v>6.5739900000000004E-2</c:v>
                </c:pt>
                <c:pt idx="1643">
                  <c:v>6.5779900000000002E-2</c:v>
                </c:pt>
                <c:pt idx="1644">
                  <c:v>6.5819900000000001E-2</c:v>
                </c:pt>
                <c:pt idx="1645">
                  <c:v>6.5859899999999999E-2</c:v>
                </c:pt>
                <c:pt idx="1646">
                  <c:v>6.5899899999999997E-2</c:v>
                </c:pt>
                <c:pt idx="1647">
                  <c:v>6.5939899999999996E-2</c:v>
                </c:pt>
                <c:pt idx="1648">
                  <c:v>6.5979899999999994E-2</c:v>
                </c:pt>
                <c:pt idx="1649">
                  <c:v>6.6019900000000006E-2</c:v>
                </c:pt>
                <c:pt idx="1650">
                  <c:v>6.6059900000000005E-2</c:v>
                </c:pt>
                <c:pt idx="1651">
                  <c:v>6.6099900000000003E-2</c:v>
                </c:pt>
                <c:pt idx="1652">
                  <c:v>6.6139900000000001E-2</c:v>
                </c:pt>
                <c:pt idx="1653">
                  <c:v>6.61799E-2</c:v>
                </c:pt>
                <c:pt idx="1654">
                  <c:v>6.6219899999999998E-2</c:v>
                </c:pt>
                <c:pt idx="1655">
                  <c:v>6.6259899999999997E-2</c:v>
                </c:pt>
                <c:pt idx="1656">
                  <c:v>6.6299899999999995E-2</c:v>
                </c:pt>
                <c:pt idx="1657">
                  <c:v>6.6339899999999993E-2</c:v>
                </c:pt>
                <c:pt idx="1658">
                  <c:v>6.6379900000000006E-2</c:v>
                </c:pt>
                <c:pt idx="1659">
                  <c:v>6.6419900000000004E-2</c:v>
                </c:pt>
                <c:pt idx="1660">
                  <c:v>6.6459900000000002E-2</c:v>
                </c:pt>
                <c:pt idx="1661">
                  <c:v>6.6499900000000001E-2</c:v>
                </c:pt>
                <c:pt idx="1662">
                  <c:v>6.6539899999999999E-2</c:v>
                </c:pt>
                <c:pt idx="1663">
                  <c:v>6.6579899999999997E-2</c:v>
                </c:pt>
                <c:pt idx="1664">
                  <c:v>6.6619899999999996E-2</c:v>
                </c:pt>
                <c:pt idx="1665">
                  <c:v>6.6659899999999994E-2</c:v>
                </c:pt>
                <c:pt idx="1666">
                  <c:v>6.6699900000000006E-2</c:v>
                </c:pt>
                <c:pt idx="1667">
                  <c:v>6.6739900000000005E-2</c:v>
                </c:pt>
                <c:pt idx="1668">
                  <c:v>6.6779900000000003E-2</c:v>
                </c:pt>
                <c:pt idx="1669">
                  <c:v>6.6819900000000002E-2</c:v>
                </c:pt>
                <c:pt idx="1670">
                  <c:v>6.68599E-2</c:v>
                </c:pt>
                <c:pt idx="1671">
                  <c:v>6.6899899999999998E-2</c:v>
                </c:pt>
                <c:pt idx="1672">
                  <c:v>6.6939899999999997E-2</c:v>
                </c:pt>
                <c:pt idx="1673">
                  <c:v>6.6979899999999995E-2</c:v>
                </c:pt>
                <c:pt idx="1674">
                  <c:v>6.7019899999999993E-2</c:v>
                </c:pt>
                <c:pt idx="1675">
                  <c:v>6.7059900000000006E-2</c:v>
                </c:pt>
                <c:pt idx="1676">
                  <c:v>6.7099900000000004E-2</c:v>
                </c:pt>
                <c:pt idx="1677">
                  <c:v>6.7139900000000002E-2</c:v>
                </c:pt>
                <c:pt idx="1678">
                  <c:v>6.7179900000000001E-2</c:v>
                </c:pt>
                <c:pt idx="1679">
                  <c:v>6.7219899999999999E-2</c:v>
                </c:pt>
                <c:pt idx="1680">
                  <c:v>6.7259899999999997E-2</c:v>
                </c:pt>
                <c:pt idx="1681">
                  <c:v>6.7299899999999996E-2</c:v>
                </c:pt>
                <c:pt idx="1682">
                  <c:v>6.7339899999999994E-2</c:v>
                </c:pt>
                <c:pt idx="1683">
                  <c:v>6.7379900000000006E-2</c:v>
                </c:pt>
                <c:pt idx="1684">
                  <c:v>6.7419900000000005E-2</c:v>
                </c:pt>
                <c:pt idx="1685">
                  <c:v>6.7459900000000003E-2</c:v>
                </c:pt>
                <c:pt idx="1686">
                  <c:v>6.7499900000000002E-2</c:v>
                </c:pt>
                <c:pt idx="1687">
                  <c:v>6.75399E-2</c:v>
                </c:pt>
                <c:pt idx="1688">
                  <c:v>6.7579899999999998E-2</c:v>
                </c:pt>
                <c:pt idx="1689">
                  <c:v>6.7619899999999997E-2</c:v>
                </c:pt>
                <c:pt idx="1690">
                  <c:v>6.7659899999999995E-2</c:v>
                </c:pt>
                <c:pt idx="1691">
                  <c:v>6.7699899999999993E-2</c:v>
                </c:pt>
                <c:pt idx="1692">
                  <c:v>6.7739900000000006E-2</c:v>
                </c:pt>
                <c:pt idx="1693">
                  <c:v>6.7779900000000004E-2</c:v>
                </c:pt>
                <c:pt idx="1694">
                  <c:v>6.7819900000000002E-2</c:v>
                </c:pt>
                <c:pt idx="1695">
                  <c:v>6.7859900000000001E-2</c:v>
                </c:pt>
                <c:pt idx="1696">
                  <c:v>6.7899899999999999E-2</c:v>
                </c:pt>
                <c:pt idx="1697">
                  <c:v>6.7939899999999998E-2</c:v>
                </c:pt>
                <c:pt idx="1698">
                  <c:v>6.7979899999999996E-2</c:v>
                </c:pt>
                <c:pt idx="1699">
                  <c:v>6.8019899999999994E-2</c:v>
                </c:pt>
                <c:pt idx="1700">
                  <c:v>6.8059900000000007E-2</c:v>
                </c:pt>
                <c:pt idx="1701">
                  <c:v>6.8099900000000005E-2</c:v>
                </c:pt>
                <c:pt idx="1702">
                  <c:v>6.8139900000000003E-2</c:v>
                </c:pt>
                <c:pt idx="1703">
                  <c:v>6.8179900000000002E-2</c:v>
                </c:pt>
                <c:pt idx="1704">
                  <c:v>6.82199E-2</c:v>
                </c:pt>
                <c:pt idx="1705">
                  <c:v>6.8259899999999998E-2</c:v>
                </c:pt>
                <c:pt idx="1706">
                  <c:v>6.8299899999999997E-2</c:v>
                </c:pt>
                <c:pt idx="1707">
                  <c:v>6.8339899999999995E-2</c:v>
                </c:pt>
                <c:pt idx="1708">
                  <c:v>6.8379899999999993E-2</c:v>
                </c:pt>
                <c:pt idx="1709">
                  <c:v>6.8419800000000003E-2</c:v>
                </c:pt>
                <c:pt idx="1710">
                  <c:v>6.8459800000000001E-2</c:v>
                </c:pt>
                <c:pt idx="1711">
                  <c:v>6.84998E-2</c:v>
                </c:pt>
                <c:pt idx="1712">
                  <c:v>6.8539799999999998E-2</c:v>
                </c:pt>
                <c:pt idx="1713">
                  <c:v>6.8579799999999996E-2</c:v>
                </c:pt>
                <c:pt idx="1714">
                  <c:v>6.8619799999999995E-2</c:v>
                </c:pt>
                <c:pt idx="1715">
                  <c:v>6.8659799999999993E-2</c:v>
                </c:pt>
                <c:pt idx="1716">
                  <c:v>6.8699800000000005E-2</c:v>
                </c:pt>
                <c:pt idx="1717">
                  <c:v>6.8739800000000004E-2</c:v>
                </c:pt>
                <c:pt idx="1718">
                  <c:v>6.8779800000000002E-2</c:v>
                </c:pt>
                <c:pt idx="1719">
                  <c:v>6.88198E-2</c:v>
                </c:pt>
                <c:pt idx="1720">
                  <c:v>6.8859799999999999E-2</c:v>
                </c:pt>
                <c:pt idx="1721">
                  <c:v>6.8899799999999997E-2</c:v>
                </c:pt>
                <c:pt idx="1722">
                  <c:v>6.8939799999999996E-2</c:v>
                </c:pt>
                <c:pt idx="1723">
                  <c:v>6.8979799999999994E-2</c:v>
                </c:pt>
                <c:pt idx="1724">
                  <c:v>6.9019800000000006E-2</c:v>
                </c:pt>
                <c:pt idx="1725">
                  <c:v>6.9059800000000005E-2</c:v>
                </c:pt>
                <c:pt idx="1726">
                  <c:v>6.9099800000000003E-2</c:v>
                </c:pt>
                <c:pt idx="1727">
                  <c:v>6.9139800000000001E-2</c:v>
                </c:pt>
                <c:pt idx="1728">
                  <c:v>6.91798E-2</c:v>
                </c:pt>
                <c:pt idx="1729">
                  <c:v>6.9219799999999998E-2</c:v>
                </c:pt>
                <c:pt idx="1730">
                  <c:v>6.9259799999999996E-2</c:v>
                </c:pt>
                <c:pt idx="1731">
                  <c:v>6.9299799999999995E-2</c:v>
                </c:pt>
                <c:pt idx="1732">
                  <c:v>6.9339799999999993E-2</c:v>
                </c:pt>
                <c:pt idx="1733">
                  <c:v>6.9379800000000005E-2</c:v>
                </c:pt>
                <c:pt idx="1734">
                  <c:v>6.9419800000000004E-2</c:v>
                </c:pt>
                <c:pt idx="1735">
                  <c:v>6.9459800000000002E-2</c:v>
                </c:pt>
                <c:pt idx="1736">
                  <c:v>6.94998E-2</c:v>
                </c:pt>
                <c:pt idx="1737">
                  <c:v>6.9539799999999999E-2</c:v>
                </c:pt>
                <c:pt idx="1738">
                  <c:v>6.9579799999999997E-2</c:v>
                </c:pt>
                <c:pt idx="1739">
                  <c:v>6.9619799999999996E-2</c:v>
                </c:pt>
                <c:pt idx="1740">
                  <c:v>6.9659799999999994E-2</c:v>
                </c:pt>
                <c:pt idx="1741">
                  <c:v>6.9699800000000006E-2</c:v>
                </c:pt>
                <c:pt idx="1742">
                  <c:v>6.9739800000000005E-2</c:v>
                </c:pt>
                <c:pt idx="1743">
                  <c:v>6.9779800000000003E-2</c:v>
                </c:pt>
                <c:pt idx="1744">
                  <c:v>6.9819800000000001E-2</c:v>
                </c:pt>
                <c:pt idx="1745">
                  <c:v>6.98598E-2</c:v>
                </c:pt>
                <c:pt idx="1746">
                  <c:v>6.9899799999999998E-2</c:v>
                </c:pt>
                <c:pt idx="1747">
                  <c:v>6.9939799999999996E-2</c:v>
                </c:pt>
                <c:pt idx="1748">
                  <c:v>6.9979799999999995E-2</c:v>
                </c:pt>
                <c:pt idx="1749">
                  <c:v>7.0019799999999993E-2</c:v>
                </c:pt>
                <c:pt idx="1750">
                  <c:v>7.0059800000000005E-2</c:v>
                </c:pt>
                <c:pt idx="1751">
                  <c:v>7.0099800000000004E-2</c:v>
                </c:pt>
                <c:pt idx="1752">
                  <c:v>7.0139800000000002E-2</c:v>
                </c:pt>
                <c:pt idx="1753">
                  <c:v>7.0179800000000001E-2</c:v>
                </c:pt>
                <c:pt idx="1754">
                  <c:v>7.0219799999999999E-2</c:v>
                </c:pt>
                <c:pt idx="1755">
                  <c:v>7.0259799999999997E-2</c:v>
                </c:pt>
                <c:pt idx="1756">
                  <c:v>7.0299700000000007E-2</c:v>
                </c:pt>
                <c:pt idx="1757">
                  <c:v>7.0339700000000005E-2</c:v>
                </c:pt>
                <c:pt idx="1758">
                  <c:v>7.0379700000000003E-2</c:v>
                </c:pt>
                <c:pt idx="1759">
                  <c:v>7.0419700000000002E-2</c:v>
                </c:pt>
                <c:pt idx="1760">
                  <c:v>7.04597E-2</c:v>
                </c:pt>
                <c:pt idx="1761">
                  <c:v>7.0499699999999998E-2</c:v>
                </c:pt>
                <c:pt idx="1762">
                  <c:v>7.0539699999999997E-2</c:v>
                </c:pt>
                <c:pt idx="1763">
                  <c:v>7.0579699999999995E-2</c:v>
                </c:pt>
                <c:pt idx="1764">
                  <c:v>7.0619699999999994E-2</c:v>
                </c:pt>
                <c:pt idx="1765">
                  <c:v>7.0659700000000006E-2</c:v>
                </c:pt>
                <c:pt idx="1766">
                  <c:v>7.0699700000000004E-2</c:v>
                </c:pt>
                <c:pt idx="1767">
                  <c:v>7.0739700000000003E-2</c:v>
                </c:pt>
                <c:pt idx="1768">
                  <c:v>7.0779700000000001E-2</c:v>
                </c:pt>
                <c:pt idx="1769">
                  <c:v>7.0819699999999999E-2</c:v>
                </c:pt>
                <c:pt idx="1770">
                  <c:v>7.0859699999999998E-2</c:v>
                </c:pt>
                <c:pt idx="1771">
                  <c:v>7.0899699999999996E-2</c:v>
                </c:pt>
                <c:pt idx="1772">
                  <c:v>7.0939699999999994E-2</c:v>
                </c:pt>
                <c:pt idx="1773">
                  <c:v>7.0979700000000007E-2</c:v>
                </c:pt>
                <c:pt idx="1774">
                  <c:v>7.1019700000000005E-2</c:v>
                </c:pt>
                <c:pt idx="1775">
                  <c:v>7.1059700000000003E-2</c:v>
                </c:pt>
                <c:pt idx="1776">
                  <c:v>7.1099700000000002E-2</c:v>
                </c:pt>
                <c:pt idx="1777">
                  <c:v>7.11397E-2</c:v>
                </c:pt>
                <c:pt idx="1778">
                  <c:v>7.1179699999999999E-2</c:v>
                </c:pt>
                <c:pt idx="1779">
                  <c:v>7.1219699999999997E-2</c:v>
                </c:pt>
                <c:pt idx="1780">
                  <c:v>7.1259699999999995E-2</c:v>
                </c:pt>
                <c:pt idx="1781">
                  <c:v>7.1299699999999994E-2</c:v>
                </c:pt>
                <c:pt idx="1782">
                  <c:v>7.1339700000000006E-2</c:v>
                </c:pt>
                <c:pt idx="1783">
                  <c:v>7.1379700000000004E-2</c:v>
                </c:pt>
                <c:pt idx="1784">
                  <c:v>7.1419700000000003E-2</c:v>
                </c:pt>
                <c:pt idx="1785">
                  <c:v>7.1459700000000001E-2</c:v>
                </c:pt>
                <c:pt idx="1786">
                  <c:v>7.1499699999999999E-2</c:v>
                </c:pt>
                <c:pt idx="1787">
                  <c:v>7.1539699999999998E-2</c:v>
                </c:pt>
                <c:pt idx="1788">
                  <c:v>7.1579699999999996E-2</c:v>
                </c:pt>
                <c:pt idx="1789">
                  <c:v>7.1619699999999994E-2</c:v>
                </c:pt>
                <c:pt idx="1790">
                  <c:v>7.1659700000000007E-2</c:v>
                </c:pt>
                <c:pt idx="1791">
                  <c:v>7.1699600000000002E-2</c:v>
                </c:pt>
                <c:pt idx="1792">
                  <c:v>7.1739600000000001E-2</c:v>
                </c:pt>
                <c:pt idx="1793">
                  <c:v>7.1779599999999999E-2</c:v>
                </c:pt>
                <c:pt idx="1794">
                  <c:v>7.1819599999999997E-2</c:v>
                </c:pt>
                <c:pt idx="1795">
                  <c:v>7.1859599999999996E-2</c:v>
                </c:pt>
                <c:pt idx="1796">
                  <c:v>7.1899599999999994E-2</c:v>
                </c:pt>
                <c:pt idx="1797">
                  <c:v>7.1939600000000006E-2</c:v>
                </c:pt>
                <c:pt idx="1798">
                  <c:v>7.1979600000000005E-2</c:v>
                </c:pt>
                <c:pt idx="1799">
                  <c:v>7.2019600000000003E-2</c:v>
                </c:pt>
                <c:pt idx="1800">
                  <c:v>7.2059600000000001E-2</c:v>
                </c:pt>
                <c:pt idx="1801">
                  <c:v>7.20996E-2</c:v>
                </c:pt>
                <c:pt idx="1802">
                  <c:v>7.2139599999999998E-2</c:v>
                </c:pt>
                <c:pt idx="1803">
                  <c:v>7.2179599999999997E-2</c:v>
                </c:pt>
                <c:pt idx="1804">
                  <c:v>7.2219599999999995E-2</c:v>
                </c:pt>
                <c:pt idx="1805">
                  <c:v>7.2259599999999993E-2</c:v>
                </c:pt>
                <c:pt idx="1806">
                  <c:v>7.2299600000000006E-2</c:v>
                </c:pt>
                <c:pt idx="1807">
                  <c:v>7.2339600000000004E-2</c:v>
                </c:pt>
                <c:pt idx="1808">
                  <c:v>7.2379600000000002E-2</c:v>
                </c:pt>
                <c:pt idx="1809">
                  <c:v>7.2419600000000001E-2</c:v>
                </c:pt>
                <c:pt idx="1810">
                  <c:v>7.2459599999999999E-2</c:v>
                </c:pt>
                <c:pt idx="1811">
                  <c:v>7.2499599999999997E-2</c:v>
                </c:pt>
                <c:pt idx="1812">
                  <c:v>7.2539599999999996E-2</c:v>
                </c:pt>
                <c:pt idx="1813">
                  <c:v>7.2579599999999994E-2</c:v>
                </c:pt>
                <c:pt idx="1814">
                  <c:v>7.2619600000000006E-2</c:v>
                </c:pt>
                <c:pt idx="1815">
                  <c:v>7.2659600000000005E-2</c:v>
                </c:pt>
                <c:pt idx="1816">
                  <c:v>7.2699600000000003E-2</c:v>
                </c:pt>
                <c:pt idx="1817">
                  <c:v>7.2739600000000001E-2</c:v>
                </c:pt>
                <c:pt idx="1818">
                  <c:v>7.27796E-2</c:v>
                </c:pt>
                <c:pt idx="1819">
                  <c:v>7.2819499999999995E-2</c:v>
                </c:pt>
                <c:pt idx="1820">
                  <c:v>7.2859499999999994E-2</c:v>
                </c:pt>
                <c:pt idx="1821">
                  <c:v>7.2899500000000006E-2</c:v>
                </c:pt>
                <c:pt idx="1822">
                  <c:v>7.2939500000000004E-2</c:v>
                </c:pt>
                <c:pt idx="1823">
                  <c:v>7.2979500000000003E-2</c:v>
                </c:pt>
                <c:pt idx="1824">
                  <c:v>7.3019500000000001E-2</c:v>
                </c:pt>
                <c:pt idx="1825">
                  <c:v>7.3059499999999999E-2</c:v>
                </c:pt>
                <c:pt idx="1826">
                  <c:v>7.3099499999999998E-2</c:v>
                </c:pt>
                <c:pt idx="1827">
                  <c:v>7.3139499999999996E-2</c:v>
                </c:pt>
                <c:pt idx="1828">
                  <c:v>7.3179499999999995E-2</c:v>
                </c:pt>
                <c:pt idx="1829">
                  <c:v>7.3219500000000007E-2</c:v>
                </c:pt>
                <c:pt idx="1830">
                  <c:v>7.3259500000000005E-2</c:v>
                </c:pt>
                <c:pt idx="1831">
                  <c:v>7.3299500000000004E-2</c:v>
                </c:pt>
                <c:pt idx="1832">
                  <c:v>7.3339500000000002E-2</c:v>
                </c:pt>
                <c:pt idx="1833">
                  <c:v>7.33795E-2</c:v>
                </c:pt>
                <c:pt idx="1834">
                  <c:v>7.3419499999999999E-2</c:v>
                </c:pt>
                <c:pt idx="1835">
                  <c:v>7.3459499999999997E-2</c:v>
                </c:pt>
                <c:pt idx="1836">
                  <c:v>7.3499400000000006E-2</c:v>
                </c:pt>
                <c:pt idx="1837">
                  <c:v>7.3539400000000005E-2</c:v>
                </c:pt>
                <c:pt idx="1838">
                  <c:v>7.3579400000000003E-2</c:v>
                </c:pt>
                <c:pt idx="1839">
                  <c:v>7.3619400000000002E-2</c:v>
                </c:pt>
                <c:pt idx="1840">
                  <c:v>7.36594E-2</c:v>
                </c:pt>
                <c:pt idx="1841">
                  <c:v>7.3699399999999998E-2</c:v>
                </c:pt>
                <c:pt idx="1842">
                  <c:v>7.3739399999999997E-2</c:v>
                </c:pt>
                <c:pt idx="1843">
                  <c:v>7.3779399999999995E-2</c:v>
                </c:pt>
                <c:pt idx="1844">
                  <c:v>7.3819399999999993E-2</c:v>
                </c:pt>
                <c:pt idx="1845">
                  <c:v>7.3859400000000006E-2</c:v>
                </c:pt>
                <c:pt idx="1846">
                  <c:v>7.3899400000000004E-2</c:v>
                </c:pt>
                <c:pt idx="1847">
                  <c:v>7.3939400000000002E-2</c:v>
                </c:pt>
                <c:pt idx="1848">
                  <c:v>7.3979400000000001E-2</c:v>
                </c:pt>
                <c:pt idx="1849">
                  <c:v>7.4019399999999999E-2</c:v>
                </c:pt>
                <c:pt idx="1850">
                  <c:v>7.4059299999999995E-2</c:v>
                </c:pt>
                <c:pt idx="1851">
                  <c:v>7.4099300000000007E-2</c:v>
                </c:pt>
                <c:pt idx="1852">
                  <c:v>7.4139300000000005E-2</c:v>
                </c:pt>
                <c:pt idx="1853">
                  <c:v>7.4179300000000004E-2</c:v>
                </c:pt>
                <c:pt idx="1854">
                  <c:v>7.4219300000000002E-2</c:v>
                </c:pt>
                <c:pt idx="1855">
                  <c:v>7.42593E-2</c:v>
                </c:pt>
                <c:pt idx="1856">
                  <c:v>7.4299299999999999E-2</c:v>
                </c:pt>
                <c:pt idx="1857">
                  <c:v>7.4339299999999997E-2</c:v>
                </c:pt>
                <c:pt idx="1858">
                  <c:v>7.4379299999999995E-2</c:v>
                </c:pt>
                <c:pt idx="1859">
                  <c:v>7.4419299999999994E-2</c:v>
                </c:pt>
                <c:pt idx="1860">
                  <c:v>7.4459200000000003E-2</c:v>
                </c:pt>
                <c:pt idx="1861">
                  <c:v>7.4499200000000002E-2</c:v>
                </c:pt>
                <c:pt idx="1862">
                  <c:v>7.45392E-2</c:v>
                </c:pt>
                <c:pt idx="1863">
                  <c:v>7.4579199999999998E-2</c:v>
                </c:pt>
                <c:pt idx="1864">
                  <c:v>7.4619199999999997E-2</c:v>
                </c:pt>
                <c:pt idx="1865">
                  <c:v>7.4659199999999995E-2</c:v>
                </c:pt>
                <c:pt idx="1866">
                  <c:v>7.4699199999999993E-2</c:v>
                </c:pt>
                <c:pt idx="1867">
                  <c:v>7.4739200000000006E-2</c:v>
                </c:pt>
                <c:pt idx="1868">
                  <c:v>7.4779200000000004E-2</c:v>
                </c:pt>
                <c:pt idx="1869">
                  <c:v>7.4819200000000002E-2</c:v>
                </c:pt>
                <c:pt idx="1870">
                  <c:v>7.4859099999999998E-2</c:v>
                </c:pt>
                <c:pt idx="1871">
                  <c:v>7.4899099999999996E-2</c:v>
                </c:pt>
                <c:pt idx="1872">
                  <c:v>7.4939099999999995E-2</c:v>
                </c:pt>
                <c:pt idx="1873">
                  <c:v>7.4979100000000007E-2</c:v>
                </c:pt>
                <c:pt idx="1874">
                  <c:v>7.5019100000000005E-2</c:v>
                </c:pt>
                <c:pt idx="1875">
                  <c:v>7.5059100000000004E-2</c:v>
                </c:pt>
                <c:pt idx="1876">
                  <c:v>7.5099100000000002E-2</c:v>
                </c:pt>
                <c:pt idx="1877">
                  <c:v>7.51391E-2</c:v>
                </c:pt>
                <c:pt idx="1878">
                  <c:v>7.5179099999999999E-2</c:v>
                </c:pt>
                <c:pt idx="1879">
                  <c:v>7.5219099999999997E-2</c:v>
                </c:pt>
                <c:pt idx="1880">
                  <c:v>7.5259099999999995E-2</c:v>
                </c:pt>
                <c:pt idx="1881">
                  <c:v>7.5299000000000005E-2</c:v>
                </c:pt>
                <c:pt idx="1882">
                  <c:v>7.5339000000000003E-2</c:v>
                </c:pt>
                <c:pt idx="1883">
                  <c:v>7.5379000000000002E-2</c:v>
                </c:pt>
                <c:pt idx="1884">
                  <c:v>7.5419E-2</c:v>
                </c:pt>
                <c:pt idx="1885">
                  <c:v>7.5458999999999998E-2</c:v>
                </c:pt>
                <c:pt idx="1886">
                  <c:v>7.5498999999999997E-2</c:v>
                </c:pt>
                <c:pt idx="1887">
                  <c:v>7.5538999999999995E-2</c:v>
                </c:pt>
                <c:pt idx="1888">
                  <c:v>7.5578999999999993E-2</c:v>
                </c:pt>
                <c:pt idx="1889">
                  <c:v>7.5619000000000006E-2</c:v>
                </c:pt>
                <c:pt idx="1890">
                  <c:v>7.5659000000000004E-2</c:v>
                </c:pt>
                <c:pt idx="1891">
                  <c:v>7.56989E-2</c:v>
                </c:pt>
                <c:pt idx="1892">
                  <c:v>7.5738899999999998E-2</c:v>
                </c:pt>
                <c:pt idx="1893">
                  <c:v>7.5778899999999996E-2</c:v>
                </c:pt>
                <c:pt idx="1894">
                  <c:v>7.5818899999999995E-2</c:v>
                </c:pt>
                <c:pt idx="1895">
                  <c:v>7.5858900000000007E-2</c:v>
                </c:pt>
                <c:pt idx="1896">
                  <c:v>7.5898900000000005E-2</c:v>
                </c:pt>
                <c:pt idx="1897">
                  <c:v>7.5938900000000004E-2</c:v>
                </c:pt>
                <c:pt idx="1898">
                  <c:v>7.5978900000000002E-2</c:v>
                </c:pt>
                <c:pt idx="1899">
                  <c:v>7.60189E-2</c:v>
                </c:pt>
                <c:pt idx="1900">
                  <c:v>7.6058899999999999E-2</c:v>
                </c:pt>
                <c:pt idx="1901">
                  <c:v>7.6098799999999994E-2</c:v>
                </c:pt>
                <c:pt idx="1902">
                  <c:v>7.6138800000000006E-2</c:v>
                </c:pt>
                <c:pt idx="1903">
                  <c:v>7.6178800000000005E-2</c:v>
                </c:pt>
                <c:pt idx="1904">
                  <c:v>7.6218800000000003E-2</c:v>
                </c:pt>
                <c:pt idx="1905">
                  <c:v>7.6258800000000002E-2</c:v>
                </c:pt>
                <c:pt idx="1906">
                  <c:v>7.62988E-2</c:v>
                </c:pt>
                <c:pt idx="1907">
                  <c:v>7.6338799999999998E-2</c:v>
                </c:pt>
                <c:pt idx="1908">
                  <c:v>7.6378799999999997E-2</c:v>
                </c:pt>
                <c:pt idx="1909">
                  <c:v>7.6418799999999995E-2</c:v>
                </c:pt>
                <c:pt idx="1910">
                  <c:v>7.6458799999999993E-2</c:v>
                </c:pt>
                <c:pt idx="1911">
                  <c:v>7.6498700000000003E-2</c:v>
                </c:pt>
                <c:pt idx="1912">
                  <c:v>7.6538700000000001E-2</c:v>
                </c:pt>
                <c:pt idx="1913">
                  <c:v>7.65787E-2</c:v>
                </c:pt>
                <c:pt idx="1914">
                  <c:v>7.6618699999999998E-2</c:v>
                </c:pt>
                <c:pt idx="1915">
                  <c:v>7.6658699999999996E-2</c:v>
                </c:pt>
                <c:pt idx="1916">
                  <c:v>7.6698699999999995E-2</c:v>
                </c:pt>
                <c:pt idx="1917">
                  <c:v>7.6738700000000007E-2</c:v>
                </c:pt>
                <c:pt idx="1918">
                  <c:v>7.6778700000000005E-2</c:v>
                </c:pt>
                <c:pt idx="1919">
                  <c:v>7.6818700000000004E-2</c:v>
                </c:pt>
                <c:pt idx="1920">
                  <c:v>7.6858700000000002E-2</c:v>
                </c:pt>
                <c:pt idx="1921">
                  <c:v>7.68987E-2</c:v>
                </c:pt>
                <c:pt idx="1922">
                  <c:v>7.6938599999999996E-2</c:v>
                </c:pt>
                <c:pt idx="1923">
                  <c:v>7.6978599999999994E-2</c:v>
                </c:pt>
                <c:pt idx="1924">
                  <c:v>7.7018600000000007E-2</c:v>
                </c:pt>
                <c:pt idx="1925">
                  <c:v>7.7058600000000005E-2</c:v>
                </c:pt>
                <c:pt idx="1926">
                  <c:v>7.7098600000000003E-2</c:v>
                </c:pt>
                <c:pt idx="1927">
                  <c:v>7.7138600000000002E-2</c:v>
                </c:pt>
                <c:pt idx="1928">
                  <c:v>7.71786E-2</c:v>
                </c:pt>
                <c:pt idx="1929">
                  <c:v>7.7218599999999998E-2</c:v>
                </c:pt>
                <c:pt idx="1930">
                  <c:v>7.7258599999999997E-2</c:v>
                </c:pt>
                <c:pt idx="1931">
                  <c:v>7.7298599999999995E-2</c:v>
                </c:pt>
                <c:pt idx="1932">
                  <c:v>7.7338500000000004E-2</c:v>
                </c:pt>
                <c:pt idx="1933">
                  <c:v>7.7378500000000003E-2</c:v>
                </c:pt>
                <c:pt idx="1934">
                  <c:v>7.7418500000000001E-2</c:v>
                </c:pt>
                <c:pt idx="1935">
                  <c:v>7.74585E-2</c:v>
                </c:pt>
                <c:pt idx="1936">
                  <c:v>7.7498499999999998E-2</c:v>
                </c:pt>
                <c:pt idx="1937">
                  <c:v>7.7538499999999996E-2</c:v>
                </c:pt>
                <c:pt idx="1938">
                  <c:v>7.7578499999999995E-2</c:v>
                </c:pt>
                <c:pt idx="1939">
                  <c:v>7.7618500000000007E-2</c:v>
                </c:pt>
                <c:pt idx="1940">
                  <c:v>7.7658500000000005E-2</c:v>
                </c:pt>
                <c:pt idx="1941">
                  <c:v>7.7698400000000001E-2</c:v>
                </c:pt>
                <c:pt idx="1942">
                  <c:v>7.7738399999999999E-2</c:v>
                </c:pt>
                <c:pt idx="1943">
                  <c:v>7.7778399999999998E-2</c:v>
                </c:pt>
                <c:pt idx="1944">
                  <c:v>7.7818399999999996E-2</c:v>
                </c:pt>
                <c:pt idx="1945">
                  <c:v>7.7858399999999994E-2</c:v>
                </c:pt>
                <c:pt idx="1946">
                  <c:v>7.7898400000000007E-2</c:v>
                </c:pt>
                <c:pt idx="1947">
                  <c:v>7.7938400000000005E-2</c:v>
                </c:pt>
                <c:pt idx="1948">
                  <c:v>7.7978400000000003E-2</c:v>
                </c:pt>
                <c:pt idx="1949">
                  <c:v>7.8018299999999999E-2</c:v>
                </c:pt>
                <c:pt idx="1950">
                  <c:v>7.8058299999999997E-2</c:v>
                </c:pt>
                <c:pt idx="1951">
                  <c:v>7.8098299999999996E-2</c:v>
                </c:pt>
                <c:pt idx="1952">
                  <c:v>7.8138299999999994E-2</c:v>
                </c:pt>
                <c:pt idx="1953">
                  <c:v>7.8178300000000006E-2</c:v>
                </c:pt>
                <c:pt idx="1954">
                  <c:v>7.8218300000000004E-2</c:v>
                </c:pt>
                <c:pt idx="1955">
                  <c:v>7.8258300000000003E-2</c:v>
                </c:pt>
                <c:pt idx="1956">
                  <c:v>7.8298300000000001E-2</c:v>
                </c:pt>
                <c:pt idx="1957">
                  <c:v>7.8338199999999997E-2</c:v>
                </c:pt>
                <c:pt idx="1958">
                  <c:v>7.8378199999999995E-2</c:v>
                </c:pt>
                <c:pt idx="1959">
                  <c:v>7.8418199999999993E-2</c:v>
                </c:pt>
                <c:pt idx="1960">
                  <c:v>7.8458200000000006E-2</c:v>
                </c:pt>
                <c:pt idx="1961">
                  <c:v>7.8498200000000004E-2</c:v>
                </c:pt>
                <c:pt idx="1962">
                  <c:v>7.8538200000000002E-2</c:v>
                </c:pt>
                <c:pt idx="1963">
                  <c:v>7.8578200000000001E-2</c:v>
                </c:pt>
                <c:pt idx="1964">
                  <c:v>7.8618099999999996E-2</c:v>
                </c:pt>
                <c:pt idx="1965">
                  <c:v>7.8658099999999995E-2</c:v>
                </c:pt>
                <c:pt idx="1966">
                  <c:v>7.8698099999999993E-2</c:v>
                </c:pt>
                <c:pt idx="1967">
                  <c:v>7.8738100000000005E-2</c:v>
                </c:pt>
                <c:pt idx="1968">
                  <c:v>7.8778100000000004E-2</c:v>
                </c:pt>
                <c:pt idx="1969">
                  <c:v>7.8818100000000002E-2</c:v>
                </c:pt>
                <c:pt idx="1970">
                  <c:v>7.8857999999999998E-2</c:v>
                </c:pt>
                <c:pt idx="1971">
                  <c:v>7.8897999999999996E-2</c:v>
                </c:pt>
                <c:pt idx="1972">
                  <c:v>7.8937999999999994E-2</c:v>
                </c:pt>
                <c:pt idx="1973">
                  <c:v>7.8978000000000007E-2</c:v>
                </c:pt>
                <c:pt idx="1974">
                  <c:v>7.9018000000000005E-2</c:v>
                </c:pt>
                <c:pt idx="1975">
                  <c:v>7.90579E-2</c:v>
                </c:pt>
                <c:pt idx="1976">
                  <c:v>7.9097899999999999E-2</c:v>
                </c:pt>
                <c:pt idx="1977">
                  <c:v>7.9137899999999997E-2</c:v>
                </c:pt>
                <c:pt idx="1978">
                  <c:v>7.9177899999999996E-2</c:v>
                </c:pt>
                <c:pt idx="1979">
                  <c:v>7.9217899999999994E-2</c:v>
                </c:pt>
                <c:pt idx="1980">
                  <c:v>7.9257900000000006E-2</c:v>
                </c:pt>
                <c:pt idx="1981">
                  <c:v>7.9297800000000002E-2</c:v>
                </c:pt>
                <c:pt idx="1982">
                  <c:v>7.93378E-2</c:v>
                </c:pt>
                <c:pt idx="1983">
                  <c:v>7.9377799999999998E-2</c:v>
                </c:pt>
                <c:pt idx="1984">
                  <c:v>7.9417799999999997E-2</c:v>
                </c:pt>
                <c:pt idx="1985">
                  <c:v>7.9457799999999995E-2</c:v>
                </c:pt>
                <c:pt idx="1986">
                  <c:v>7.9497700000000004E-2</c:v>
                </c:pt>
                <c:pt idx="1987">
                  <c:v>7.9537700000000003E-2</c:v>
                </c:pt>
                <c:pt idx="1988">
                  <c:v>7.9577700000000001E-2</c:v>
                </c:pt>
                <c:pt idx="1989">
                  <c:v>7.96177E-2</c:v>
                </c:pt>
                <c:pt idx="1990">
                  <c:v>7.9657699999999998E-2</c:v>
                </c:pt>
                <c:pt idx="1991">
                  <c:v>7.9697699999999996E-2</c:v>
                </c:pt>
                <c:pt idx="1992">
                  <c:v>7.9737600000000006E-2</c:v>
                </c:pt>
                <c:pt idx="1993">
                  <c:v>7.9777600000000004E-2</c:v>
                </c:pt>
                <c:pt idx="1994">
                  <c:v>7.9817600000000002E-2</c:v>
                </c:pt>
                <c:pt idx="1995">
                  <c:v>7.9857600000000001E-2</c:v>
                </c:pt>
                <c:pt idx="1996">
                  <c:v>7.9897599999999999E-2</c:v>
                </c:pt>
                <c:pt idx="1997">
                  <c:v>7.9937499999999995E-2</c:v>
                </c:pt>
                <c:pt idx="1998">
                  <c:v>7.9977500000000007E-2</c:v>
                </c:pt>
                <c:pt idx="1999">
                  <c:v>8.0017500000000005E-2</c:v>
                </c:pt>
                <c:pt idx="2000">
                  <c:v>8.0057500000000004E-2</c:v>
                </c:pt>
                <c:pt idx="2001">
                  <c:v>8.0097500000000002E-2</c:v>
                </c:pt>
                <c:pt idx="2002">
                  <c:v>8.01375E-2</c:v>
                </c:pt>
                <c:pt idx="2003">
                  <c:v>8.0177399999999996E-2</c:v>
                </c:pt>
                <c:pt idx="2004">
                  <c:v>8.0217399999999994E-2</c:v>
                </c:pt>
                <c:pt idx="2005">
                  <c:v>8.0257400000000007E-2</c:v>
                </c:pt>
                <c:pt idx="2006">
                  <c:v>8.0297400000000005E-2</c:v>
                </c:pt>
                <c:pt idx="2007">
                  <c:v>8.0337400000000003E-2</c:v>
                </c:pt>
                <c:pt idx="2008">
                  <c:v>8.0377299999999999E-2</c:v>
                </c:pt>
                <c:pt idx="2009">
                  <c:v>8.0417299999999997E-2</c:v>
                </c:pt>
                <c:pt idx="2010">
                  <c:v>8.0457299999999995E-2</c:v>
                </c:pt>
                <c:pt idx="2011">
                  <c:v>8.0497299999999994E-2</c:v>
                </c:pt>
                <c:pt idx="2012">
                  <c:v>8.0537300000000006E-2</c:v>
                </c:pt>
                <c:pt idx="2013">
                  <c:v>8.0577200000000002E-2</c:v>
                </c:pt>
                <c:pt idx="2014">
                  <c:v>8.06172E-2</c:v>
                </c:pt>
                <c:pt idx="2015">
                  <c:v>8.0657199999999998E-2</c:v>
                </c:pt>
                <c:pt idx="2016">
                  <c:v>8.0697199999999997E-2</c:v>
                </c:pt>
                <c:pt idx="2017">
                  <c:v>8.0737199999999995E-2</c:v>
                </c:pt>
                <c:pt idx="2018">
                  <c:v>8.0777199999999993E-2</c:v>
                </c:pt>
                <c:pt idx="2019">
                  <c:v>8.0817100000000003E-2</c:v>
                </c:pt>
                <c:pt idx="2020">
                  <c:v>8.0857100000000001E-2</c:v>
                </c:pt>
                <c:pt idx="2021">
                  <c:v>8.08971E-2</c:v>
                </c:pt>
                <c:pt idx="2022">
                  <c:v>8.0937099999999998E-2</c:v>
                </c:pt>
                <c:pt idx="2023">
                  <c:v>8.0977099999999996E-2</c:v>
                </c:pt>
                <c:pt idx="2024">
                  <c:v>8.1017000000000006E-2</c:v>
                </c:pt>
                <c:pt idx="2025">
                  <c:v>8.1057000000000004E-2</c:v>
                </c:pt>
                <c:pt idx="2026">
                  <c:v>8.1097000000000002E-2</c:v>
                </c:pt>
                <c:pt idx="2027">
                  <c:v>8.1137000000000001E-2</c:v>
                </c:pt>
                <c:pt idx="2028">
                  <c:v>8.1176999999999999E-2</c:v>
                </c:pt>
                <c:pt idx="2029">
                  <c:v>8.1216999999999998E-2</c:v>
                </c:pt>
                <c:pt idx="2030">
                  <c:v>8.1256900000000007E-2</c:v>
                </c:pt>
                <c:pt idx="2031">
                  <c:v>8.1296900000000005E-2</c:v>
                </c:pt>
                <c:pt idx="2032">
                  <c:v>8.1336900000000004E-2</c:v>
                </c:pt>
                <c:pt idx="2033">
                  <c:v>8.1376900000000002E-2</c:v>
                </c:pt>
                <c:pt idx="2034">
                  <c:v>8.14169E-2</c:v>
                </c:pt>
                <c:pt idx="2035">
                  <c:v>8.1456799999999996E-2</c:v>
                </c:pt>
                <c:pt idx="2036">
                  <c:v>8.1496799999999994E-2</c:v>
                </c:pt>
                <c:pt idx="2037">
                  <c:v>8.1536800000000006E-2</c:v>
                </c:pt>
                <c:pt idx="2038">
                  <c:v>8.1576800000000005E-2</c:v>
                </c:pt>
                <c:pt idx="2039">
                  <c:v>8.1616800000000003E-2</c:v>
                </c:pt>
                <c:pt idx="2040">
                  <c:v>8.1656800000000002E-2</c:v>
                </c:pt>
                <c:pt idx="2041">
                  <c:v>8.1696699999999997E-2</c:v>
                </c:pt>
                <c:pt idx="2042">
                  <c:v>8.1736699999999995E-2</c:v>
                </c:pt>
                <c:pt idx="2043">
                  <c:v>8.1776699999999994E-2</c:v>
                </c:pt>
                <c:pt idx="2044">
                  <c:v>8.1816700000000006E-2</c:v>
                </c:pt>
                <c:pt idx="2045">
                  <c:v>8.1856700000000004E-2</c:v>
                </c:pt>
                <c:pt idx="2046">
                  <c:v>8.18966E-2</c:v>
                </c:pt>
                <c:pt idx="2047">
                  <c:v>8.1936599999999998E-2</c:v>
                </c:pt>
                <c:pt idx="2048">
                  <c:v>8.1976599999999997E-2</c:v>
                </c:pt>
                <c:pt idx="2049">
                  <c:v>8.2016599999999995E-2</c:v>
                </c:pt>
                <c:pt idx="2050">
                  <c:v>8.2056599999999993E-2</c:v>
                </c:pt>
                <c:pt idx="2051">
                  <c:v>8.2096600000000006E-2</c:v>
                </c:pt>
                <c:pt idx="2052">
                  <c:v>8.2136500000000001E-2</c:v>
                </c:pt>
                <c:pt idx="2053">
                  <c:v>8.21765E-2</c:v>
                </c:pt>
                <c:pt idx="2054">
                  <c:v>8.2216499999999998E-2</c:v>
                </c:pt>
                <c:pt idx="2055">
                  <c:v>8.2256499999999996E-2</c:v>
                </c:pt>
                <c:pt idx="2056">
                  <c:v>8.2296499999999995E-2</c:v>
                </c:pt>
                <c:pt idx="2057">
                  <c:v>8.2336400000000004E-2</c:v>
                </c:pt>
                <c:pt idx="2058">
                  <c:v>8.2376400000000002E-2</c:v>
                </c:pt>
                <c:pt idx="2059">
                  <c:v>8.2416400000000001E-2</c:v>
                </c:pt>
                <c:pt idx="2060">
                  <c:v>8.2456399999999999E-2</c:v>
                </c:pt>
                <c:pt idx="2061">
                  <c:v>8.2496399999999998E-2</c:v>
                </c:pt>
                <c:pt idx="2062">
                  <c:v>8.2536300000000007E-2</c:v>
                </c:pt>
                <c:pt idx="2063">
                  <c:v>8.2576300000000005E-2</c:v>
                </c:pt>
                <c:pt idx="2064">
                  <c:v>8.2616300000000004E-2</c:v>
                </c:pt>
                <c:pt idx="2065">
                  <c:v>8.2656300000000002E-2</c:v>
                </c:pt>
                <c:pt idx="2066">
                  <c:v>8.26963E-2</c:v>
                </c:pt>
                <c:pt idx="2067">
                  <c:v>8.2736299999999999E-2</c:v>
                </c:pt>
                <c:pt idx="2068">
                  <c:v>8.2776199999999994E-2</c:v>
                </c:pt>
                <c:pt idx="2069">
                  <c:v>8.2816200000000006E-2</c:v>
                </c:pt>
                <c:pt idx="2070">
                  <c:v>8.2856200000000005E-2</c:v>
                </c:pt>
                <c:pt idx="2071">
                  <c:v>8.2896200000000003E-2</c:v>
                </c:pt>
                <c:pt idx="2072">
                  <c:v>8.2936200000000002E-2</c:v>
                </c:pt>
                <c:pt idx="2073">
                  <c:v>8.2976099999999997E-2</c:v>
                </c:pt>
                <c:pt idx="2074">
                  <c:v>8.3016099999999995E-2</c:v>
                </c:pt>
                <c:pt idx="2075">
                  <c:v>8.3056099999999994E-2</c:v>
                </c:pt>
                <c:pt idx="2076">
                  <c:v>8.3096100000000006E-2</c:v>
                </c:pt>
                <c:pt idx="2077">
                  <c:v>8.3136100000000004E-2</c:v>
                </c:pt>
                <c:pt idx="2078">
                  <c:v>8.3176100000000003E-2</c:v>
                </c:pt>
                <c:pt idx="2079">
                  <c:v>8.3215999999999998E-2</c:v>
                </c:pt>
                <c:pt idx="2080">
                  <c:v>8.3255999999999997E-2</c:v>
                </c:pt>
                <c:pt idx="2081">
                  <c:v>8.3295999999999995E-2</c:v>
                </c:pt>
                <c:pt idx="2082">
                  <c:v>8.3335999999999993E-2</c:v>
                </c:pt>
                <c:pt idx="2083">
                  <c:v>8.3376000000000006E-2</c:v>
                </c:pt>
                <c:pt idx="2084">
                  <c:v>8.3415900000000001E-2</c:v>
                </c:pt>
                <c:pt idx="2085">
                  <c:v>8.34559E-2</c:v>
                </c:pt>
                <c:pt idx="2086">
                  <c:v>8.3495899999999998E-2</c:v>
                </c:pt>
                <c:pt idx="2087">
                  <c:v>8.3535899999999996E-2</c:v>
                </c:pt>
                <c:pt idx="2088">
                  <c:v>8.3575899999999995E-2</c:v>
                </c:pt>
                <c:pt idx="2089">
                  <c:v>8.3615900000000007E-2</c:v>
                </c:pt>
                <c:pt idx="2090">
                  <c:v>8.3655800000000002E-2</c:v>
                </c:pt>
                <c:pt idx="2091">
                  <c:v>8.3695800000000001E-2</c:v>
                </c:pt>
                <c:pt idx="2092">
                  <c:v>8.3735799999999999E-2</c:v>
                </c:pt>
                <c:pt idx="2093">
                  <c:v>8.3775799999999997E-2</c:v>
                </c:pt>
                <c:pt idx="2094">
                  <c:v>8.3815799999999996E-2</c:v>
                </c:pt>
                <c:pt idx="2095">
                  <c:v>8.3855700000000005E-2</c:v>
                </c:pt>
                <c:pt idx="2096">
                  <c:v>8.3895700000000004E-2</c:v>
                </c:pt>
                <c:pt idx="2097">
                  <c:v>8.3935700000000002E-2</c:v>
                </c:pt>
                <c:pt idx="2098">
                  <c:v>8.39757E-2</c:v>
                </c:pt>
                <c:pt idx="2099">
                  <c:v>8.4015699999999999E-2</c:v>
                </c:pt>
                <c:pt idx="2100">
                  <c:v>8.4055599999999994E-2</c:v>
                </c:pt>
                <c:pt idx="2101">
                  <c:v>8.4095600000000006E-2</c:v>
                </c:pt>
                <c:pt idx="2102">
                  <c:v>8.4135600000000005E-2</c:v>
                </c:pt>
                <c:pt idx="2103">
                  <c:v>8.4175600000000003E-2</c:v>
                </c:pt>
                <c:pt idx="2104">
                  <c:v>8.4215600000000002E-2</c:v>
                </c:pt>
                <c:pt idx="2105">
                  <c:v>8.42556E-2</c:v>
                </c:pt>
                <c:pt idx="2106">
                  <c:v>8.4295499999999995E-2</c:v>
                </c:pt>
                <c:pt idx="2107">
                  <c:v>8.4335499999999994E-2</c:v>
                </c:pt>
                <c:pt idx="2108">
                  <c:v>8.4375500000000006E-2</c:v>
                </c:pt>
                <c:pt idx="2109">
                  <c:v>8.4415500000000004E-2</c:v>
                </c:pt>
                <c:pt idx="2110">
                  <c:v>8.4455500000000003E-2</c:v>
                </c:pt>
                <c:pt idx="2111">
                  <c:v>8.4495399999999998E-2</c:v>
                </c:pt>
                <c:pt idx="2112">
                  <c:v>8.4535399999999997E-2</c:v>
                </c:pt>
                <c:pt idx="2113">
                  <c:v>8.4575399999999995E-2</c:v>
                </c:pt>
                <c:pt idx="2114">
                  <c:v>8.4615399999999993E-2</c:v>
                </c:pt>
                <c:pt idx="2115">
                  <c:v>8.4655400000000006E-2</c:v>
                </c:pt>
                <c:pt idx="2116">
                  <c:v>8.4695400000000004E-2</c:v>
                </c:pt>
                <c:pt idx="2117">
                  <c:v>8.47353E-2</c:v>
                </c:pt>
                <c:pt idx="2118">
                  <c:v>8.4775299999999998E-2</c:v>
                </c:pt>
                <c:pt idx="2119">
                  <c:v>8.4815299999999996E-2</c:v>
                </c:pt>
                <c:pt idx="2120">
                  <c:v>8.4855299999999995E-2</c:v>
                </c:pt>
                <c:pt idx="2121">
                  <c:v>8.4895300000000007E-2</c:v>
                </c:pt>
                <c:pt idx="2122">
                  <c:v>8.4935200000000002E-2</c:v>
                </c:pt>
                <c:pt idx="2123">
                  <c:v>8.4975200000000001E-2</c:v>
                </c:pt>
                <c:pt idx="2124">
                  <c:v>8.5015199999999999E-2</c:v>
                </c:pt>
                <c:pt idx="2125">
                  <c:v>8.5055199999999997E-2</c:v>
                </c:pt>
                <c:pt idx="2126">
                  <c:v>8.5095199999999996E-2</c:v>
                </c:pt>
                <c:pt idx="2127">
                  <c:v>8.5135100000000005E-2</c:v>
                </c:pt>
                <c:pt idx="2128">
                  <c:v>8.5175100000000004E-2</c:v>
                </c:pt>
                <c:pt idx="2129">
                  <c:v>8.5215100000000002E-2</c:v>
                </c:pt>
                <c:pt idx="2130">
                  <c:v>8.52551E-2</c:v>
                </c:pt>
                <c:pt idx="2131">
                  <c:v>8.5295099999999999E-2</c:v>
                </c:pt>
                <c:pt idx="2132">
                  <c:v>8.5335099999999997E-2</c:v>
                </c:pt>
                <c:pt idx="2133">
                  <c:v>8.5375000000000006E-2</c:v>
                </c:pt>
                <c:pt idx="2134">
                  <c:v>8.5415000000000005E-2</c:v>
                </c:pt>
                <c:pt idx="2135">
                  <c:v>8.5455000000000003E-2</c:v>
                </c:pt>
                <c:pt idx="2136">
                  <c:v>8.5495000000000002E-2</c:v>
                </c:pt>
                <c:pt idx="2137">
                  <c:v>8.5535E-2</c:v>
                </c:pt>
                <c:pt idx="2138">
                  <c:v>8.5574899999999995E-2</c:v>
                </c:pt>
                <c:pt idx="2139">
                  <c:v>8.5614899999999994E-2</c:v>
                </c:pt>
                <c:pt idx="2140">
                  <c:v>8.5654900000000006E-2</c:v>
                </c:pt>
                <c:pt idx="2141">
                  <c:v>8.5694900000000004E-2</c:v>
                </c:pt>
                <c:pt idx="2142">
                  <c:v>8.5734900000000003E-2</c:v>
                </c:pt>
                <c:pt idx="2143">
                  <c:v>8.5774900000000001E-2</c:v>
                </c:pt>
                <c:pt idx="2144">
                  <c:v>8.5814799999999997E-2</c:v>
                </c:pt>
                <c:pt idx="2145">
                  <c:v>8.5854799999999995E-2</c:v>
                </c:pt>
                <c:pt idx="2146">
                  <c:v>8.5894799999999993E-2</c:v>
                </c:pt>
                <c:pt idx="2147">
                  <c:v>8.5934800000000006E-2</c:v>
                </c:pt>
                <c:pt idx="2148">
                  <c:v>8.5974800000000004E-2</c:v>
                </c:pt>
                <c:pt idx="2149">
                  <c:v>8.6014699999999999E-2</c:v>
                </c:pt>
                <c:pt idx="2150">
                  <c:v>8.6054699999999998E-2</c:v>
                </c:pt>
                <c:pt idx="2151">
                  <c:v>8.6094699999999996E-2</c:v>
                </c:pt>
                <c:pt idx="2152">
                  <c:v>8.6134699999999995E-2</c:v>
                </c:pt>
                <c:pt idx="2153">
                  <c:v>8.6174700000000007E-2</c:v>
                </c:pt>
                <c:pt idx="2154">
                  <c:v>8.6214600000000002E-2</c:v>
                </c:pt>
                <c:pt idx="2155">
                  <c:v>8.6254600000000001E-2</c:v>
                </c:pt>
                <c:pt idx="2156">
                  <c:v>8.6294599999999999E-2</c:v>
                </c:pt>
                <c:pt idx="2157">
                  <c:v>8.6334599999999997E-2</c:v>
                </c:pt>
                <c:pt idx="2158">
                  <c:v>8.6374599999999996E-2</c:v>
                </c:pt>
                <c:pt idx="2159">
                  <c:v>8.6414599999999994E-2</c:v>
                </c:pt>
                <c:pt idx="2160">
                  <c:v>8.6454500000000004E-2</c:v>
                </c:pt>
                <c:pt idx="2161">
                  <c:v>8.6494500000000002E-2</c:v>
                </c:pt>
                <c:pt idx="2162">
                  <c:v>8.65345E-2</c:v>
                </c:pt>
                <c:pt idx="2163">
                  <c:v>8.6574499999999999E-2</c:v>
                </c:pt>
                <c:pt idx="2164">
                  <c:v>8.6614499999999997E-2</c:v>
                </c:pt>
                <c:pt idx="2165">
                  <c:v>8.6654400000000006E-2</c:v>
                </c:pt>
                <c:pt idx="2166">
                  <c:v>8.6694400000000005E-2</c:v>
                </c:pt>
                <c:pt idx="2167">
                  <c:v>8.6734400000000003E-2</c:v>
                </c:pt>
                <c:pt idx="2168">
                  <c:v>8.6774400000000002E-2</c:v>
                </c:pt>
                <c:pt idx="2169">
                  <c:v>8.68144E-2</c:v>
                </c:pt>
                <c:pt idx="2170">
                  <c:v>8.6854399999999998E-2</c:v>
                </c:pt>
                <c:pt idx="2171">
                  <c:v>8.6894299999999994E-2</c:v>
                </c:pt>
                <c:pt idx="2172">
                  <c:v>8.6934300000000006E-2</c:v>
                </c:pt>
                <c:pt idx="2173">
                  <c:v>8.6974300000000004E-2</c:v>
                </c:pt>
                <c:pt idx="2174">
                  <c:v>8.7014300000000003E-2</c:v>
                </c:pt>
                <c:pt idx="2175">
                  <c:v>8.7054300000000001E-2</c:v>
                </c:pt>
                <c:pt idx="2176">
                  <c:v>8.7094199999999997E-2</c:v>
                </c:pt>
                <c:pt idx="2177">
                  <c:v>8.7134199999999995E-2</c:v>
                </c:pt>
                <c:pt idx="2178">
                  <c:v>8.7174199999999993E-2</c:v>
                </c:pt>
                <c:pt idx="2179">
                  <c:v>8.7214200000000006E-2</c:v>
                </c:pt>
                <c:pt idx="2180">
                  <c:v>8.7254200000000004E-2</c:v>
                </c:pt>
                <c:pt idx="2181">
                  <c:v>8.7294099999999999E-2</c:v>
                </c:pt>
                <c:pt idx="2182">
                  <c:v>8.7334099999999998E-2</c:v>
                </c:pt>
                <c:pt idx="2183">
                  <c:v>8.7374099999999996E-2</c:v>
                </c:pt>
                <c:pt idx="2184">
                  <c:v>8.7414099999999995E-2</c:v>
                </c:pt>
                <c:pt idx="2185">
                  <c:v>8.7454100000000007E-2</c:v>
                </c:pt>
                <c:pt idx="2186">
                  <c:v>8.7494100000000005E-2</c:v>
                </c:pt>
                <c:pt idx="2187">
                  <c:v>8.7534000000000001E-2</c:v>
                </c:pt>
                <c:pt idx="2188">
                  <c:v>8.7573999999999999E-2</c:v>
                </c:pt>
                <c:pt idx="2189">
                  <c:v>8.7613999999999997E-2</c:v>
                </c:pt>
                <c:pt idx="2190">
                  <c:v>8.7653999999999996E-2</c:v>
                </c:pt>
                <c:pt idx="2191">
                  <c:v>8.7693999999999994E-2</c:v>
                </c:pt>
                <c:pt idx="2192">
                  <c:v>8.7733900000000004E-2</c:v>
                </c:pt>
                <c:pt idx="2193">
                  <c:v>8.7773900000000002E-2</c:v>
                </c:pt>
                <c:pt idx="2194">
                  <c:v>8.78139E-2</c:v>
                </c:pt>
                <c:pt idx="2195">
                  <c:v>8.7853899999999999E-2</c:v>
                </c:pt>
                <c:pt idx="2196">
                  <c:v>8.7893899999999997E-2</c:v>
                </c:pt>
                <c:pt idx="2197">
                  <c:v>8.7933899999999995E-2</c:v>
                </c:pt>
                <c:pt idx="2198">
                  <c:v>8.7973800000000005E-2</c:v>
                </c:pt>
                <c:pt idx="2199">
                  <c:v>8.8013800000000003E-2</c:v>
                </c:pt>
                <c:pt idx="2200">
                  <c:v>8.8053800000000002E-2</c:v>
                </c:pt>
                <c:pt idx="2201">
                  <c:v>8.80938E-2</c:v>
                </c:pt>
                <c:pt idx="2202">
                  <c:v>8.8133799999999998E-2</c:v>
                </c:pt>
                <c:pt idx="2203">
                  <c:v>8.8173799999999997E-2</c:v>
                </c:pt>
                <c:pt idx="2204">
                  <c:v>8.8213700000000006E-2</c:v>
                </c:pt>
                <c:pt idx="2205">
                  <c:v>8.8253700000000004E-2</c:v>
                </c:pt>
                <c:pt idx="2206">
                  <c:v>8.8293700000000003E-2</c:v>
                </c:pt>
                <c:pt idx="2207">
                  <c:v>8.8333700000000001E-2</c:v>
                </c:pt>
                <c:pt idx="2208">
                  <c:v>8.8373699999999999E-2</c:v>
                </c:pt>
                <c:pt idx="2209">
                  <c:v>8.8413699999999998E-2</c:v>
                </c:pt>
                <c:pt idx="2210">
                  <c:v>8.8453699999999996E-2</c:v>
                </c:pt>
                <c:pt idx="2211">
                  <c:v>8.8493699999999995E-2</c:v>
                </c:pt>
                <c:pt idx="2212">
                  <c:v>8.8533700000000007E-2</c:v>
                </c:pt>
                <c:pt idx="2213">
                  <c:v>8.8573700000000005E-2</c:v>
                </c:pt>
                <c:pt idx="2214">
                  <c:v>8.8613700000000004E-2</c:v>
                </c:pt>
                <c:pt idx="2215">
                  <c:v>8.8653700000000002E-2</c:v>
                </c:pt>
                <c:pt idx="2216">
                  <c:v>8.86937E-2</c:v>
                </c:pt>
                <c:pt idx="2217">
                  <c:v>8.8733699999999999E-2</c:v>
                </c:pt>
                <c:pt idx="2218">
                  <c:v>8.8773699999999997E-2</c:v>
                </c:pt>
                <c:pt idx="2219">
                  <c:v>8.8813699999999995E-2</c:v>
                </c:pt>
                <c:pt idx="2220">
                  <c:v>8.8853699999999994E-2</c:v>
                </c:pt>
                <c:pt idx="2221">
                  <c:v>8.8893700000000006E-2</c:v>
                </c:pt>
                <c:pt idx="2222">
                  <c:v>8.8933700000000004E-2</c:v>
                </c:pt>
                <c:pt idx="2223">
                  <c:v>8.8973700000000003E-2</c:v>
                </c:pt>
                <c:pt idx="2224">
                  <c:v>8.9013700000000001E-2</c:v>
                </c:pt>
                <c:pt idx="2225">
                  <c:v>8.90537E-2</c:v>
                </c:pt>
                <c:pt idx="2226">
                  <c:v>8.9093699999999998E-2</c:v>
                </c:pt>
                <c:pt idx="2227">
                  <c:v>8.9133699999999996E-2</c:v>
                </c:pt>
                <c:pt idx="2228">
                  <c:v>8.9173699999999995E-2</c:v>
                </c:pt>
                <c:pt idx="2229">
                  <c:v>8.9213700000000007E-2</c:v>
                </c:pt>
                <c:pt idx="2230">
                  <c:v>8.9253700000000005E-2</c:v>
                </c:pt>
                <c:pt idx="2231">
                  <c:v>8.9293700000000004E-2</c:v>
                </c:pt>
                <c:pt idx="2232">
                  <c:v>8.9333700000000002E-2</c:v>
                </c:pt>
                <c:pt idx="2233">
                  <c:v>8.93737E-2</c:v>
                </c:pt>
                <c:pt idx="2234">
                  <c:v>8.9413699999999999E-2</c:v>
                </c:pt>
                <c:pt idx="2235">
                  <c:v>8.9453699999999997E-2</c:v>
                </c:pt>
                <c:pt idx="2236">
                  <c:v>8.9493699999999995E-2</c:v>
                </c:pt>
                <c:pt idx="2237">
                  <c:v>8.9533699999999994E-2</c:v>
                </c:pt>
                <c:pt idx="2238">
                  <c:v>8.9573700000000006E-2</c:v>
                </c:pt>
                <c:pt idx="2239">
                  <c:v>8.9613700000000004E-2</c:v>
                </c:pt>
                <c:pt idx="2240">
                  <c:v>8.9653700000000003E-2</c:v>
                </c:pt>
                <c:pt idx="2241">
                  <c:v>8.9693700000000001E-2</c:v>
                </c:pt>
                <c:pt idx="2242">
                  <c:v>8.97337E-2</c:v>
                </c:pt>
                <c:pt idx="2243">
                  <c:v>8.9773699999999998E-2</c:v>
                </c:pt>
                <c:pt idx="2244">
                  <c:v>8.9813699999999996E-2</c:v>
                </c:pt>
                <c:pt idx="2245">
                  <c:v>8.9853699999999995E-2</c:v>
                </c:pt>
                <c:pt idx="2246">
                  <c:v>8.9893700000000007E-2</c:v>
                </c:pt>
                <c:pt idx="2247">
                  <c:v>8.9933700000000005E-2</c:v>
                </c:pt>
                <c:pt idx="2248">
                  <c:v>8.9973700000000004E-2</c:v>
                </c:pt>
                <c:pt idx="2249">
                  <c:v>9.0013700000000002E-2</c:v>
                </c:pt>
                <c:pt idx="2250">
                  <c:v>9.00537E-2</c:v>
                </c:pt>
                <c:pt idx="2251">
                  <c:v>9.0093699999999999E-2</c:v>
                </c:pt>
                <c:pt idx="2252">
                  <c:v>9.0133699999999997E-2</c:v>
                </c:pt>
                <c:pt idx="2253">
                  <c:v>9.0173699999999996E-2</c:v>
                </c:pt>
                <c:pt idx="2254">
                  <c:v>9.0213699999999994E-2</c:v>
                </c:pt>
                <c:pt idx="2255">
                  <c:v>9.0253700000000006E-2</c:v>
                </c:pt>
                <c:pt idx="2256">
                  <c:v>9.0293700000000005E-2</c:v>
                </c:pt>
                <c:pt idx="2257">
                  <c:v>9.0333700000000003E-2</c:v>
                </c:pt>
                <c:pt idx="2258">
                  <c:v>9.0373700000000001E-2</c:v>
                </c:pt>
                <c:pt idx="2259">
                  <c:v>9.04137E-2</c:v>
                </c:pt>
                <c:pt idx="2260">
                  <c:v>9.0453699999999998E-2</c:v>
                </c:pt>
                <c:pt idx="2261">
                  <c:v>9.0493699999999996E-2</c:v>
                </c:pt>
                <c:pt idx="2262">
                  <c:v>9.0533699999999995E-2</c:v>
                </c:pt>
                <c:pt idx="2263">
                  <c:v>9.0573699999999993E-2</c:v>
                </c:pt>
                <c:pt idx="2264">
                  <c:v>9.0613700000000005E-2</c:v>
                </c:pt>
                <c:pt idx="2265">
                  <c:v>9.0653700000000004E-2</c:v>
                </c:pt>
                <c:pt idx="2266">
                  <c:v>9.0693700000000002E-2</c:v>
                </c:pt>
                <c:pt idx="2267">
                  <c:v>9.07337E-2</c:v>
                </c:pt>
                <c:pt idx="2268">
                  <c:v>9.0773699999999999E-2</c:v>
                </c:pt>
                <c:pt idx="2269">
                  <c:v>9.0813699999999997E-2</c:v>
                </c:pt>
                <c:pt idx="2270">
                  <c:v>9.0853699999999996E-2</c:v>
                </c:pt>
                <c:pt idx="2271">
                  <c:v>9.0893699999999994E-2</c:v>
                </c:pt>
                <c:pt idx="2272">
                  <c:v>9.0933700000000006E-2</c:v>
                </c:pt>
                <c:pt idx="2273">
                  <c:v>9.0973700000000005E-2</c:v>
                </c:pt>
                <c:pt idx="2274">
                  <c:v>9.1013700000000003E-2</c:v>
                </c:pt>
                <c:pt idx="2275">
                  <c:v>9.1053700000000001E-2</c:v>
                </c:pt>
                <c:pt idx="2276">
                  <c:v>9.10937E-2</c:v>
                </c:pt>
                <c:pt idx="2277">
                  <c:v>9.1133699999999998E-2</c:v>
                </c:pt>
                <c:pt idx="2278">
                  <c:v>9.1173699999999996E-2</c:v>
                </c:pt>
                <c:pt idx="2279">
                  <c:v>9.1213699999999995E-2</c:v>
                </c:pt>
                <c:pt idx="2280">
                  <c:v>9.1253699999999993E-2</c:v>
                </c:pt>
                <c:pt idx="2281">
                  <c:v>9.1293700000000005E-2</c:v>
                </c:pt>
                <c:pt idx="2282">
                  <c:v>9.1333600000000001E-2</c:v>
                </c:pt>
                <c:pt idx="2283">
                  <c:v>9.1373599999999999E-2</c:v>
                </c:pt>
                <c:pt idx="2284">
                  <c:v>9.1413599999999998E-2</c:v>
                </c:pt>
                <c:pt idx="2285">
                  <c:v>9.1453599999999996E-2</c:v>
                </c:pt>
                <c:pt idx="2286">
                  <c:v>9.1493599999999994E-2</c:v>
                </c:pt>
                <c:pt idx="2287">
                  <c:v>9.1533600000000007E-2</c:v>
                </c:pt>
                <c:pt idx="2288">
                  <c:v>9.1573600000000005E-2</c:v>
                </c:pt>
                <c:pt idx="2289">
                  <c:v>9.1613600000000003E-2</c:v>
                </c:pt>
                <c:pt idx="2290">
                  <c:v>9.1653600000000002E-2</c:v>
                </c:pt>
                <c:pt idx="2291">
                  <c:v>9.16936E-2</c:v>
                </c:pt>
                <c:pt idx="2292">
                  <c:v>9.1733599999999998E-2</c:v>
                </c:pt>
                <c:pt idx="2293">
                  <c:v>9.1773599999999997E-2</c:v>
                </c:pt>
                <c:pt idx="2294">
                  <c:v>9.1813599999999995E-2</c:v>
                </c:pt>
                <c:pt idx="2295">
                  <c:v>9.1853599999999994E-2</c:v>
                </c:pt>
                <c:pt idx="2296">
                  <c:v>9.1893600000000006E-2</c:v>
                </c:pt>
                <c:pt idx="2297">
                  <c:v>9.1933600000000004E-2</c:v>
                </c:pt>
                <c:pt idx="2298">
                  <c:v>9.1973600000000003E-2</c:v>
                </c:pt>
                <c:pt idx="2299">
                  <c:v>9.2013600000000001E-2</c:v>
                </c:pt>
                <c:pt idx="2300">
                  <c:v>9.2053599999999999E-2</c:v>
                </c:pt>
                <c:pt idx="2301">
                  <c:v>9.2093599999999998E-2</c:v>
                </c:pt>
                <c:pt idx="2302">
                  <c:v>9.2133599999999996E-2</c:v>
                </c:pt>
                <c:pt idx="2303">
                  <c:v>9.2173599999999994E-2</c:v>
                </c:pt>
                <c:pt idx="2304">
                  <c:v>9.2213600000000007E-2</c:v>
                </c:pt>
                <c:pt idx="2305">
                  <c:v>9.2253600000000005E-2</c:v>
                </c:pt>
                <c:pt idx="2306">
                  <c:v>9.2293600000000003E-2</c:v>
                </c:pt>
                <c:pt idx="2307">
                  <c:v>9.2333600000000002E-2</c:v>
                </c:pt>
                <c:pt idx="2308">
                  <c:v>9.23736E-2</c:v>
                </c:pt>
                <c:pt idx="2309">
                  <c:v>9.2413599999999999E-2</c:v>
                </c:pt>
                <c:pt idx="2310">
                  <c:v>9.2453599999999997E-2</c:v>
                </c:pt>
                <c:pt idx="2311">
                  <c:v>9.2493599999999995E-2</c:v>
                </c:pt>
                <c:pt idx="2312">
                  <c:v>9.2533599999999994E-2</c:v>
                </c:pt>
                <c:pt idx="2313">
                  <c:v>9.2573600000000006E-2</c:v>
                </c:pt>
                <c:pt idx="2314">
                  <c:v>9.2613600000000004E-2</c:v>
                </c:pt>
                <c:pt idx="2315">
                  <c:v>9.2653600000000003E-2</c:v>
                </c:pt>
                <c:pt idx="2316">
                  <c:v>9.2693600000000001E-2</c:v>
                </c:pt>
                <c:pt idx="2317">
                  <c:v>9.2733599999999999E-2</c:v>
                </c:pt>
                <c:pt idx="2318">
                  <c:v>9.2773599999999998E-2</c:v>
                </c:pt>
                <c:pt idx="2319">
                  <c:v>9.2813599999999996E-2</c:v>
                </c:pt>
                <c:pt idx="2320">
                  <c:v>9.2853599999999994E-2</c:v>
                </c:pt>
                <c:pt idx="2321">
                  <c:v>9.2893600000000007E-2</c:v>
                </c:pt>
                <c:pt idx="2322">
                  <c:v>9.2933600000000005E-2</c:v>
                </c:pt>
                <c:pt idx="2323">
                  <c:v>9.2973600000000003E-2</c:v>
                </c:pt>
                <c:pt idx="2324">
                  <c:v>9.3013600000000002E-2</c:v>
                </c:pt>
                <c:pt idx="2325">
                  <c:v>9.30536E-2</c:v>
                </c:pt>
                <c:pt idx="2326">
                  <c:v>9.3093599999999999E-2</c:v>
                </c:pt>
                <c:pt idx="2327">
                  <c:v>9.3133599999999997E-2</c:v>
                </c:pt>
                <c:pt idx="2328">
                  <c:v>9.3173599999999995E-2</c:v>
                </c:pt>
                <c:pt idx="2329">
                  <c:v>9.3213599999999994E-2</c:v>
                </c:pt>
                <c:pt idx="2330">
                  <c:v>9.3253600000000006E-2</c:v>
                </c:pt>
                <c:pt idx="2331">
                  <c:v>9.3293600000000004E-2</c:v>
                </c:pt>
                <c:pt idx="2332">
                  <c:v>9.3333600000000003E-2</c:v>
                </c:pt>
                <c:pt idx="2333">
                  <c:v>9.3373600000000001E-2</c:v>
                </c:pt>
                <c:pt idx="2334">
                  <c:v>9.3413599999999999E-2</c:v>
                </c:pt>
                <c:pt idx="2335">
                  <c:v>9.3453599999999998E-2</c:v>
                </c:pt>
                <c:pt idx="2336">
                  <c:v>9.3493599999999996E-2</c:v>
                </c:pt>
                <c:pt idx="2337">
                  <c:v>9.3533599999999995E-2</c:v>
                </c:pt>
                <c:pt idx="2338">
                  <c:v>9.3573600000000007E-2</c:v>
                </c:pt>
                <c:pt idx="2339">
                  <c:v>9.3613600000000005E-2</c:v>
                </c:pt>
                <c:pt idx="2340">
                  <c:v>9.3653600000000004E-2</c:v>
                </c:pt>
                <c:pt idx="2341">
                  <c:v>9.3693600000000002E-2</c:v>
                </c:pt>
                <c:pt idx="2342">
                  <c:v>9.37336E-2</c:v>
                </c:pt>
                <c:pt idx="2343">
                  <c:v>9.3773599999999999E-2</c:v>
                </c:pt>
                <c:pt idx="2344">
                  <c:v>9.3813599999999997E-2</c:v>
                </c:pt>
                <c:pt idx="2345">
                  <c:v>9.3853599999999995E-2</c:v>
                </c:pt>
                <c:pt idx="2346">
                  <c:v>9.3893599999999994E-2</c:v>
                </c:pt>
                <c:pt idx="2347">
                  <c:v>9.3933600000000006E-2</c:v>
                </c:pt>
                <c:pt idx="2348">
                  <c:v>9.3973600000000004E-2</c:v>
                </c:pt>
                <c:pt idx="2349">
                  <c:v>9.4013600000000003E-2</c:v>
                </c:pt>
                <c:pt idx="2350">
                  <c:v>9.4053600000000001E-2</c:v>
                </c:pt>
                <c:pt idx="2351">
                  <c:v>9.4093599999999999E-2</c:v>
                </c:pt>
                <c:pt idx="2352">
                  <c:v>9.4133599999999998E-2</c:v>
                </c:pt>
                <c:pt idx="2353">
                  <c:v>9.4173599999999996E-2</c:v>
                </c:pt>
                <c:pt idx="2354">
                  <c:v>9.4213599999999995E-2</c:v>
                </c:pt>
                <c:pt idx="2355">
                  <c:v>9.4253600000000007E-2</c:v>
                </c:pt>
                <c:pt idx="2356">
                  <c:v>9.4293600000000005E-2</c:v>
                </c:pt>
                <c:pt idx="2357">
                  <c:v>9.4333600000000004E-2</c:v>
                </c:pt>
                <c:pt idx="2358">
                  <c:v>9.4373600000000002E-2</c:v>
                </c:pt>
                <c:pt idx="2359">
                  <c:v>9.44136E-2</c:v>
                </c:pt>
                <c:pt idx="2360">
                  <c:v>9.4453599999999999E-2</c:v>
                </c:pt>
                <c:pt idx="2361">
                  <c:v>9.4493599999999997E-2</c:v>
                </c:pt>
                <c:pt idx="2362">
                  <c:v>9.4533599999999995E-2</c:v>
                </c:pt>
                <c:pt idx="2363">
                  <c:v>9.4573599999999994E-2</c:v>
                </c:pt>
                <c:pt idx="2364">
                  <c:v>9.4613600000000006E-2</c:v>
                </c:pt>
                <c:pt idx="2365">
                  <c:v>9.4653600000000004E-2</c:v>
                </c:pt>
                <c:pt idx="2366">
                  <c:v>9.4693600000000003E-2</c:v>
                </c:pt>
                <c:pt idx="2367">
                  <c:v>9.4733499999999998E-2</c:v>
                </c:pt>
                <c:pt idx="2368">
                  <c:v>9.4773499999999997E-2</c:v>
                </c:pt>
                <c:pt idx="2369">
                  <c:v>9.4813499999999995E-2</c:v>
                </c:pt>
                <c:pt idx="2370">
                  <c:v>9.4853499999999993E-2</c:v>
                </c:pt>
                <c:pt idx="2371">
                  <c:v>9.4893500000000006E-2</c:v>
                </c:pt>
                <c:pt idx="2372">
                  <c:v>9.4933500000000004E-2</c:v>
                </c:pt>
                <c:pt idx="2373">
                  <c:v>9.4973500000000002E-2</c:v>
                </c:pt>
                <c:pt idx="2374">
                  <c:v>9.5013500000000001E-2</c:v>
                </c:pt>
                <c:pt idx="2375">
                  <c:v>9.5053499999999999E-2</c:v>
                </c:pt>
                <c:pt idx="2376">
                  <c:v>9.5093499999999997E-2</c:v>
                </c:pt>
                <c:pt idx="2377">
                  <c:v>9.5133499999999996E-2</c:v>
                </c:pt>
                <c:pt idx="2378">
                  <c:v>9.5173499999999994E-2</c:v>
                </c:pt>
                <c:pt idx="2379">
                  <c:v>9.5213500000000006E-2</c:v>
                </c:pt>
                <c:pt idx="2380">
                  <c:v>9.5253500000000005E-2</c:v>
                </c:pt>
                <c:pt idx="2381">
                  <c:v>9.5293500000000003E-2</c:v>
                </c:pt>
                <c:pt idx="2382">
                  <c:v>9.5333500000000002E-2</c:v>
                </c:pt>
                <c:pt idx="2383">
                  <c:v>9.53735E-2</c:v>
                </c:pt>
                <c:pt idx="2384">
                  <c:v>9.5413499999999998E-2</c:v>
                </c:pt>
                <c:pt idx="2385">
                  <c:v>9.5453499999999997E-2</c:v>
                </c:pt>
                <c:pt idx="2386">
                  <c:v>9.5493499999999995E-2</c:v>
                </c:pt>
                <c:pt idx="2387">
                  <c:v>9.5533499999999993E-2</c:v>
                </c:pt>
                <c:pt idx="2388">
                  <c:v>9.5573500000000006E-2</c:v>
                </c:pt>
                <c:pt idx="2389">
                  <c:v>9.5613500000000004E-2</c:v>
                </c:pt>
                <c:pt idx="2390">
                  <c:v>9.5653500000000002E-2</c:v>
                </c:pt>
                <c:pt idx="2391">
                  <c:v>9.5693500000000001E-2</c:v>
                </c:pt>
                <c:pt idx="2392">
                  <c:v>9.5733499999999999E-2</c:v>
                </c:pt>
                <c:pt idx="2393">
                  <c:v>9.5773499999999998E-2</c:v>
                </c:pt>
                <c:pt idx="2394">
                  <c:v>9.5813499999999996E-2</c:v>
                </c:pt>
                <c:pt idx="2395">
                  <c:v>9.5853499999999994E-2</c:v>
                </c:pt>
                <c:pt idx="2396">
                  <c:v>9.5893500000000007E-2</c:v>
                </c:pt>
                <c:pt idx="2397">
                  <c:v>9.5933500000000005E-2</c:v>
                </c:pt>
                <c:pt idx="2398">
                  <c:v>9.5973500000000003E-2</c:v>
                </c:pt>
                <c:pt idx="2399">
                  <c:v>9.6013500000000002E-2</c:v>
                </c:pt>
                <c:pt idx="2400">
                  <c:v>9.60535E-2</c:v>
                </c:pt>
                <c:pt idx="2401">
                  <c:v>9.6093499999999998E-2</c:v>
                </c:pt>
                <c:pt idx="2402">
                  <c:v>9.6133499999999997E-2</c:v>
                </c:pt>
                <c:pt idx="2403">
                  <c:v>9.6173499999999995E-2</c:v>
                </c:pt>
                <c:pt idx="2404">
                  <c:v>9.6213499999999993E-2</c:v>
                </c:pt>
                <c:pt idx="2405">
                  <c:v>9.6253500000000006E-2</c:v>
                </c:pt>
                <c:pt idx="2406">
                  <c:v>9.6293500000000004E-2</c:v>
                </c:pt>
                <c:pt idx="2407">
                  <c:v>9.6333500000000002E-2</c:v>
                </c:pt>
                <c:pt idx="2408">
                  <c:v>9.6373500000000001E-2</c:v>
                </c:pt>
                <c:pt idx="2409">
                  <c:v>9.6413499999999999E-2</c:v>
                </c:pt>
                <c:pt idx="2410">
                  <c:v>9.6453499999999998E-2</c:v>
                </c:pt>
                <c:pt idx="2411">
                  <c:v>9.6493499999999996E-2</c:v>
                </c:pt>
                <c:pt idx="2412">
                  <c:v>9.6533499999999994E-2</c:v>
                </c:pt>
                <c:pt idx="2413">
                  <c:v>9.6573500000000007E-2</c:v>
                </c:pt>
                <c:pt idx="2414">
                  <c:v>9.6613500000000005E-2</c:v>
                </c:pt>
                <c:pt idx="2415">
                  <c:v>9.66534E-2</c:v>
                </c:pt>
                <c:pt idx="2416">
                  <c:v>9.6693399999999999E-2</c:v>
                </c:pt>
                <c:pt idx="2417">
                  <c:v>9.6733399999999997E-2</c:v>
                </c:pt>
                <c:pt idx="2418">
                  <c:v>9.6773399999999996E-2</c:v>
                </c:pt>
                <c:pt idx="2419">
                  <c:v>9.6813399999999994E-2</c:v>
                </c:pt>
                <c:pt idx="2420">
                  <c:v>9.6853400000000006E-2</c:v>
                </c:pt>
                <c:pt idx="2421">
                  <c:v>9.6893400000000005E-2</c:v>
                </c:pt>
                <c:pt idx="2422">
                  <c:v>9.6933400000000003E-2</c:v>
                </c:pt>
                <c:pt idx="2423">
                  <c:v>9.6973400000000001E-2</c:v>
                </c:pt>
                <c:pt idx="2424">
                  <c:v>9.70134E-2</c:v>
                </c:pt>
                <c:pt idx="2425">
                  <c:v>9.7053399999999998E-2</c:v>
                </c:pt>
                <c:pt idx="2426">
                  <c:v>9.7093399999999996E-2</c:v>
                </c:pt>
                <c:pt idx="2427">
                  <c:v>9.7133399999999995E-2</c:v>
                </c:pt>
                <c:pt idx="2428">
                  <c:v>9.7173399999999993E-2</c:v>
                </c:pt>
                <c:pt idx="2429">
                  <c:v>9.7213400000000005E-2</c:v>
                </c:pt>
                <c:pt idx="2430">
                  <c:v>9.7253400000000004E-2</c:v>
                </c:pt>
                <c:pt idx="2431">
                  <c:v>9.7293400000000002E-2</c:v>
                </c:pt>
                <c:pt idx="2432">
                  <c:v>9.73334E-2</c:v>
                </c:pt>
                <c:pt idx="2433">
                  <c:v>9.7373399999999999E-2</c:v>
                </c:pt>
                <c:pt idx="2434">
                  <c:v>9.7413399999999997E-2</c:v>
                </c:pt>
                <c:pt idx="2435">
                  <c:v>9.7453399999999996E-2</c:v>
                </c:pt>
                <c:pt idx="2436">
                  <c:v>9.7493399999999994E-2</c:v>
                </c:pt>
                <c:pt idx="2437">
                  <c:v>9.7533400000000006E-2</c:v>
                </c:pt>
                <c:pt idx="2438">
                  <c:v>9.7573400000000005E-2</c:v>
                </c:pt>
                <c:pt idx="2439">
                  <c:v>9.7613400000000003E-2</c:v>
                </c:pt>
                <c:pt idx="2440">
                  <c:v>9.7653400000000001E-2</c:v>
                </c:pt>
                <c:pt idx="2441">
                  <c:v>9.76934E-2</c:v>
                </c:pt>
                <c:pt idx="2442">
                  <c:v>9.7733399999999998E-2</c:v>
                </c:pt>
                <c:pt idx="2443">
                  <c:v>9.7773399999999996E-2</c:v>
                </c:pt>
                <c:pt idx="2444">
                  <c:v>9.7813399999999995E-2</c:v>
                </c:pt>
                <c:pt idx="2445">
                  <c:v>9.7853399999999993E-2</c:v>
                </c:pt>
                <c:pt idx="2446">
                  <c:v>9.7893400000000005E-2</c:v>
                </c:pt>
                <c:pt idx="2447">
                  <c:v>9.7933400000000004E-2</c:v>
                </c:pt>
                <c:pt idx="2448">
                  <c:v>9.7973400000000002E-2</c:v>
                </c:pt>
                <c:pt idx="2449">
                  <c:v>9.8013400000000001E-2</c:v>
                </c:pt>
                <c:pt idx="2450">
                  <c:v>9.8053399999999999E-2</c:v>
                </c:pt>
                <c:pt idx="2451">
                  <c:v>9.8093399999999997E-2</c:v>
                </c:pt>
                <c:pt idx="2452">
                  <c:v>9.8133399999999996E-2</c:v>
                </c:pt>
                <c:pt idx="2453">
                  <c:v>9.8173399999999994E-2</c:v>
                </c:pt>
                <c:pt idx="2454">
                  <c:v>9.8213400000000006E-2</c:v>
                </c:pt>
                <c:pt idx="2455">
                  <c:v>9.8253400000000005E-2</c:v>
                </c:pt>
                <c:pt idx="2456">
                  <c:v>9.8293400000000003E-2</c:v>
                </c:pt>
                <c:pt idx="2457">
                  <c:v>9.8333400000000001E-2</c:v>
                </c:pt>
                <c:pt idx="2458">
                  <c:v>9.83734E-2</c:v>
                </c:pt>
                <c:pt idx="2459">
                  <c:v>9.8413399999999998E-2</c:v>
                </c:pt>
                <c:pt idx="2460">
                  <c:v>9.8453399999999996E-2</c:v>
                </c:pt>
                <c:pt idx="2461">
                  <c:v>9.8493399999999995E-2</c:v>
                </c:pt>
                <c:pt idx="2462">
                  <c:v>9.8533300000000004E-2</c:v>
                </c:pt>
                <c:pt idx="2463">
                  <c:v>9.8573300000000003E-2</c:v>
                </c:pt>
                <c:pt idx="2464">
                  <c:v>9.8613300000000001E-2</c:v>
                </c:pt>
                <c:pt idx="2465">
                  <c:v>9.8653299999999999E-2</c:v>
                </c:pt>
                <c:pt idx="2466">
                  <c:v>9.8693299999999998E-2</c:v>
                </c:pt>
                <c:pt idx="2467">
                  <c:v>9.8733299999999996E-2</c:v>
                </c:pt>
                <c:pt idx="2468">
                  <c:v>9.8773299999999994E-2</c:v>
                </c:pt>
                <c:pt idx="2469">
                  <c:v>9.8813300000000007E-2</c:v>
                </c:pt>
                <c:pt idx="2470">
                  <c:v>9.8853300000000005E-2</c:v>
                </c:pt>
                <c:pt idx="2471">
                  <c:v>9.8893300000000003E-2</c:v>
                </c:pt>
                <c:pt idx="2472">
                  <c:v>9.8933300000000002E-2</c:v>
                </c:pt>
                <c:pt idx="2473">
                  <c:v>9.89733E-2</c:v>
                </c:pt>
                <c:pt idx="2474">
                  <c:v>9.9013299999999999E-2</c:v>
                </c:pt>
                <c:pt idx="2475">
                  <c:v>9.9053299999999997E-2</c:v>
                </c:pt>
                <c:pt idx="2476">
                  <c:v>9.9093299999999995E-2</c:v>
                </c:pt>
                <c:pt idx="2477">
                  <c:v>9.9133299999999994E-2</c:v>
                </c:pt>
                <c:pt idx="2478">
                  <c:v>9.9173300000000006E-2</c:v>
                </c:pt>
                <c:pt idx="2479">
                  <c:v>9.9213300000000004E-2</c:v>
                </c:pt>
                <c:pt idx="2480">
                  <c:v>9.9253300000000003E-2</c:v>
                </c:pt>
                <c:pt idx="2481">
                  <c:v>9.9293300000000001E-2</c:v>
                </c:pt>
                <c:pt idx="2482">
                  <c:v>9.9333299999999999E-2</c:v>
                </c:pt>
                <c:pt idx="2483">
                  <c:v>9.9373299999999998E-2</c:v>
                </c:pt>
                <c:pt idx="2484">
                  <c:v>9.9413299999999996E-2</c:v>
                </c:pt>
                <c:pt idx="2485">
                  <c:v>9.9453299999999994E-2</c:v>
                </c:pt>
                <c:pt idx="2486">
                  <c:v>9.9493300000000007E-2</c:v>
                </c:pt>
                <c:pt idx="2487">
                  <c:v>9.9533300000000005E-2</c:v>
                </c:pt>
                <c:pt idx="2488">
                  <c:v>9.9573300000000003E-2</c:v>
                </c:pt>
                <c:pt idx="2489">
                  <c:v>9.9613300000000002E-2</c:v>
                </c:pt>
                <c:pt idx="2490">
                  <c:v>9.96533E-2</c:v>
                </c:pt>
                <c:pt idx="2491">
                  <c:v>9.9693299999999999E-2</c:v>
                </c:pt>
                <c:pt idx="2492">
                  <c:v>9.9733299999999997E-2</c:v>
                </c:pt>
                <c:pt idx="2493">
                  <c:v>9.9773299999999995E-2</c:v>
                </c:pt>
                <c:pt idx="2494">
                  <c:v>9.9813299999999994E-2</c:v>
                </c:pt>
                <c:pt idx="2495">
                  <c:v>9.9853300000000006E-2</c:v>
                </c:pt>
                <c:pt idx="2496">
                  <c:v>9.9893300000000004E-2</c:v>
                </c:pt>
                <c:pt idx="2497">
                  <c:v>9.9933300000000003E-2</c:v>
                </c:pt>
                <c:pt idx="2498">
                  <c:v>9.9973300000000001E-2</c:v>
                </c:pt>
                <c:pt idx="2499">
                  <c:v>0.100013</c:v>
                </c:pt>
                <c:pt idx="2500">
                  <c:v>0.100053</c:v>
                </c:pt>
                <c:pt idx="2501">
                  <c:v>0.100093</c:v>
                </c:pt>
                <c:pt idx="2502">
                  <c:v>0.100133</c:v>
                </c:pt>
                <c:pt idx="2503">
                  <c:v>0.100173</c:v>
                </c:pt>
                <c:pt idx="2504">
                  <c:v>0.100213</c:v>
                </c:pt>
                <c:pt idx="2505">
                  <c:v>0.10025299999999999</c:v>
                </c:pt>
                <c:pt idx="2506">
                  <c:v>0.10029299999999999</c:v>
                </c:pt>
                <c:pt idx="2507">
                  <c:v>0.10033300000000001</c:v>
                </c:pt>
                <c:pt idx="2508">
                  <c:v>0.100373</c:v>
                </c:pt>
                <c:pt idx="2509">
                  <c:v>0.100413</c:v>
                </c:pt>
                <c:pt idx="2510">
                  <c:v>0.100453</c:v>
                </c:pt>
                <c:pt idx="2511">
                  <c:v>0.100493</c:v>
                </c:pt>
                <c:pt idx="2512">
                  <c:v>0.100533</c:v>
                </c:pt>
                <c:pt idx="2513">
                  <c:v>0.100573</c:v>
                </c:pt>
                <c:pt idx="2514">
                  <c:v>0.10061299999999999</c:v>
                </c:pt>
                <c:pt idx="2515">
                  <c:v>0.10065300000000001</c:v>
                </c:pt>
                <c:pt idx="2516">
                  <c:v>0.100693</c:v>
                </c:pt>
                <c:pt idx="2517">
                  <c:v>0.100733</c:v>
                </c:pt>
                <c:pt idx="2518">
                  <c:v>0.100773</c:v>
                </c:pt>
                <c:pt idx="2519">
                  <c:v>0.100813</c:v>
                </c:pt>
                <c:pt idx="2520">
                  <c:v>0.100853</c:v>
                </c:pt>
                <c:pt idx="2521">
                  <c:v>0.100893</c:v>
                </c:pt>
                <c:pt idx="2522">
                  <c:v>0.10093299999999999</c:v>
                </c:pt>
                <c:pt idx="2523">
                  <c:v>0.10097299999999999</c:v>
                </c:pt>
                <c:pt idx="2524">
                  <c:v>0.10101300000000001</c:v>
                </c:pt>
                <c:pt idx="2525">
                  <c:v>0.101053</c:v>
                </c:pt>
                <c:pt idx="2526">
                  <c:v>0.101093</c:v>
                </c:pt>
                <c:pt idx="2527">
                  <c:v>0.101133</c:v>
                </c:pt>
                <c:pt idx="2528">
                  <c:v>0.101173</c:v>
                </c:pt>
                <c:pt idx="2529">
                  <c:v>0.101213</c:v>
                </c:pt>
                <c:pt idx="2530">
                  <c:v>0.101253</c:v>
                </c:pt>
                <c:pt idx="2531">
                  <c:v>0.10129299999999999</c:v>
                </c:pt>
                <c:pt idx="2532">
                  <c:v>0.10133300000000001</c:v>
                </c:pt>
                <c:pt idx="2533">
                  <c:v>0.101373</c:v>
                </c:pt>
                <c:pt idx="2534">
                  <c:v>0.101413</c:v>
                </c:pt>
                <c:pt idx="2535">
                  <c:v>0.101453</c:v>
                </c:pt>
                <c:pt idx="2536">
                  <c:v>0.101493</c:v>
                </c:pt>
                <c:pt idx="2537">
                  <c:v>0.101533</c:v>
                </c:pt>
                <c:pt idx="2538">
                  <c:v>0.101573</c:v>
                </c:pt>
                <c:pt idx="2539">
                  <c:v>0.10161299999999999</c:v>
                </c:pt>
                <c:pt idx="2540">
                  <c:v>0.10165299999999999</c:v>
                </c:pt>
                <c:pt idx="2541">
                  <c:v>0.10169300000000001</c:v>
                </c:pt>
                <c:pt idx="2542">
                  <c:v>0.101733</c:v>
                </c:pt>
                <c:pt idx="2543">
                  <c:v>0.101773</c:v>
                </c:pt>
                <c:pt idx="2544">
                  <c:v>0.101813</c:v>
                </c:pt>
                <c:pt idx="2545">
                  <c:v>0.101853</c:v>
                </c:pt>
                <c:pt idx="2546">
                  <c:v>0.101893</c:v>
                </c:pt>
                <c:pt idx="2547">
                  <c:v>0.101933</c:v>
                </c:pt>
                <c:pt idx="2548">
                  <c:v>0.10197299999999999</c:v>
                </c:pt>
                <c:pt idx="2549">
                  <c:v>0.10201300000000001</c:v>
                </c:pt>
                <c:pt idx="2550">
                  <c:v>0.102053</c:v>
                </c:pt>
                <c:pt idx="2551">
                  <c:v>0.102093</c:v>
                </c:pt>
                <c:pt idx="2552">
                  <c:v>0.102133</c:v>
                </c:pt>
                <c:pt idx="2553">
                  <c:v>0.102173</c:v>
                </c:pt>
                <c:pt idx="2554">
                  <c:v>0.102213</c:v>
                </c:pt>
                <c:pt idx="2555">
                  <c:v>0.102253</c:v>
                </c:pt>
                <c:pt idx="2556">
                  <c:v>0.102293</c:v>
                </c:pt>
                <c:pt idx="2557">
                  <c:v>0.10233299999999999</c:v>
                </c:pt>
                <c:pt idx="2558">
                  <c:v>0.10237300000000001</c:v>
                </c:pt>
                <c:pt idx="2559">
                  <c:v>0.102413</c:v>
                </c:pt>
                <c:pt idx="2560">
                  <c:v>0.102453</c:v>
                </c:pt>
                <c:pt idx="2561">
                  <c:v>0.102493</c:v>
                </c:pt>
                <c:pt idx="2562">
                  <c:v>0.102533</c:v>
                </c:pt>
                <c:pt idx="2563">
                  <c:v>0.102573</c:v>
                </c:pt>
                <c:pt idx="2564">
                  <c:v>0.102613</c:v>
                </c:pt>
                <c:pt idx="2565">
                  <c:v>0.10265299999999999</c:v>
                </c:pt>
                <c:pt idx="2566">
                  <c:v>0.10269300000000001</c:v>
                </c:pt>
                <c:pt idx="2567">
                  <c:v>0.102733</c:v>
                </c:pt>
                <c:pt idx="2568">
                  <c:v>0.102773</c:v>
                </c:pt>
                <c:pt idx="2569">
                  <c:v>0.102813</c:v>
                </c:pt>
                <c:pt idx="2570">
                  <c:v>0.102853</c:v>
                </c:pt>
                <c:pt idx="2571">
                  <c:v>0.102893</c:v>
                </c:pt>
                <c:pt idx="2572">
                  <c:v>0.102933</c:v>
                </c:pt>
                <c:pt idx="2573">
                  <c:v>0.102973</c:v>
                </c:pt>
                <c:pt idx="2574">
                  <c:v>0.10301299999999999</c:v>
                </c:pt>
                <c:pt idx="2575">
                  <c:v>0.10305300000000001</c:v>
                </c:pt>
                <c:pt idx="2576">
                  <c:v>0.103093</c:v>
                </c:pt>
                <c:pt idx="2577">
                  <c:v>0.103133</c:v>
                </c:pt>
                <c:pt idx="2578">
                  <c:v>0.103173</c:v>
                </c:pt>
                <c:pt idx="2579">
                  <c:v>0.103213</c:v>
                </c:pt>
                <c:pt idx="2580">
                  <c:v>0.103253</c:v>
                </c:pt>
                <c:pt idx="2581">
                  <c:v>0.103293</c:v>
                </c:pt>
                <c:pt idx="2582">
                  <c:v>0.10333299999999999</c:v>
                </c:pt>
                <c:pt idx="2583">
                  <c:v>0.10337300000000001</c:v>
                </c:pt>
                <c:pt idx="2584">
                  <c:v>0.103413</c:v>
                </c:pt>
                <c:pt idx="2585">
                  <c:v>0.103453</c:v>
                </c:pt>
                <c:pt idx="2586">
                  <c:v>0.103493</c:v>
                </c:pt>
                <c:pt idx="2587">
                  <c:v>0.103533</c:v>
                </c:pt>
                <c:pt idx="2588">
                  <c:v>0.103573</c:v>
                </c:pt>
                <c:pt idx="2589">
                  <c:v>0.103613</c:v>
                </c:pt>
                <c:pt idx="2590">
                  <c:v>0.103653</c:v>
                </c:pt>
                <c:pt idx="2591">
                  <c:v>0.10369299999999999</c:v>
                </c:pt>
                <c:pt idx="2592">
                  <c:v>0.10373300000000001</c:v>
                </c:pt>
                <c:pt idx="2593">
                  <c:v>0.103773</c:v>
                </c:pt>
                <c:pt idx="2594">
                  <c:v>0.103813</c:v>
                </c:pt>
                <c:pt idx="2595">
                  <c:v>0.103853</c:v>
                </c:pt>
                <c:pt idx="2596">
                  <c:v>0.103893</c:v>
                </c:pt>
                <c:pt idx="2597">
                  <c:v>0.103933</c:v>
                </c:pt>
                <c:pt idx="2598">
                  <c:v>0.103973</c:v>
                </c:pt>
                <c:pt idx="2599">
                  <c:v>0.10401299999999999</c:v>
                </c:pt>
                <c:pt idx="2600">
                  <c:v>0.10405300000000001</c:v>
                </c:pt>
                <c:pt idx="2601">
                  <c:v>0.104093</c:v>
                </c:pt>
                <c:pt idx="2602">
                  <c:v>0.104133</c:v>
                </c:pt>
                <c:pt idx="2603">
                  <c:v>0.104173</c:v>
                </c:pt>
                <c:pt idx="2604">
                  <c:v>0.104213</c:v>
                </c:pt>
                <c:pt idx="2605">
                  <c:v>0.104253</c:v>
                </c:pt>
                <c:pt idx="2606">
                  <c:v>0.104293</c:v>
                </c:pt>
                <c:pt idx="2607">
                  <c:v>0.104333</c:v>
                </c:pt>
                <c:pt idx="2608">
                  <c:v>0.10437299999999999</c:v>
                </c:pt>
                <c:pt idx="2609">
                  <c:v>0.10441300000000001</c:v>
                </c:pt>
                <c:pt idx="2610">
                  <c:v>0.104453</c:v>
                </c:pt>
                <c:pt idx="2611">
                  <c:v>0.104493</c:v>
                </c:pt>
                <c:pt idx="2612">
                  <c:v>0.104533</c:v>
                </c:pt>
                <c:pt idx="2613">
                  <c:v>0.104573</c:v>
                </c:pt>
                <c:pt idx="2614">
                  <c:v>0.104613</c:v>
                </c:pt>
                <c:pt idx="2615">
                  <c:v>0.104653</c:v>
                </c:pt>
                <c:pt idx="2616">
                  <c:v>0.10469299999999999</c:v>
                </c:pt>
                <c:pt idx="2617">
                  <c:v>0.10473300000000001</c:v>
                </c:pt>
                <c:pt idx="2618">
                  <c:v>0.10477300000000001</c:v>
                </c:pt>
                <c:pt idx="2619">
                  <c:v>0.104813</c:v>
                </c:pt>
                <c:pt idx="2620">
                  <c:v>0.104853</c:v>
                </c:pt>
                <c:pt idx="2621">
                  <c:v>0.104893</c:v>
                </c:pt>
                <c:pt idx="2622">
                  <c:v>0.104933</c:v>
                </c:pt>
                <c:pt idx="2623">
                  <c:v>0.104973</c:v>
                </c:pt>
                <c:pt idx="2624">
                  <c:v>0.105013</c:v>
                </c:pt>
                <c:pt idx="2625">
                  <c:v>0.10505299999999999</c:v>
                </c:pt>
                <c:pt idx="2626">
                  <c:v>0.10509300000000001</c:v>
                </c:pt>
                <c:pt idx="2627">
                  <c:v>0.105133</c:v>
                </c:pt>
                <c:pt idx="2628">
                  <c:v>0.105173</c:v>
                </c:pt>
                <c:pt idx="2629">
                  <c:v>0.105213</c:v>
                </c:pt>
                <c:pt idx="2630">
                  <c:v>0.105253</c:v>
                </c:pt>
                <c:pt idx="2631">
                  <c:v>0.105293</c:v>
                </c:pt>
                <c:pt idx="2632">
                  <c:v>0.105333</c:v>
                </c:pt>
                <c:pt idx="2633">
                  <c:v>0.10537299999999999</c:v>
                </c:pt>
                <c:pt idx="2634">
                  <c:v>0.10541300000000001</c:v>
                </c:pt>
                <c:pt idx="2635">
                  <c:v>0.10545300000000001</c:v>
                </c:pt>
                <c:pt idx="2636">
                  <c:v>0.105493</c:v>
                </c:pt>
                <c:pt idx="2637">
                  <c:v>0.105533</c:v>
                </c:pt>
                <c:pt idx="2638">
                  <c:v>0.105573</c:v>
                </c:pt>
                <c:pt idx="2639">
                  <c:v>0.105613</c:v>
                </c:pt>
                <c:pt idx="2640">
                  <c:v>0.105653</c:v>
                </c:pt>
                <c:pt idx="2641">
                  <c:v>0.105693</c:v>
                </c:pt>
                <c:pt idx="2642">
                  <c:v>0.10573299999999999</c:v>
                </c:pt>
                <c:pt idx="2643">
                  <c:v>0.10577300000000001</c:v>
                </c:pt>
                <c:pt idx="2644">
                  <c:v>0.105813</c:v>
                </c:pt>
                <c:pt idx="2645">
                  <c:v>0.105853</c:v>
                </c:pt>
                <c:pt idx="2646">
                  <c:v>0.105893</c:v>
                </c:pt>
                <c:pt idx="2647">
                  <c:v>0.105933</c:v>
                </c:pt>
                <c:pt idx="2648">
                  <c:v>0.105973</c:v>
                </c:pt>
                <c:pt idx="2649">
                  <c:v>0.106013</c:v>
                </c:pt>
                <c:pt idx="2650">
                  <c:v>0.10605299999999999</c:v>
                </c:pt>
                <c:pt idx="2651">
                  <c:v>0.10609300000000001</c:v>
                </c:pt>
                <c:pt idx="2652">
                  <c:v>0.10613300000000001</c:v>
                </c:pt>
                <c:pt idx="2653">
                  <c:v>0.106173</c:v>
                </c:pt>
                <c:pt idx="2654">
                  <c:v>0.106213</c:v>
                </c:pt>
                <c:pt idx="2655">
                  <c:v>0.106253</c:v>
                </c:pt>
                <c:pt idx="2656">
                  <c:v>0.106293</c:v>
                </c:pt>
                <c:pt idx="2657">
                  <c:v>0.106333</c:v>
                </c:pt>
                <c:pt idx="2658">
                  <c:v>0.106373</c:v>
                </c:pt>
                <c:pt idx="2659">
                  <c:v>0.10641299999999999</c:v>
                </c:pt>
                <c:pt idx="2660">
                  <c:v>0.10645300000000001</c:v>
                </c:pt>
                <c:pt idx="2661">
                  <c:v>0.106493</c:v>
                </c:pt>
                <c:pt idx="2662">
                  <c:v>0.106533</c:v>
                </c:pt>
                <c:pt idx="2663">
                  <c:v>0.106573</c:v>
                </c:pt>
                <c:pt idx="2664">
                  <c:v>0.106613</c:v>
                </c:pt>
                <c:pt idx="2665">
                  <c:v>0.106653</c:v>
                </c:pt>
                <c:pt idx="2666">
                  <c:v>0.106693</c:v>
                </c:pt>
                <c:pt idx="2667">
                  <c:v>0.10673299999999999</c:v>
                </c:pt>
                <c:pt idx="2668">
                  <c:v>0.10677300000000001</c:v>
                </c:pt>
                <c:pt idx="2669">
                  <c:v>0.10681300000000001</c:v>
                </c:pt>
                <c:pt idx="2670">
                  <c:v>0.106853</c:v>
                </c:pt>
                <c:pt idx="2671">
                  <c:v>0.106893</c:v>
                </c:pt>
                <c:pt idx="2672">
                  <c:v>0.106933</c:v>
                </c:pt>
                <c:pt idx="2673">
                  <c:v>0.106973</c:v>
                </c:pt>
                <c:pt idx="2674">
                  <c:v>0.107013</c:v>
                </c:pt>
                <c:pt idx="2675">
                  <c:v>0.107053</c:v>
                </c:pt>
                <c:pt idx="2676">
                  <c:v>0.10709299999999999</c:v>
                </c:pt>
                <c:pt idx="2677">
                  <c:v>0.10713300000000001</c:v>
                </c:pt>
                <c:pt idx="2678">
                  <c:v>0.107173</c:v>
                </c:pt>
                <c:pt idx="2679">
                  <c:v>0.107213</c:v>
                </c:pt>
                <c:pt idx="2680">
                  <c:v>0.107253</c:v>
                </c:pt>
                <c:pt idx="2681">
                  <c:v>0.107293</c:v>
                </c:pt>
                <c:pt idx="2682">
                  <c:v>0.107333</c:v>
                </c:pt>
                <c:pt idx="2683">
                  <c:v>0.107373</c:v>
                </c:pt>
                <c:pt idx="2684">
                  <c:v>0.10741299999999999</c:v>
                </c:pt>
                <c:pt idx="2685">
                  <c:v>0.10745300000000001</c:v>
                </c:pt>
                <c:pt idx="2686">
                  <c:v>0.10749300000000001</c:v>
                </c:pt>
                <c:pt idx="2687">
                  <c:v>0.107533</c:v>
                </c:pt>
                <c:pt idx="2688">
                  <c:v>0.107573</c:v>
                </c:pt>
                <c:pt idx="2689">
                  <c:v>0.107613</c:v>
                </c:pt>
                <c:pt idx="2690">
                  <c:v>0.107653</c:v>
                </c:pt>
                <c:pt idx="2691">
                  <c:v>0.107693</c:v>
                </c:pt>
                <c:pt idx="2692">
                  <c:v>0.107733</c:v>
                </c:pt>
                <c:pt idx="2693">
                  <c:v>0.10777299999999999</c:v>
                </c:pt>
                <c:pt idx="2694">
                  <c:v>0.10781300000000001</c:v>
                </c:pt>
                <c:pt idx="2695">
                  <c:v>0.107853</c:v>
                </c:pt>
                <c:pt idx="2696">
                  <c:v>0.107893</c:v>
                </c:pt>
                <c:pt idx="2697">
                  <c:v>0.107933</c:v>
                </c:pt>
                <c:pt idx="2698">
                  <c:v>0.107973</c:v>
                </c:pt>
                <c:pt idx="2699">
                  <c:v>0.108013</c:v>
                </c:pt>
                <c:pt idx="2700">
                  <c:v>0.108053</c:v>
                </c:pt>
                <c:pt idx="2701">
                  <c:v>0.10809299999999999</c:v>
                </c:pt>
                <c:pt idx="2702">
                  <c:v>0.10813300000000001</c:v>
                </c:pt>
                <c:pt idx="2703">
                  <c:v>0.10817300000000001</c:v>
                </c:pt>
                <c:pt idx="2704">
                  <c:v>0.108213</c:v>
                </c:pt>
                <c:pt idx="2705">
                  <c:v>0.108253</c:v>
                </c:pt>
                <c:pt idx="2706">
                  <c:v>0.108293</c:v>
                </c:pt>
                <c:pt idx="2707">
                  <c:v>0.108333</c:v>
                </c:pt>
                <c:pt idx="2708">
                  <c:v>0.108373</c:v>
                </c:pt>
                <c:pt idx="2709">
                  <c:v>0.108413</c:v>
                </c:pt>
                <c:pt idx="2710">
                  <c:v>0.10845299999999999</c:v>
                </c:pt>
                <c:pt idx="2711">
                  <c:v>0.10849300000000001</c:v>
                </c:pt>
                <c:pt idx="2712">
                  <c:v>0.108533</c:v>
                </c:pt>
                <c:pt idx="2713">
                  <c:v>0.108573</c:v>
                </c:pt>
                <c:pt idx="2714">
                  <c:v>0.108613</c:v>
                </c:pt>
                <c:pt idx="2715">
                  <c:v>0.108653</c:v>
                </c:pt>
                <c:pt idx="2716">
                  <c:v>0.108693</c:v>
                </c:pt>
                <c:pt idx="2717">
                  <c:v>0.108733</c:v>
                </c:pt>
                <c:pt idx="2718">
                  <c:v>0.10877299999999999</c:v>
                </c:pt>
                <c:pt idx="2719">
                  <c:v>0.10881300000000001</c:v>
                </c:pt>
                <c:pt idx="2720">
                  <c:v>0.10885300000000001</c:v>
                </c:pt>
                <c:pt idx="2721">
                  <c:v>0.108893</c:v>
                </c:pt>
                <c:pt idx="2722">
                  <c:v>0.108933</c:v>
                </c:pt>
                <c:pt idx="2723">
                  <c:v>0.108973</c:v>
                </c:pt>
                <c:pt idx="2724">
                  <c:v>0.109013</c:v>
                </c:pt>
                <c:pt idx="2725">
                  <c:v>0.109053</c:v>
                </c:pt>
                <c:pt idx="2726">
                  <c:v>0.109093</c:v>
                </c:pt>
                <c:pt idx="2727">
                  <c:v>0.10913299999999999</c:v>
                </c:pt>
                <c:pt idx="2728">
                  <c:v>0.10917300000000001</c:v>
                </c:pt>
                <c:pt idx="2729">
                  <c:v>0.109213</c:v>
                </c:pt>
                <c:pt idx="2730">
                  <c:v>0.109253</c:v>
                </c:pt>
                <c:pt idx="2731">
                  <c:v>0.109293</c:v>
                </c:pt>
                <c:pt idx="2732">
                  <c:v>0.109333</c:v>
                </c:pt>
                <c:pt idx="2733">
                  <c:v>0.109373</c:v>
                </c:pt>
                <c:pt idx="2734">
                  <c:v>0.109413</c:v>
                </c:pt>
                <c:pt idx="2735">
                  <c:v>0.10945299999999999</c:v>
                </c:pt>
                <c:pt idx="2736">
                  <c:v>0.10949299999999999</c:v>
                </c:pt>
                <c:pt idx="2737">
                  <c:v>0.10953300000000001</c:v>
                </c:pt>
                <c:pt idx="2738">
                  <c:v>0.109573</c:v>
                </c:pt>
                <c:pt idx="2739">
                  <c:v>0.109613</c:v>
                </c:pt>
                <c:pt idx="2740">
                  <c:v>0.109653</c:v>
                </c:pt>
                <c:pt idx="2741">
                  <c:v>0.109693</c:v>
                </c:pt>
                <c:pt idx="2742">
                  <c:v>0.109733</c:v>
                </c:pt>
                <c:pt idx="2743">
                  <c:v>0.109773</c:v>
                </c:pt>
                <c:pt idx="2744">
                  <c:v>0.10981299999999999</c:v>
                </c:pt>
                <c:pt idx="2745">
                  <c:v>0.10985300000000001</c:v>
                </c:pt>
                <c:pt idx="2746">
                  <c:v>0.109893</c:v>
                </c:pt>
                <c:pt idx="2747">
                  <c:v>0.109933</c:v>
                </c:pt>
                <c:pt idx="2748">
                  <c:v>0.109973</c:v>
                </c:pt>
                <c:pt idx="2749">
                  <c:v>0.110013</c:v>
                </c:pt>
                <c:pt idx="2750">
                  <c:v>0.110053</c:v>
                </c:pt>
                <c:pt idx="2751">
                  <c:v>0.110093</c:v>
                </c:pt>
                <c:pt idx="2752">
                  <c:v>0.11013299999999999</c:v>
                </c:pt>
                <c:pt idx="2753">
                  <c:v>0.11017299999999999</c:v>
                </c:pt>
                <c:pt idx="2754">
                  <c:v>0.11021300000000001</c:v>
                </c:pt>
                <c:pt idx="2755">
                  <c:v>0.110253</c:v>
                </c:pt>
                <c:pt idx="2756">
                  <c:v>0.110293</c:v>
                </c:pt>
                <c:pt idx="2757">
                  <c:v>0.110333</c:v>
                </c:pt>
                <c:pt idx="2758">
                  <c:v>0.110373</c:v>
                </c:pt>
                <c:pt idx="2759">
                  <c:v>0.110413</c:v>
                </c:pt>
                <c:pt idx="2760">
                  <c:v>0.110453</c:v>
                </c:pt>
                <c:pt idx="2761">
                  <c:v>0.11049299999999999</c:v>
                </c:pt>
                <c:pt idx="2762">
                  <c:v>0.11053300000000001</c:v>
                </c:pt>
                <c:pt idx="2763">
                  <c:v>0.110573</c:v>
                </c:pt>
                <c:pt idx="2764">
                  <c:v>0.110613</c:v>
                </c:pt>
                <c:pt idx="2765">
                  <c:v>0.110653</c:v>
                </c:pt>
                <c:pt idx="2766">
                  <c:v>0.110693</c:v>
                </c:pt>
                <c:pt idx="2767">
                  <c:v>0.110733</c:v>
                </c:pt>
                <c:pt idx="2768">
                  <c:v>0.110773</c:v>
                </c:pt>
                <c:pt idx="2769">
                  <c:v>0.11081299999999999</c:v>
                </c:pt>
                <c:pt idx="2770">
                  <c:v>0.11085299999999999</c:v>
                </c:pt>
                <c:pt idx="2771">
                  <c:v>0.11089300000000001</c:v>
                </c:pt>
                <c:pt idx="2772">
                  <c:v>0.110933</c:v>
                </c:pt>
                <c:pt idx="2773">
                  <c:v>0.110973</c:v>
                </c:pt>
                <c:pt idx="2774">
                  <c:v>0.111013</c:v>
                </c:pt>
                <c:pt idx="2775">
                  <c:v>0.111053</c:v>
                </c:pt>
                <c:pt idx="2776">
                  <c:v>0.111093</c:v>
                </c:pt>
                <c:pt idx="2777">
                  <c:v>0.111133</c:v>
                </c:pt>
                <c:pt idx="2778">
                  <c:v>0.11117299999999999</c:v>
                </c:pt>
                <c:pt idx="2779">
                  <c:v>0.11121300000000001</c:v>
                </c:pt>
                <c:pt idx="2780">
                  <c:v>0.111253</c:v>
                </c:pt>
                <c:pt idx="2781">
                  <c:v>0.111293</c:v>
                </c:pt>
                <c:pt idx="2782">
                  <c:v>0.111333</c:v>
                </c:pt>
                <c:pt idx="2783">
                  <c:v>0.111373</c:v>
                </c:pt>
                <c:pt idx="2784">
                  <c:v>0.111413</c:v>
                </c:pt>
                <c:pt idx="2785">
                  <c:v>0.111453</c:v>
                </c:pt>
                <c:pt idx="2786">
                  <c:v>0.11149299999999999</c:v>
                </c:pt>
                <c:pt idx="2787">
                  <c:v>0.11153299999999999</c:v>
                </c:pt>
                <c:pt idx="2788">
                  <c:v>0.11157300000000001</c:v>
                </c:pt>
                <c:pt idx="2789">
                  <c:v>0.111613</c:v>
                </c:pt>
                <c:pt idx="2790">
                  <c:v>0.111653</c:v>
                </c:pt>
                <c:pt idx="2791">
                  <c:v>0.111693</c:v>
                </c:pt>
                <c:pt idx="2792">
                  <c:v>0.111733</c:v>
                </c:pt>
                <c:pt idx="2793">
                  <c:v>0.111773</c:v>
                </c:pt>
                <c:pt idx="2794">
                  <c:v>0.111813</c:v>
                </c:pt>
                <c:pt idx="2795">
                  <c:v>0.11185299999999999</c:v>
                </c:pt>
                <c:pt idx="2796">
                  <c:v>0.11189300000000001</c:v>
                </c:pt>
                <c:pt idx="2797">
                  <c:v>0.111933</c:v>
                </c:pt>
                <c:pt idx="2798">
                  <c:v>0.111973</c:v>
                </c:pt>
                <c:pt idx="2799">
                  <c:v>0.112013</c:v>
                </c:pt>
                <c:pt idx="2800">
                  <c:v>0.112053</c:v>
                </c:pt>
                <c:pt idx="2801">
                  <c:v>0.112093</c:v>
                </c:pt>
                <c:pt idx="2802">
                  <c:v>0.112133</c:v>
                </c:pt>
                <c:pt idx="2803">
                  <c:v>0.11217299999999999</c:v>
                </c:pt>
                <c:pt idx="2804">
                  <c:v>0.11221299999999999</c:v>
                </c:pt>
                <c:pt idx="2805">
                  <c:v>0.11225300000000001</c:v>
                </c:pt>
                <c:pt idx="2806">
                  <c:v>0.112293</c:v>
                </c:pt>
                <c:pt idx="2807">
                  <c:v>0.112333</c:v>
                </c:pt>
                <c:pt idx="2808">
                  <c:v>0.112373</c:v>
                </c:pt>
                <c:pt idx="2809">
                  <c:v>0.112413</c:v>
                </c:pt>
                <c:pt idx="2810">
                  <c:v>0.112453</c:v>
                </c:pt>
                <c:pt idx="2811">
                  <c:v>0.112493</c:v>
                </c:pt>
                <c:pt idx="2812">
                  <c:v>0.11253299999999999</c:v>
                </c:pt>
                <c:pt idx="2813">
                  <c:v>0.11257300000000001</c:v>
                </c:pt>
                <c:pt idx="2814">
                  <c:v>0.112613</c:v>
                </c:pt>
                <c:pt idx="2815">
                  <c:v>0.112653</c:v>
                </c:pt>
                <c:pt idx="2816">
                  <c:v>0.112693</c:v>
                </c:pt>
                <c:pt idx="2817">
                  <c:v>0.112733</c:v>
                </c:pt>
                <c:pt idx="2818">
                  <c:v>0.112773</c:v>
                </c:pt>
                <c:pt idx="2819">
                  <c:v>0.112813</c:v>
                </c:pt>
                <c:pt idx="2820">
                  <c:v>0.11285299999999999</c:v>
                </c:pt>
                <c:pt idx="2821">
                  <c:v>0.11289299999999999</c:v>
                </c:pt>
                <c:pt idx="2822">
                  <c:v>0.11293300000000001</c:v>
                </c:pt>
                <c:pt idx="2823">
                  <c:v>0.112973</c:v>
                </c:pt>
                <c:pt idx="2824">
                  <c:v>0.113013</c:v>
                </c:pt>
                <c:pt idx="2825">
                  <c:v>0.113053</c:v>
                </c:pt>
                <c:pt idx="2826">
                  <c:v>0.113093</c:v>
                </c:pt>
                <c:pt idx="2827">
                  <c:v>0.113133</c:v>
                </c:pt>
                <c:pt idx="2828">
                  <c:v>0.113173</c:v>
                </c:pt>
                <c:pt idx="2829">
                  <c:v>0.11321299999999999</c:v>
                </c:pt>
                <c:pt idx="2830">
                  <c:v>0.11325300000000001</c:v>
                </c:pt>
                <c:pt idx="2831">
                  <c:v>0.113293</c:v>
                </c:pt>
                <c:pt idx="2832">
                  <c:v>0.113333</c:v>
                </c:pt>
                <c:pt idx="2833">
                  <c:v>0.113373</c:v>
                </c:pt>
                <c:pt idx="2834">
                  <c:v>0.113413</c:v>
                </c:pt>
                <c:pt idx="2835">
                  <c:v>0.113453</c:v>
                </c:pt>
                <c:pt idx="2836">
                  <c:v>0.113493</c:v>
                </c:pt>
                <c:pt idx="2837">
                  <c:v>0.113533</c:v>
                </c:pt>
                <c:pt idx="2838">
                  <c:v>0.11357299999999999</c:v>
                </c:pt>
                <c:pt idx="2839">
                  <c:v>0.11361300000000001</c:v>
                </c:pt>
                <c:pt idx="2840">
                  <c:v>0.113653</c:v>
                </c:pt>
                <c:pt idx="2841">
                  <c:v>0.113693</c:v>
                </c:pt>
                <c:pt idx="2842">
                  <c:v>0.113733</c:v>
                </c:pt>
                <c:pt idx="2843">
                  <c:v>0.113773</c:v>
                </c:pt>
                <c:pt idx="2844">
                  <c:v>0.113813</c:v>
                </c:pt>
                <c:pt idx="2845">
                  <c:v>0.113853</c:v>
                </c:pt>
                <c:pt idx="2846">
                  <c:v>0.11389299999999999</c:v>
                </c:pt>
                <c:pt idx="2847">
                  <c:v>0.11393300000000001</c:v>
                </c:pt>
                <c:pt idx="2848">
                  <c:v>0.113973</c:v>
                </c:pt>
                <c:pt idx="2849">
                  <c:v>0.114013</c:v>
                </c:pt>
                <c:pt idx="2850">
                  <c:v>0.114053</c:v>
                </c:pt>
                <c:pt idx="2851">
                  <c:v>0.114093</c:v>
                </c:pt>
                <c:pt idx="2852">
                  <c:v>0.114133</c:v>
                </c:pt>
                <c:pt idx="2853">
                  <c:v>0.114173</c:v>
                </c:pt>
                <c:pt idx="2854">
                  <c:v>0.114213</c:v>
                </c:pt>
                <c:pt idx="2855">
                  <c:v>0.11425200000000001</c:v>
                </c:pt>
                <c:pt idx="2856">
                  <c:v>0.114292</c:v>
                </c:pt>
                <c:pt idx="2857">
                  <c:v>0.114332</c:v>
                </c:pt>
                <c:pt idx="2858">
                  <c:v>0.114372</c:v>
                </c:pt>
                <c:pt idx="2859">
                  <c:v>0.114412</c:v>
                </c:pt>
                <c:pt idx="2860">
                  <c:v>0.114452</c:v>
                </c:pt>
                <c:pt idx="2861">
                  <c:v>0.114492</c:v>
                </c:pt>
                <c:pt idx="2862">
                  <c:v>0.11453199999999999</c:v>
                </c:pt>
                <c:pt idx="2863">
                  <c:v>0.11457199999999999</c:v>
                </c:pt>
                <c:pt idx="2864">
                  <c:v>0.11461200000000001</c:v>
                </c:pt>
                <c:pt idx="2865">
                  <c:v>0.114652</c:v>
                </c:pt>
                <c:pt idx="2866">
                  <c:v>0.114692</c:v>
                </c:pt>
                <c:pt idx="2867">
                  <c:v>0.114732</c:v>
                </c:pt>
                <c:pt idx="2868">
                  <c:v>0.114772</c:v>
                </c:pt>
                <c:pt idx="2869">
                  <c:v>0.114812</c:v>
                </c:pt>
                <c:pt idx="2870">
                  <c:v>0.114852</c:v>
                </c:pt>
                <c:pt idx="2871">
                  <c:v>0.11489199999999999</c:v>
                </c:pt>
                <c:pt idx="2872">
                  <c:v>0.11493200000000001</c:v>
                </c:pt>
                <c:pt idx="2873">
                  <c:v>0.114972</c:v>
                </c:pt>
                <c:pt idx="2874">
                  <c:v>0.115012</c:v>
                </c:pt>
                <c:pt idx="2875">
                  <c:v>0.115052</c:v>
                </c:pt>
                <c:pt idx="2876">
                  <c:v>0.115092</c:v>
                </c:pt>
                <c:pt idx="2877">
                  <c:v>0.115132</c:v>
                </c:pt>
                <c:pt idx="2878">
                  <c:v>0.115172</c:v>
                </c:pt>
                <c:pt idx="2879">
                  <c:v>0.11521199999999999</c:v>
                </c:pt>
                <c:pt idx="2880">
                  <c:v>0.11525199999999999</c:v>
                </c:pt>
                <c:pt idx="2881">
                  <c:v>0.11529200000000001</c:v>
                </c:pt>
                <c:pt idx="2882">
                  <c:v>0.115332</c:v>
                </c:pt>
                <c:pt idx="2883">
                  <c:v>0.115372</c:v>
                </c:pt>
                <c:pt idx="2884">
                  <c:v>0.115412</c:v>
                </c:pt>
                <c:pt idx="2885">
                  <c:v>0.115452</c:v>
                </c:pt>
                <c:pt idx="2886">
                  <c:v>0.115492</c:v>
                </c:pt>
                <c:pt idx="2887">
                  <c:v>0.115532</c:v>
                </c:pt>
                <c:pt idx="2888">
                  <c:v>0.11557199999999999</c:v>
                </c:pt>
                <c:pt idx="2889">
                  <c:v>0.11561200000000001</c:v>
                </c:pt>
                <c:pt idx="2890">
                  <c:v>0.115652</c:v>
                </c:pt>
                <c:pt idx="2891">
                  <c:v>0.115692</c:v>
                </c:pt>
                <c:pt idx="2892">
                  <c:v>0.115732</c:v>
                </c:pt>
                <c:pt idx="2893">
                  <c:v>0.115772</c:v>
                </c:pt>
                <c:pt idx="2894">
                  <c:v>0.115812</c:v>
                </c:pt>
                <c:pt idx="2895">
                  <c:v>0.115852</c:v>
                </c:pt>
                <c:pt idx="2896">
                  <c:v>0.115892</c:v>
                </c:pt>
                <c:pt idx="2897">
                  <c:v>0.11593199999999999</c:v>
                </c:pt>
                <c:pt idx="2898">
                  <c:v>0.11597200000000001</c:v>
                </c:pt>
                <c:pt idx="2899">
                  <c:v>0.116012</c:v>
                </c:pt>
                <c:pt idx="2900">
                  <c:v>0.116052</c:v>
                </c:pt>
                <c:pt idx="2901">
                  <c:v>0.116092</c:v>
                </c:pt>
                <c:pt idx="2902">
                  <c:v>0.116132</c:v>
                </c:pt>
                <c:pt idx="2903">
                  <c:v>0.116172</c:v>
                </c:pt>
                <c:pt idx="2904">
                  <c:v>0.116212</c:v>
                </c:pt>
                <c:pt idx="2905">
                  <c:v>0.11625199999999999</c:v>
                </c:pt>
                <c:pt idx="2906">
                  <c:v>0.11629200000000001</c:v>
                </c:pt>
                <c:pt idx="2907">
                  <c:v>0.116332</c:v>
                </c:pt>
                <c:pt idx="2908">
                  <c:v>0.116372</c:v>
                </c:pt>
                <c:pt idx="2909">
                  <c:v>0.116412</c:v>
                </c:pt>
                <c:pt idx="2910">
                  <c:v>0.116452</c:v>
                </c:pt>
                <c:pt idx="2911">
                  <c:v>0.116492</c:v>
                </c:pt>
                <c:pt idx="2912">
                  <c:v>0.116532</c:v>
                </c:pt>
                <c:pt idx="2913">
                  <c:v>0.116572</c:v>
                </c:pt>
                <c:pt idx="2914">
                  <c:v>0.11661199999999999</c:v>
                </c:pt>
                <c:pt idx="2915">
                  <c:v>0.11665200000000001</c:v>
                </c:pt>
                <c:pt idx="2916">
                  <c:v>0.116692</c:v>
                </c:pt>
                <c:pt idx="2917">
                  <c:v>0.116732</c:v>
                </c:pt>
                <c:pt idx="2918">
                  <c:v>0.116772</c:v>
                </c:pt>
                <c:pt idx="2919">
                  <c:v>0.116812</c:v>
                </c:pt>
                <c:pt idx="2920">
                  <c:v>0.116852</c:v>
                </c:pt>
                <c:pt idx="2921">
                  <c:v>0.116892</c:v>
                </c:pt>
                <c:pt idx="2922">
                  <c:v>0.11693199999999999</c:v>
                </c:pt>
                <c:pt idx="2923">
                  <c:v>0.11697200000000001</c:v>
                </c:pt>
                <c:pt idx="2924">
                  <c:v>0.117012</c:v>
                </c:pt>
                <c:pt idx="2925">
                  <c:v>0.117052</c:v>
                </c:pt>
                <c:pt idx="2926">
                  <c:v>0.117092</c:v>
                </c:pt>
                <c:pt idx="2927">
                  <c:v>0.117132</c:v>
                </c:pt>
                <c:pt idx="2928">
                  <c:v>0.117172</c:v>
                </c:pt>
                <c:pt idx="2929">
                  <c:v>0.117212</c:v>
                </c:pt>
                <c:pt idx="2930">
                  <c:v>0.117252</c:v>
                </c:pt>
                <c:pt idx="2931">
                  <c:v>0.11729199999999999</c:v>
                </c:pt>
                <c:pt idx="2932">
                  <c:v>0.11733200000000001</c:v>
                </c:pt>
                <c:pt idx="2933">
                  <c:v>0.117372</c:v>
                </c:pt>
                <c:pt idx="2934">
                  <c:v>0.117412</c:v>
                </c:pt>
                <c:pt idx="2935">
                  <c:v>0.117452</c:v>
                </c:pt>
                <c:pt idx="2936">
                  <c:v>0.117492</c:v>
                </c:pt>
                <c:pt idx="2937">
                  <c:v>0.117532</c:v>
                </c:pt>
                <c:pt idx="2938">
                  <c:v>0.117572</c:v>
                </c:pt>
                <c:pt idx="2939">
                  <c:v>0.11761199999999999</c:v>
                </c:pt>
                <c:pt idx="2940">
                  <c:v>0.11765200000000001</c:v>
                </c:pt>
                <c:pt idx="2941">
                  <c:v>0.117692</c:v>
                </c:pt>
                <c:pt idx="2942">
                  <c:v>0.117732</c:v>
                </c:pt>
                <c:pt idx="2943">
                  <c:v>0.117772</c:v>
                </c:pt>
                <c:pt idx="2944">
                  <c:v>0.117812</c:v>
                </c:pt>
                <c:pt idx="2945">
                  <c:v>0.117852</c:v>
                </c:pt>
                <c:pt idx="2946">
                  <c:v>0.117892</c:v>
                </c:pt>
                <c:pt idx="2947">
                  <c:v>0.117932</c:v>
                </c:pt>
                <c:pt idx="2948">
                  <c:v>0.11797199999999999</c:v>
                </c:pt>
                <c:pt idx="2949">
                  <c:v>0.11801200000000001</c:v>
                </c:pt>
                <c:pt idx="2950">
                  <c:v>0.118052</c:v>
                </c:pt>
                <c:pt idx="2951">
                  <c:v>0.118092</c:v>
                </c:pt>
                <c:pt idx="2952">
                  <c:v>0.118132</c:v>
                </c:pt>
                <c:pt idx="2953">
                  <c:v>0.118172</c:v>
                </c:pt>
                <c:pt idx="2954">
                  <c:v>0.118212</c:v>
                </c:pt>
                <c:pt idx="2955">
                  <c:v>0.118252</c:v>
                </c:pt>
                <c:pt idx="2956">
                  <c:v>0.11829199999999999</c:v>
                </c:pt>
                <c:pt idx="2957">
                  <c:v>0.11833200000000001</c:v>
                </c:pt>
                <c:pt idx="2958">
                  <c:v>0.118372</c:v>
                </c:pt>
                <c:pt idx="2959">
                  <c:v>0.118412</c:v>
                </c:pt>
                <c:pt idx="2960">
                  <c:v>0.118452</c:v>
                </c:pt>
                <c:pt idx="2961">
                  <c:v>0.118492</c:v>
                </c:pt>
                <c:pt idx="2962">
                  <c:v>0.118532</c:v>
                </c:pt>
                <c:pt idx="2963">
                  <c:v>0.118572</c:v>
                </c:pt>
                <c:pt idx="2964">
                  <c:v>0.118612</c:v>
                </c:pt>
                <c:pt idx="2965">
                  <c:v>0.11865199999999999</c:v>
                </c:pt>
                <c:pt idx="2966">
                  <c:v>0.11869200000000001</c:v>
                </c:pt>
                <c:pt idx="2967">
                  <c:v>0.118732</c:v>
                </c:pt>
                <c:pt idx="2968">
                  <c:v>0.118772</c:v>
                </c:pt>
                <c:pt idx="2969">
                  <c:v>0.118812</c:v>
                </c:pt>
                <c:pt idx="2970">
                  <c:v>0.118852</c:v>
                </c:pt>
                <c:pt idx="2971">
                  <c:v>0.118892</c:v>
                </c:pt>
                <c:pt idx="2972">
                  <c:v>0.118932</c:v>
                </c:pt>
                <c:pt idx="2973">
                  <c:v>0.11897199999999999</c:v>
                </c:pt>
                <c:pt idx="2974">
                  <c:v>0.11901200000000001</c:v>
                </c:pt>
                <c:pt idx="2975">
                  <c:v>0.11905200000000001</c:v>
                </c:pt>
                <c:pt idx="2976">
                  <c:v>0.119092</c:v>
                </c:pt>
                <c:pt idx="2977">
                  <c:v>0.119132</c:v>
                </c:pt>
                <c:pt idx="2978">
                  <c:v>0.119172</c:v>
                </c:pt>
                <c:pt idx="2979">
                  <c:v>0.119212</c:v>
                </c:pt>
                <c:pt idx="2980">
                  <c:v>0.119252</c:v>
                </c:pt>
                <c:pt idx="2981">
                  <c:v>0.119292</c:v>
                </c:pt>
                <c:pt idx="2982">
                  <c:v>0.11933199999999999</c:v>
                </c:pt>
                <c:pt idx="2983">
                  <c:v>0.11937200000000001</c:v>
                </c:pt>
                <c:pt idx="2984">
                  <c:v>0.119412</c:v>
                </c:pt>
                <c:pt idx="2985">
                  <c:v>0.119452</c:v>
                </c:pt>
                <c:pt idx="2986">
                  <c:v>0.119492</c:v>
                </c:pt>
                <c:pt idx="2987">
                  <c:v>0.119532</c:v>
                </c:pt>
                <c:pt idx="2988">
                  <c:v>0.119572</c:v>
                </c:pt>
                <c:pt idx="2989">
                  <c:v>0.119612</c:v>
                </c:pt>
                <c:pt idx="2990">
                  <c:v>0.11965199999999999</c:v>
                </c:pt>
                <c:pt idx="2991">
                  <c:v>0.11969200000000001</c:v>
                </c:pt>
                <c:pt idx="2992">
                  <c:v>0.11973200000000001</c:v>
                </c:pt>
                <c:pt idx="2993">
                  <c:v>0.119772</c:v>
                </c:pt>
                <c:pt idx="2994">
                  <c:v>0.119812</c:v>
                </c:pt>
                <c:pt idx="2995">
                  <c:v>0.119852</c:v>
                </c:pt>
                <c:pt idx="2996">
                  <c:v>0.119892</c:v>
                </c:pt>
                <c:pt idx="2997">
                  <c:v>0.119932</c:v>
                </c:pt>
                <c:pt idx="2998">
                  <c:v>0.119972</c:v>
                </c:pt>
                <c:pt idx="2999">
                  <c:v>0.12001199999999999</c:v>
                </c:pt>
                <c:pt idx="3000">
                  <c:v>0.12005200000000001</c:v>
                </c:pt>
                <c:pt idx="3001">
                  <c:v>0.120092</c:v>
                </c:pt>
                <c:pt idx="3002">
                  <c:v>0.120132</c:v>
                </c:pt>
                <c:pt idx="3003">
                  <c:v>0.120172</c:v>
                </c:pt>
                <c:pt idx="3004">
                  <c:v>0.120212</c:v>
                </c:pt>
                <c:pt idx="3005">
                  <c:v>0.120252</c:v>
                </c:pt>
                <c:pt idx="3006">
                  <c:v>0.120292</c:v>
                </c:pt>
                <c:pt idx="3007">
                  <c:v>0.12033199999999999</c:v>
                </c:pt>
                <c:pt idx="3008">
                  <c:v>0.12037200000000001</c:v>
                </c:pt>
                <c:pt idx="3009">
                  <c:v>0.12041200000000001</c:v>
                </c:pt>
                <c:pt idx="3010">
                  <c:v>0.120452</c:v>
                </c:pt>
                <c:pt idx="3011">
                  <c:v>0.120492</c:v>
                </c:pt>
                <c:pt idx="3012">
                  <c:v>0.120532</c:v>
                </c:pt>
                <c:pt idx="3013">
                  <c:v>0.120572</c:v>
                </c:pt>
                <c:pt idx="3014">
                  <c:v>0.120612</c:v>
                </c:pt>
                <c:pt idx="3015">
                  <c:v>0.120652</c:v>
                </c:pt>
                <c:pt idx="3016">
                  <c:v>0.12069199999999999</c:v>
                </c:pt>
                <c:pt idx="3017">
                  <c:v>0.12073200000000001</c:v>
                </c:pt>
                <c:pt idx="3018">
                  <c:v>0.120772</c:v>
                </c:pt>
                <c:pt idx="3019">
                  <c:v>0.120812</c:v>
                </c:pt>
                <c:pt idx="3020">
                  <c:v>0.120852</c:v>
                </c:pt>
                <c:pt idx="3021">
                  <c:v>0.120892</c:v>
                </c:pt>
                <c:pt idx="3022">
                  <c:v>0.120932</c:v>
                </c:pt>
                <c:pt idx="3023">
                  <c:v>0.120972</c:v>
                </c:pt>
                <c:pt idx="3024">
                  <c:v>0.12101199999999999</c:v>
                </c:pt>
                <c:pt idx="3025">
                  <c:v>0.12105200000000001</c:v>
                </c:pt>
                <c:pt idx="3026">
                  <c:v>0.12109200000000001</c:v>
                </c:pt>
                <c:pt idx="3027">
                  <c:v>0.121132</c:v>
                </c:pt>
                <c:pt idx="3028">
                  <c:v>0.121172</c:v>
                </c:pt>
                <c:pt idx="3029">
                  <c:v>0.121212</c:v>
                </c:pt>
                <c:pt idx="3030">
                  <c:v>0.121252</c:v>
                </c:pt>
                <c:pt idx="3031">
                  <c:v>0.121292</c:v>
                </c:pt>
                <c:pt idx="3032">
                  <c:v>0.121332</c:v>
                </c:pt>
                <c:pt idx="3033">
                  <c:v>0.12137199999999999</c:v>
                </c:pt>
                <c:pt idx="3034">
                  <c:v>0.12141200000000001</c:v>
                </c:pt>
                <c:pt idx="3035">
                  <c:v>0.121452</c:v>
                </c:pt>
                <c:pt idx="3036">
                  <c:v>0.121492</c:v>
                </c:pt>
                <c:pt idx="3037">
                  <c:v>0.121532</c:v>
                </c:pt>
                <c:pt idx="3038">
                  <c:v>0.121572</c:v>
                </c:pt>
                <c:pt idx="3039">
                  <c:v>0.121612</c:v>
                </c:pt>
                <c:pt idx="3040">
                  <c:v>0.121652</c:v>
                </c:pt>
                <c:pt idx="3041">
                  <c:v>0.12169199999999999</c:v>
                </c:pt>
                <c:pt idx="3042">
                  <c:v>0.12173200000000001</c:v>
                </c:pt>
                <c:pt idx="3043">
                  <c:v>0.12177200000000001</c:v>
                </c:pt>
                <c:pt idx="3044">
                  <c:v>0.121812</c:v>
                </c:pt>
                <c:pt idx="3045">
                  <c:v>0.121852</c:v>
                </c:pt>
                <c:pt idx="3046">
                  <c:v>0.121892</c:v>
                </c:pt>
                <c:pt idx="3047">
                  <c:v>0.121932</c:v>
                </c:pt>
                <c:pt idx="3048">
                  <c:v>0.121972</c:v>
                </c:pt>
                <c:pt idx="3049">
                  <c:v>0.122012</c:v>
                </c:pt>
                <c:pt idx="3050">
                  <c:v>0.12205199999999999</c:v>
                </c:pt>
                <c:pt idx="3051">
                  <c:v>0.12209200000000001</c:v>
                </c:pt>
                <c:pt idx="3052">
                  <c:v>0.122132</c:v>
                </c:pt>
                <c:pt idx="3053">
                  <c:v>0.122172</c:v>
                </c:pt>
                <c:pt idx="3054">
                  <c:v>0.122212</c:v>
                </c:pt>
                <c:pt idx="3055">
                  <c:v>0.122252</c:v>
                </c:pt>
                <c:pt idx="3056">
                  <c:v>0.122292</c:v>
                </c:pt>
                <c:pt idx="3057">
                  <c:v>0.122332</c:v>
                </c:pt>
                <c:pt idx="3058">
                  <c:v>0.12237199999999999</c:v>
                </c:pt>
                <c:pt idx="3059">
                  <c:v>0.12241200000000001</c:v>
                </c:pt>
                <c:pt idx="3060">
                  <c:v>0.12245200000000001</c:v>
                </c:pt>
                <c:pt idx="3061">
                  <c:v>0.122492</c:v>
                </c:pt>
                <c:pt idx="3062">
                  <c:v>0.122532</c:v>
                </c:pt>
                <c:pt idx="3063">
                  <c:v>0.122572</c:v>
                </c:pt>
                <c:pt idx="3064">
                  <c:v>0.122612</c:v>
                </c:pt>
                <c:pt idx="3065">
                  <c:v>0.122652</c:v>
                </c:pt>
                <c:pt idx="3066">
                  <c:v>0.122692</c:v>
                </c:pt>
                <c:pt idx="3067">
                  <c:v>0.12273199999999999</c:v>
                </c:pt>
                <c:pt idx="3068">
                  <c:v>0.12277200000000001</c:v>
                </c:pt>
                <c:pt idx="3069">
                  <c:v>0.122812</c:v>
                </c:pt>
                <c:pt idx="3070">
                  <c:v>0.122852</c:v>
                </c:pt>
                <c:pt idx="3071">
                  <c:v>0.122892</c:v>
                </c:pt>
                <c:pt idx="3072">
                  <c:v>0.122932</c:v>
                </c:pt>
                <c:pt idx="3073">
                  <c:v>0.122972</c:v>
                </c:pt>
                <c:pt idx="3074">
                  <c:v>0.123012</c:v>
                </c:pt>
                <c:pt idx="3075">
                  <c:v>0.12305199999999999</c:v>
                </c:pt>
                <c:pt idx="3076">
                  <c:v>0.12309199999999999</c:v>
                </c:pt>
                <c:pt idx="3077">
                  <c:v>0.12313200000000001</c:v>
                </c:pt>
                <c:pt idx="3078">
                  <c:v>0.123172</c:v>
                </c:pt>
                <c:pt idx="3079">
                  <c:v>0.123212</c:v>
                </c:pt>
                <c:pt idx="3080">
                  <c:v>0.123252</c:v>
                </c:pt>
                <c:pt idx="3081">
                  <c:v>0.123292</c:v>
                </c:pt>
                <c:pt idx="3082">
                  <c:v>0.123332</c:v>
                </c:pt>
                <c:pt idx="3083">
                  <c:v>0.123372</c:v>
                </c:pt>
                <c:pt idx="3084">
                  <c:v>0.12341199999999999</c:v>
                </c:pt>
                <c:pt idx="3085">
                  <c:v>0.12345200000000001</c:v>
                </c:pt>
                <c:pt idx="3086">
                  <c:v>0.123492</c:v>
                </c:pt>
                <c:pt idx="3087">
                  <c:v>0.123532</c:v>
                </c:pt>
                <c:pt idx="3088">
                  <c:v>0.123572</c:v>
                </c:pt>
                <c:pt idx="3089">
                  <c:v>0.123612</c:v>
                </c:pt>
                <c:pt idx="3090">
                  <c:v>0.123652</c:v>
                </c:pt>
                <c:pt idx="3091">
                  <c:v>0.123692</c:v>
                </c:pt>
                <c:pt idx="3092">
                  <c:v>0.12373199999999999</c:v>
                </c:pt>
                <c:pt idx="3093">
                  <c:v>0.12377199999999999</c:v>
                </c:pt>
                <c:pt idx="3094">
                  <c:v>0.12381200000000001</c:v>
                </c:pt>
                <c:pt idx="3095">
                  <c:v>0.123852</c:v>
                </c:pt>
                <c:pt idx="3096">
                  <c:v>0.123892</c:v>
                </c:pt>
                <c:pt idx="3097">
                  <c:v>0.123932</c:v>
                </c:pt>
                <c:pt idx="3098">
                  <c:v>0.123972</c:v>
                </c:pt>
                <c:pt idx="3099">
                  <c:v>0.124012</c:v>
                </c:pt>
                <c:pt idx="3100">
                  <c:v>0.124052</c:v>
                </c:pt>
                <c:pt idx="3101">
                  <c:v>0.12409199999999999</c:v>
                </c:pt>
                <c:pt idx="3102">
                  <c:v>0.12413200000000001</c:v>
                </c:pt>
                <c:pt idx="3103">
                  <c:v>0.124172</c:v>
                </c:pt>
                <c:pt idx="3104">
                  <c:v>0.124212</c:v>
                </c:pt>
                <c:pt idx="3105">
                  <c:v>0.124252</c:v>
                </c:pt>
                <c:pt idx="3106">
                  <c:v>0.124292</c:v>
                </c:pt>
                <c:pt idx="3107">
                  <c:v>0.124332</c:v>
                </c:pt>
                <c:pt idx="3108">
                  <c:v>0.124372</c:v>
                </c:pt>
                <c:pt idx="3109">
                  <c:v>0.12441199999999999</c:v>
                </c:pt>
                <c:pt idx="3110">
                  <c:v>0.12445199999999999</c:v>
                </c:pt>
                <c:pt idx="3111">
                  <c:v>0.12449200000000001</c:v>
                </c:pt>
                <c:pt idx="3112">
                  <c:v>0.124532</c:v>
                </c:pt>
                <c:pt idx="3113">
                  <c:v>0.124572</c:v>
                </c:pt>
                <c:pt idx="3114">
                  <c:v>0.124612</c:v>
                </c:pt>
                <c:pt idx="3115">
                  <c:v>0.124652</c:v>
                </c:pt>
                <c:pt idx="3116">
                  <c:v>0.124692</c:v>
                </c:pt>
                <c:pt idx="3117">
                  <c:v>0.124732</c:v>
                </c:pt>
                <c:pt idx="3118">
                  <c:v>0.12477199999999999</c:v>
                </c:pt>
                <c:pt idx="3119">
                  <c:v>0.12481200000000001</c:v>
                </c:pt>
                <c:pt idx="3120">
                  <c:v>0.124852</c:v>
                </c:pt>
                <c:pt idx="3121">
                  <c:v>0.124892</c:v>
                </c:pt>
                <c:pt idx="3122">
                  <c:v>0.124932</c:v>
                </c:pt>
                <c:pt idx="3123">
                  <c:v>0.124972</c:v>
                </c:pt>
                <c:pt idx="3124">
                  <c:v>0.12501200000000001</c:v>
                </c:pt>
                <c:pt idx="3125">
                  <c:v>0.125052</c:v>
                </c:pt>
                <c:pt idx="3126">
                  <c:v>0.12509200000000001</c:v>
                </c:pt>
                <c:pt idx="3127">
                  <c:v>0.12513199999999999</c:v>
                </c:pt>
                <c:pt idx="3128">
                  <c:v>0.12517200000000001</c:v>
                </c:pt>
                <c:pt idx="3129">
                  <c:v>0.12521199999999999</c:v>
                </c:pt>
                <c:pt idx="3130">
                  <c:v>0.125252</c:v>
                </c:pt>
                <c:pt idx="3131">
                  <c:v>0.12529199999999999</c:v>
                </c:pt>
                <c:pt idx="3132">
                  <c:v>0.125332</c:v>
                </c:pt>
                <c:pt idx="3133">
                  <c:v>0.12537200000000001</c:v>
                </c:pt>
                <c:pt idx="3134">
                  <c:v>0.125412</c:v>
                </c:pt>
                <c:pt idx="3135">
                  <c:v>0.12545200000000001</c:v>
                </c:pt>
                <c:pt idx="3136">
                  <c:v>0.12549199999999999</c:v>
                </c:pt>
                <c:pt idx="3137">
                  <c:v>0.125532</c:v>
                </c:pt>
                <c:pt idx="3138">
                  <c:v>0.12557199999999999</c:v>
                </c:pt>
                <c:pt idx="3139">
                  <c:v>0.125612</c:v>
                </c:pt>
                <c:pt idx="3140">
                  <c:v>0.12565200000000001</c:v>
                </c:pt>
                <c:pt idx="3141">
                  <c:v>0.125692</c:v>
                </c:pt>
                <c:pt idx="3142">
                  <c:v>0.12573200000000001</c:v>
                </c:pt>
                <c:pt idx="3143">
                  <c:v>0.12577199999999999</c:v>
                </c:pt>
                <c:pt idx="3144">
                  <c:v>0.12581200000000001</c:v>
                </c:pt>
                <c:pt idx="3145">
                  <c:v>0.12585199999999999</c:v>
                </c:pt>
                <c:pt idx="3146">
                  <c:v>0.125892</c:v>
                </c:pt>
                <c:pt idx="3147">
                  <c:v>0.12593199999999999</c:v>
                </c:pt>
                <c:pt idx="3148">
                  <c:v>0.125972</c:v>
                </c:pt>
                <c:pt idx="3149">
                  <c:v>0.12601200000000001</c:v>
                </c:pt>
                <c:pt idx="3150">
                  <c:v>0.126052</c:v>
                </c:pt>
                <c:pt idx="3151">
                  <c:v>0.12609200000000001</c:v>
                </c:pt>
                <c:pt idx="3152">
                  <c:v>0.12613199999999999</c:v>
                </c:pt>
                <c:pt idx="3153">
                  <c:v>0.12617200000000001</c:v>
                </c:pt>
                <c:pt idx="3154">
                  <c:v>0.12621199999999999</c:v>
                </c:pt>
                <c:pt idx="3155">
                  <c:v>0.126252</c:v>
                </c:pt>
                <c:pt idx="3156">
                  <c:v>0.12629199999999999</c:v>
                </c:pt>
                <c:pt idx="3157">
                  <c:v>0.126332</c:v>
                </c:pt>
                <c:pt idx="3158">
                  <c:v>0.12637200000000001</c:v>
                </c:pt>
                <c:pt idx="3159">
                  <c:v>0.126412</c:v>
                </c:pt>
                <c:pt idx="3160">
                  <c:v>0.12645200000000001</c:v>
                </c:pt>
                <c:pt idx="3161">
                  <c:v>0.12649199999999999</c:v>
                </c:pt>
                <c:pt idx="3162">
                  <c:v>0.12653200000000001</c:v>
                </c:pt>
                <c:pt idx="3163">
                  <c:v>0.12657199999999999</c:v>
                </c:pt>
                <c:pt idx="3164">
                  <c:v>0.126612</c:v>
                </c:pt>
                <c:pt idx="3165">
                  <c:v>0.12665199999999999</c:v>
                </c:pt>
                <c:pt idx="3166">
                  <c:v>0.126692</c:v>
                </c:pt>
                <c:pt idx="3167">
                  <c:v>0.12673200000000001</c:v>
                </c:pt>
                <c:pt idx="3168">
                  <c:v>0.126772</c:v>
                </c:pt>
                <c:pt idx="3169">
                  <c:v>0.12681200000000001</c:v>
                </c:pt>
                <c:pt idx="3170">
                  <c:v>0.12685199999999999</c:v>
                </c:pt>
                <c:pt idx="3171">
                  <c:v>0.126892</c:v>
                </c:pt>
                <c:pt idx="3172">
                  <c:v>0.12693199999999999</c:v>
                </c:pt>
                <c:pt idx="3173">
                  <c:v>0.126972</c:v>
                </c:pt>
                <c:pt idx="3174">
                  <c:v>0.12701200000000001</c:v>
                </c:pt>
                <c:pt idx="3175">
                  <c:v>0.127052</c:v>
                </c:pt>
                <c:pt idx="3176">
                  <c:v>0.12709200000000001</c:v>
                </c:pt>
                <c:pt idx="3177">
                  <c:v>0.127132</c:v>
                </c:pt>
                <c:pt idx="3178">
                  <c:v>0.12717200000000001</c:v>
                </c:pt>
                <c:pt idx="3179">
                  <c:v>0.12721199999999999</c:v>
                </c:pt>
                <c:pt idx="3180">
                  <c:v>0.127252</c:v>
                </c:pt>
                <c:pt idx="3181">
                  <c:v>0.12729199999999999</c:v>
                </c:pt>
                <c:pt idx="3182">
                  <c:v>0.127332</c:v>
                </c:pt>
                <c:pt idx="3183">
                  <c:v>0.12737200000000001</c:v>
                </c:pt>
                <c:pt idx="3184">
                  <c:v>0.127412</c:v>
                </c:pt>
                <c:pt idx="3185">
                  <c:v>0.12745200000000001</c:v>
                </c:pt>
                <c:pt idx="3186">
                  <c:v>0.12749199999999999</c:v>
                </c:pt>
                <c:pt idx="3187">
                  <c:v>0.12753200000000001</c:v>
                </c:pt>
                <c:pt idx="3188">
                  <c:v>0.12757199999999999</c:v>
                </c:pt>
                <c:pt idx="3189">
                  <c:v>0.127612</c:v>
                </c:pt>
                <c:pt idx="3190">
                  <c:v>0.12765199999999999</c:v>
                </c:pt>
                <c:pt idx="3191">
                  <c:v>0.127692</c:v>
                </c:pt>
                <c:pt idx="3192">
                  <c:v>0.12773200000000001</c:v>
                </c:pt>
                <c:pt idx="3193">
                  <c:v>0.127772</c:v>
                </c:pt>
                <c:pt idx="3194">
                  <c:v>0.12781200000000001</c:v>
                </c:pt>
                <c:pt idx="3195">
                  <c:v>0.12785199999999999</c:v>
                </c:pt>
                <c:pt idx="3196">
                  <c:v>0.12789200000000001</c:v>
                </c:pt>
                <c:pt idx="3197">
                  <c:v>0.12793199999999999</c:v>
                </c:pt>
                <c:pt idx="3198">
                  <c:v>0.127972</c:v>
                </c:pt>
                <c:pt idx="3199">
                  <c:v>0.12801199999999999</c:v>
                </c:pt>
                <c:pt idx="3200">
                  <c:v>0.128052</c:v>
                </c:pt>
                <c:pt idx="3201">
                  <c:v>0.12809200000000001</c:v>
                </c:pt>
                <c:pt idx="3202">
                  <c:v>0.128132</c:v>
                </c:pt>
                <c:pt idx="3203">
                  <c:v>0.12817200000000001</c:v>
                </c:pt>
                <c:pt idx="3204">
                  <c:v>0.12821199999999999</c:v>
                </c:pt>
                <c:pt idx="3205">
                  <c:v>0.128252</c:v>
                </c:pt>
                <c:pt idx="3206">
                  <c:v>0.12829199999999999</c:v>
                </c:pt>
                <c:pt idx="3207">
                  <c:v>0.128332</c:v>
                </c:pt>
                <c:pt idx="3208">
                  <c:v>0.12837200000000001</c:v>
                </c:pt>
                <c:pt idx="3209">
                  <c:v>0.128412</c:v>
                </c:pt>
                <c:pt idx="3210">
                  <c:v>0.12845100000000001</c:v>
                </c:pt>
                <c:pt idx="3211">
                  <c:v>0.12849099999999999</c:v>
                </c:pt>
                <c:pt idx="3212">
                  <c:v>0.12853100000000001</c:v>
                </c:pt>
                <c:pt idx="3213">
                  <c:v>0.12857099999999999</c:v>
                </c:pt>
                <c:pt idx="3214">
                  <c:v>0.128611</c:v>
                </c:pt>
                <c:pt idx="3215">
                  <c:v>0.12865099999999999</c:v>
                </c:pt>
                <c:pt idx="3216">
                  <c:v>0.128691</c:v>
                </c:pt>
                <c:pt idx="3217">
                  <c:v>0.12873100000000001</c:v>
                </c:pt>
                <c:pt idx="3218">
                  <c:v>0.128771</c:v>
                </c:pt>
                <c:pt idx="3219">
                  <c:v>0.12881100000000001</c:v>
                </c:pt>
                <c:pt idx="3220">
                  <c:v>0.12885099999999999</c:v>
                </c:pt>
                <c:pt idx="3221">
                  <c:v>0.12889100000000001</c:v>
                </c:pt>
                <c:pt idx="3222">
                  <c:v>0.12893099999999999</c:v>
                </c:pt>
                <c:pt idx="3223">
                  <c:v>0.128971</c:v>
                </c:pt>
                <c:pt idx="3224">
                  <c:v>0.12901099999999999</c:v>
                </c:pt>
                <c:pt idx="3225">
                  <c:v>0.129051</c:v>
                </c:pt>
                <c:pt idx="3226">
                  <c:v>0.12909100000000001</c:v>
                </c:pt>
                <c:pt idx="3227">
                  <c:v>0.129131</c:v>
                </c:pt>
                <c:pt idx="3228">
                  <c:v>0.12917100000000001</c:v>
                </c:pt>
                <c:pt idx="3229">
                  <c:v>0.12921099999999999</c:v>
                </c:pt>
                <c:pt idx="3230">
                  <c:v>0.129251</c:v>
                </c:pt>
                <c:pt idx="3231">
                  <c:v>0.12929099999999999</c:v>
                </c:pt>
                <c:pt idx="3232">
                  <c:v>0.129331</c:v>
                </c:pt>
                <c:pt idx="3233">
                  <c:v>0.12937100000000001</c:v>
                </c:pt>
                <c:pt idx="3234">
                  <c:v>0.129411</c:v>
                </c:pt>
                <c:pt idx="3235">
                  <c:v>0.12945100000000001</c:v>
                </c:pt>
                <c:pt idx="3236">
                  <c:v>0.12949099999999999</c:v>
                </c:pt>
                <c:pt idx="3237">
                  <c:v>0.12953100000000001</c:v>
                </c:pt>
                <c:pt idx="3238">
                  <c:v>0.12957099999999999</c:v>
                </c:pt>
                <c:pt idx="3239">
                  <c:v>0.129611</c:v>
                </c:pt>
                <c:pt idx="3240">
                  <c:v>0.12965099999999999</c:v>
                </c:pt>
                <c:pt idx="3241">
                  <c:v>0.129691</c:v>
                </c:pt>
                <c:pt idx="3242">
                  <c:v>0.12973100000000001</c:v>
                </c:pt>
                <c:pt idx="3243">
                  <c:v>0.129771</c:v>
                </c:pt>
                <c:pt idx="3244">
                  <c:v>0.12981100000000001</c:v>
                </c:pt>
                <c:pt idx="3245">
                  <c:v>0.12985099999999999</c:v>
                </c:pt>
                <c:pt idx="3246">
                  <c:v>0.12989100000000001</c:v>
                </c:pt>
                <c:pt idx="3247">
                  <c:v>0.12993099999999999</c:v>
                </c:pt>
                <c:pt idx="3248">
                  <c:v>0.129971</c:v>
                </c:pt>
                <c:pt idx="3249">
                  <c:v>0.13001099999999999</c:v>
                </c:pt>
                <c:pt idx="3250">
                  <c:v>0.130051</c:v>
                </c:pt>
                <c:pt idx="3251">
                  <c:v>0.13009100000000001</c:v>
                </c:pt>
                <c:pt idx="3252">
                  <c:v>0.130131</c:v>
                </c:pt>
                <c:pt idx="3253">
                  <c:v>0.13017100000000001</c:v>
                </c:pt>
                <c:pt idx="3254">
                  <c:v>0.13021099999999999</c:v>
                </c:pt>
                <c:pt idx="3255">
                  <c:v>0.13025100000000001</c:v>
                </c:pt>
                <c:pt idx="3256">
                  <c:v>0.13029099999999999</c:v>
                </c:pt>
                <c:pt idx="3257">
                  <c:v>0.130331</c:v>
                </c:pt>
                <c:pt idx="3258">
                  <c:v>0.13037099999999999</c:v>
                </c:pt>
                <c:pt idx="3259">
                  <c:v>0.130411</c:v>
                </c:pt>
                <c:pt idx="3260">
                  <c:v>0.13045100000000001</c:v>
                </c:pt>
                <c:pt idx="3261">
                  <c:v>0.130491</c:v>
                </c:pt>
                <c:pt idx="3262">
                  <c:v>0.13053100000000001</c:v>
                </c:pt>
                <c:pt idx="3263">
                  <c:v>0.13057099999999999</c:v>
                </c:pt>
                <c:pt idx="3264">
                  <c:v>0.130611</c:v>
                </c:pt>
                <c:pt idx="3265">
                  <c:v>0.13065099999999999</c:v>
                </c:pt>
                <c:pt idx="3266">
                  <c:v>0.130691</c:v>
                </c:pt>
                <c:pt idx="3267">
                  <c:v>0.13073100000000001</c:v>
                </c:pt>
                <c:pt idx="3268">
                  <c:v>0.130771</c:v>
                </c:pt>
                <c:pt idx="3269">
                  <c:v>0.13081100000000001</c:v>
                </c:pt>
                <c:pt idx="3270">
                  <c:v>0.130851</c:v>
                </c:pt>
                <c:pt idx="3271">
                  <c:v>0.13089100000000001</c:v>
                </c:pt>
                <c:pt idx="3272">
                  <c:v>0.13093099999999999</c:v>
                </c:pt>
                <c:pt idx="3273">
                  <c:v>0.130971</c:v>
                </c:pt>
                <c:pt idx="3274">
                  <c:v>0.13101099999999999</c:v>
                </c:pt>
                <c:pt idx="3275">
                  <c:v>0.131051</c:v>
                </c:pt>
                <c:pt idx="3276">
                  <c:v>0.13109100000000001</c:v>
                </c:pt>
                <c:pt idx="3277">
                  <c:v>0.131131</c:v>
                </c:pt>
                <c:pt idx="3278">
                  <c:v>0.13117100000000001</c:v>
                </c:pt>
                <c:pt idx="3279">
                  <c:v>0.13121099999999999</c:v>
                </c:pt>
                <c:pt idx="3280">
                  <c:v>0.13125100000000001</c:v>
                </c:pt>
                <c:pt idx="3281">
                  <c:v>0.13129099999999999</c:v>
                </c:pt>
                <c:pt idx="3282">
                  <c:v>0.131331</c:v>
                </c:pt>
                <c:pt idx="3283">
                  <c:v>0.13137099999999999</c:v>
                </c:pt>
                <c:pt idx="3284">
                  <c:v>0.131411</c:v>
                </c:pt>
                <c:pt idx="3285">
                  <c:v>0.13145100000000001</c:v>
                </c:pt>
                <c:pt idx="3286">
                  <c:v>0.131491</c:v>
                </c:pt>
                <c:pt idx="3287">
                  <c:v>0.13153100000000001</c:v>
                </c:pt>
                <c:pt idx="3288">
                  <c:v>0.13157099999999999</c:v>
                </c:pt>
                <c:pt idx="3289">
                  <c:v>0.13161100000000001</c:v>
                </c:pt>
                <c:pt idx="3290">
                  <c:v>0.13165099999999999</c:v>
                </c:pt>
                <c:pt idx="3291">
                  <c:v>0.131691</c:v>
                </c:pt>
                <c:pt idx="3292">
                  <c:v>0.13173099999999999</c:v>
                </c:pt>
                <c:pt idx="3293">
                  <c:v>0.131771</c:v>
                </c:pt>
                <c:pt idx="3294">
                  <c:v>0.13181100000000001</c:v>
                </c:pt>
                <c:pt idx="3295">
                  <c:v>0.131851</c:v>
                </c:pt>
                <c:pt idx="3296">
                  <c:v>0.13189100000000001</c:v>
                </c:pt>
                <c:pt idx="3297">
                  <c:v>0.13193099999999999</c:v>
                </c:pt>
                <c:pt idx="3298">
                  <c:v>0.131971</c:v>
                </c:pt>
                <c:pt idx="3299">
                  <c:v>0.13201099999999999</c:v>
                </c:pt>
                <c:pt idx="3300">
                  <c:v>0.132051</c:v>
                </c:pt>
                <c:pt idx="3301">
                  <c:v>0.13209099999999999</c:v>
                </c:pt>
                <c:pt idx="3302">
                  <c:v>0.132131</c:v>
                </c:pt>
                <c:pt idx="3303">
                  <c:v>0.13217100000000001</c:v>
                </c:pt>
                <c:pt idx="3304">
                  <c:v>0.132211</c:v>
                </c:pt>
                <c:pt idx="3305">
                  <c:v>0.13225100000000001</c:v>
                </c:pt>
                <c:pt idx="3306">
                  <c:v>0.13229099999999999</c:v>
                </c:pt>
                <c:pt idx="3307">
                  <c:v>0.132331</c:v>
                </c:pt>
                <c:pt idx="3308">
                  <c:v>0.13237099999999999</c:v>
                </c:pt>
                <c:pt idx="3309">
                  <c:v>0.132411</c:v>
                </c:pt>
                <c:pt idx="3310">
                  <c:v>0.13245100000000001</c:v>
                </c:pt>
                <c:pt idx="3311">
                  <c:v>0.132491</c:v>
                </c:pt>
                <c:pt idx="3312">
                  <c:v>0.13253100000000001</c:v>
                </c:pt>
                <c:pt idx="3313">
                  <c:v>0.13257099999999999</c:v>
                </c:pt>
                <c:pt idx="3314">
                  <c:v>0.13261100000000001</c:v>
                </c:pt>
                <c:pt idx="3315">
                  <c:v>0.13265099999999999</c:v>
                </c:pt>
                <c:pt idx="3316">
                  <c:v>0.132691</c:v>
                </c:pt>
                <c:pt idx="3317">
                  <c:v>0.13273099999999999</c:v>
                </c:pt>
                <c:pt idx="3318">
                  <c:v>0.132771</c:v>
                </c:pt>
                <c:pt idx="3319">
                  <c:v>0.13281100000000001</c:v>
                </c:pt>
                <c:pt idx="3320">
                  <c:v>0.132851</c:v>
                </c:pt>
                <c:pt idx="3321">
                  <c:v>0.13289100000000001</c:v>
                </c:pt>
                <c:pt idx="3322">
                  <c:v>0.13293099999999999</c:v>
                </c:pt>
                <c:pt idx="3323">
                  <c:v>0.13297100000000001</c:v>
                </c:pt>
                <c:pt idx="3324">
                  <c:v>0.13301099999999999</c:v>
                </c:pt>
                <c:pt idx="3325">
                  <c:v>0.133051</c:v>
                </c:pt>
                <c:pt idx="3326">
                  <c:v>0.13309099999999999</c:v>
                </c:pt>
                <c:pt idx="3327">
                  <c:v>0.133131</c:v>
                </c:pt>
                <c:pt idx="3328">
                  <c:v>0.13317100000000001</c:v>
                </c:pt>
                <c:pt idx="3329">
                  <c:v>0.133211</c:v>
                </c:pt>
                <c:pt idx="3330">
                  <c:v>0.13325100000000001</c:v>
                </c:pt>
                <c:pt idx="3331">
                  <c:v>0.13329099999999999</c:v>
                </c:pt>
                <c:pt idx="3332">
                  <c:v>0.13333100000000001</c:v>
                </c:pt>
                <c:pt idx="3333">
                  <c:v>0.13337099999999999</c:v>
                </c:pt>
                <c:pt idx="3334">
                  <c:v>0.133411</c:v>
                </c:pt>
                <c:pt idx="3335">
                  <c:v>0.13345099999999999</c:v>
                </c:pt>
                <c:pt idx="3336">
                  <c:v>0.133491</c:v>
                </c:pt>
                <c:pt idx="3337">
                  <c:v>0.13353100000000001</c:v>
                </c:pt>
                <c:pt idx="3338">
                  <c:v>0.133571</c:v>
                </c:pt>
                <c:pt idx="3339">
                  <c:v>0.13361100000000001</c:v>
                </c:pt>
                <c:pt idx="3340">
                  <c:v>0.13365099999999999</c:v>
                </c:pt>
                <c:pt idx="3341">
                  <c:v>0.133691</c:v>
                </c:pt>
                <c:pt idx="3342">
                  <c:v>0.13373099999999999</c:v>
                </c:pt>
                <c:pt idx="3343">
                  <c:v>0.133771</c:v>
                </c:pt>
                <c:pt idx="3344">
                  <c:v>0.13381100000000001</c:v>
                </c:pt>
                <c:pt idx="3345">
                  <c:v>0.133851</c:v>
                </c:pt>
                <c:pt idx="3346">
                  <c:v>0.13389100000000001</c:v>
                </c:pt>
                <c:pt idx="3347">
                  <c:v>0.13393099999999999</c:v>
                </c:pt>
                <c:pt idx="3348">
                  <c:v>0.13397100000000001</c:v>
                </c:pt>
                <c:pt idx="3349">
                  <c:v>0.13401099999999999</c:v>
                </c:pt>
                <c:pt idx="3350">
                  <c:v>0.134051</c:v>
                </c:pt>
                <c:pt idx="3351">
                  <c:v>0.13409099999999999</c:v>
                </c:pt>
                <c:pt idx="3352">
                  <c:v>0.134131</c:v>
                </c:pt>
                <c:pt idx="3353">
                  <c:v>0.13417100000000001</c:v>
                </c:pt>
                <c:pt idx="3354">
                  <c:v>0.134211</c:v>
                </c:pt>
                <c:pt idx="3355">
                  <c:v>0.13425100000000001</c:v>
                </c:pt>
                <c:pt idx="3356">
                  <c:v>0.13429099999999999</c:v>
                </c:pt>
                <c:pt idx="3357">
                  <c:v>0.13433100000000001</c:v>
                </c:pt>
                <c:pt idx="3358">
                  <c:v>0.13437099999999999</c:v>
                </c:pt>
                <c:pt idx="3359">
                  <c:v>0.134411</c:v>
                </c:pt>
                <c:pt idx="3360">
                  <c:v>0.13445099999999999</c:v>
                </c:pt>
                <c:pt idx="3361">
                  <c:v>0.134491</c:v>
                </c:pt>
                <c:pt idx="3362">
                  <c:v>0.13453100000000001</c:v>
                </c:pt>
                <c:pt idx="3363">
                  <c:v>0.134571</c:v>
                </c:pt>
                <c:pt idx="3364">
                  <c:v>0.13461100000000001</c:v>
                </c:pt>
                <c:pt idx="3365">
                  <c:v>0.13465099999999999</c:v>
                </c:pt>
                <c:pt idx="3366">
                  <c:v>0.13469100000000001</c:v>
                </c:pt>
                <c:pt idx="3367">
                  <c:v>0.13473099999999999</c:v>
                </c:pt>
                <c:pt idx="3368">
                  <c:v>0.134771</c:v>
                </c:pt>
                <c:pt idx="3369">
                  <c:v>0.13481099999999999</c:v>
                </c:pt>
                <c:pt idx="3370">
                  <c:v>0.134851</c:v>
                </c:pt>
                <c:pt idx="3371">
                  <c:v>0.13489100000000001</c:v>
                </c:pt>
                <c:pt idx="3372">
                  <c:v>0.134931</c:v>
                </c:pt>
                <c:pt idx="3373">
                  <c:v>0.13497100000000001</c:v>
                </c:pt>
                <c:pt idx="3374">
                  <c:v>0.13501099999999999</c:v>
                </c:pt>
                <c:pt idx="3375">
                  <c:v>0.135051</c:v>
                </c:pt>
                <c:pt idx="3376">
                  <c:v>0.13509099999999999</c:v>
                </c:pt>
                <c:pt idx="3377">
                  <c:v>0.135131</c:v>
                </c:pt>
                <c:pt idx="3378">
                  <c:v>0.13517100000000001</c:v>
                </c:pt>
                <c:pt idx="3379">
                  <c:v>0.135211</c:v>
                </c:pt>
                <c:pt idx="3380">
                  <c:v>0.13525100000000001</c:v>
                </c:pt>
                <c:pt idx="3381">
                  <c:v>0.13529099999999999</c:v>
                </c:pt>
                <c:pt idx="3382">
                  <c:v>0.13533100000000001</c:v>
                </c:pt>
                <c:pt idx="3383">
                  <c:v>0.13537099999999999</c:v>
                </c:pt>
                <c:pt idx="3384">
                  <c:v>0.135411</c:v>
                </c:pt>
                <c:pt idx="3385">
                  <c:v>0.13545099999999999</c:v>
                </c:pt>
                <c:pt idx="3386">
                  <c:v>0.135491</c:v>
                </c:pt>
                <c:pt idx="3387">
                  <c:v>0.13553100000000001</c:v>
                </c:pt>
                <c:pt idx="3388">
                  <c:v>0.135571</c:v>
                </c:pt>
                <c:pt idx="3389">
                  <c:v>0.13561100000000001</c:v>
                </c:pt>
                <c:pt idx="3390">
                  <c:v>0.13565099999999999</c:v>
                </c:pt>
                <c:pt idx="3391">
                  <c:v>0.13569100000000001</c:v>
                </c:pt>
                <c:pt idx="3392">
                  <c:v>0.13573099999999999</c:v>
                </c:pt>
                <c:pt idx="3393">
                  <c:v>0.135771</c:v>
                </c:pt>
                <c:pt idx="3394">
                  <c:v>0.13581099999999999</c:v>
                </c:pt>
                <c:pt idx="3395">
                  <c:v>0.135851</c:v>
                </c:pt>
                <c:pt idx="3396">
                  <c:v>0.13589100000000001</c:v>
                </c:pt>
                <c:pt idx="3397">
                  <c:v>0.135931</c:v>
                </c:pt>
                <c:pt idx="3398">
                  <c:v>0.13597100000000001</c:v>
                </c:pt>
                <c:pt idx="3399">
                  <c:v>0.13601099999999999</c:v>
                </c:pt>
                <c:pt idx="3400">
                  <c:v>0.13605100000000001</c:v>
                </c:pt>
                <c:pt idx="3401">
                  <c:v>0.13609099999999999</c:v>
                </c:pt>
                <c:pt idx="3402">
                  <c:v>0.136131</c:v>
                </c:pt>
                <c:pt idx="3403">
                  <c:v>0.13617099999999999</c:v>
                </c:pt>
                <c:pt idx="3404">
                  <c:v>0.136211</c:v>
                </c:pt>
                <c:pt idx="3405">
                  <c:v>0.13625100000000001</c:v>
                </c:pt>
                <c:pt idx="3406">
                  <c:v>0.136291</c:v>
                </c:pt>
                <c:pt idx="3407">
                  <c:v>0.13633100000000001</c:v>
                </c:pt>
                <c:pt idx="3408">
                  <c:v>0.13637099999999999</c:v>
                </c:pt>
                <c:pt idx="3409">
                  <c:v>0.136411</c:v>
                </c:pt>
                <c:pt idx="3410">
                  <c:v>0.13645099999999999</c:v>
                </c:pt>
                <c:pt idx="3411">
                  <c:v>0.136491</c:v>
                </c:pt>
                <c:pt idx="3412">
                  <c:v>0.13653100000000001</c:v>
                </c:pt>
                <c:pt idx="3413">
                  <c:v>0.136571</c:v>
                </c:pt>
                <c:pt idx="3414">
                  <c:v>0.13661100000000001</c:v>
                </c:pt>
                <c:pt idx="3415">
                  <c:v>0.13665099999999999</c:v>
                </c:pt>
                <c:pt idx="3416">
                  <c:v>0.13669100000000001</c:v>
                </c:pt>
                <c:pt idx="3417">
                  <c:v>0.13673099999999999</c:v>
                </c:pt>
                <c:pt idx="3418">
                  <c:v>0.136771</c:v>
                </c:pt>
                <c:pt idx="3419">
                  <c:v>0.13681099999999999</c:v>
                </c:pt>
                <c:pt idx="3420">
                  <c:v>0.136851</c:v>
                </c:pt>
                <c:pt idx="3421">
                  <c:v>0.13689100000000001</c:v>
                </c:pt>
                <c:pt idx="3422">
                  <c:v>0.136931</c:v>
                </c:pt>
                <c:pt idx="3423">
                  <c:v>0.13697100000000001</c:v>
                </c:pt>
                <c:pt idx="3424">
                  <c:v>0.13701099999999999</c:v>
                </c:pt>
                <c:pt idx="3425">
                  <c:v>0.13705100000000001</c:v>
                </c:pt>
                <c:pt idx="3426">
                  <c:v>0.13709099999999999</c:v>
                </c:pt>
                <c:pt idx="3427">
                  <c:v>0.137131</c:v>
                </c:pt>
                <c:pt idx="3428">
                  <c:v>0.13717099999999999</c:v>
                </c:pt>
                <c:pt idx="3429">
                  <c:v>0.137211</c:v>
                </c:pt>
                <c:pt idx="3430">
                  <c:v>0.13725100000000001</c:v>
                </c:pt>
                <c:pt idx="3431">
                  <c:v>0.137291</c:v>
                </c:pt>
                <c:pt idx="3432">
                  <c:v>0.13733100000000001</c:v>
                </c:pt>
                <c:pt idx="3433">
                  <c:v>0.13737099999999999</c:v>
                </c:pt>
                <c:pt idx="3434">
                  <c:v>0.13741100000000001</c:v>
                </c:pt>
                <c:pt idx="3435">
                  <c:v>0.13745099999999999</c:v>
                </c:pt>
                <c:pt idx="3436">
                  <c:v>0.137491</c:v>
                </c:pt>
                <c:pt idx="3437">
                  <c:v>0.13753099999999999</c:v>
                </c:pt>
                <c:pt idx="3438">
                  <c:v>0.137571</c:v>
                </c:pt>
                <c:pt idx="3439">
                  <c:v>0.13761100000000001</c:v>
                </c:pt>
                <c:pt idx="3440">
                  <c:v>0.137651</c:v>
                </c:pt>
                <c:pt idx="3441">
                  <c:v>0.13769100000000001</c:v>
                </c:pt>
                <c:pt idx="3442">
                  <c:v>0.13773099999999999</c:v>
                </c:pt>
                <c:pt idx="3443">
                  <c:v>0.137771</c:v>
                </c:pt>
                <c:pt idx="3444">
                  <c:v>0.13781099999999999</c:v>
                </c:pt>
                <c:pt idx="3445">
                  <c:v>0.137851</c:v>
                </c:pt>
                <c:pt idx="3446">
                  <c:v>0.13789100000000001</c:v>
                </c:pt>
                <c:pt idx="3447">
                  <c:v>0.137931</c:v>
                </c:pt>
                <c:pt idx="3448">
                  <c:v>0.13797100000000001</c:v>
                </c:pt>
                <c:pt idx="3449">
                  <c:v>0.13801099999999999</c:v>
                </c:pt>
                <c:pt idx="3450">
                  <c:v>0.13805100000000001</c:v>
                </c:pt>
                <c:pt idx="3451">
                  <c:v>0.13809099999999999</c:v>
                </c:pt>
                <c:pt idx="3452">
                  <c:v>0.138131</c:v>
                </c:pt>
                <c:pt idx="3453">
                  <c:v>0.13817099999999999</c:v>
                </c:pt>
                <c:pt idx="3454">
                  <c:v>0.138211</c:v>
                </c:pt>
                <c:pt idx="3455">
                  <c:v>0.13825100000000001</c:v>
                </c:pt>
                <c:pt idx="3456">
                  <c:v>0.138291</c:v>
                </c:pt>
                <c:pt idx="3457">
                  <c:v>0.13833100000000001</c:v>
                </c:pt>
                <c:pt idx="3458">
                  <c:v>0.13837099999999999</c:v>
                </c:pt>
                <c:pt idx="3459">
                  <c:v>0.13841100000000001</c:v>
                </c:pt>
                <c:pt idx="3460">
                  <c:v>0.13845099999999999</c:v>
                </c:pt>
                <c:pt idx="3461">
                  <c:v>0.138491</c:v>
                </c:pt>
                <c:pt idx="3462">
                  <c:v>0.13853099999999999</c:v>
                </c:pt>
                <c:pt idx="3463">
                  <c:v>0.138571</c:v>
                </c:pt>
                <c:pt idx="3464">
                  <c:v>0.13861100000000001</c:v>
                </c:pt>
                <c:pt idx="3465">
                  <c:v>0.138651</c:v>
                </c:pt>
                <c:pt idx="3466">
                  <c:v>0.13869100000000001</c:v>
                </c:pt>
                <c:pt idx="3467">
                  <c:v>0.13873099999999999</c:v>
                </c:pt>
                <c:pt idx="3468">
                  <c:v>0.13877100000000001</c:v>
                </c:pt>
                <c:pt idx="3469">
                  <c:v>0.13881099999999999</c:v>
                </c:pt>
                <c:pt idx="3470">
                  <c:v>0.138851</c:v>
                </c:pt>
                <c:pt idx="3471">
                  <c:v>0.13889099999999999</c:v>
                </c:pt>
                <c:pt idx="3472">
                  <c:v>0.138931</c:v>
                </c:pt>
                <c:pt idx="3473">
                  <c:v>0.13897100000000001</c:v>
                </c:pt>
                <c:pt idx="3474">
                  <c:v>0.139011</c:v>
                </c:pt>
                <c:pt idx="3475">
                  <c:v>0.13905100000000001</c:v>
                </c:pt>
                <c:pt idx="3476">
                  <c:v>0.13909099999999999</c:v>
                </c:pt>
                <c:pt idx="3477">
                  <c:v>0.139131</c:v>
                </c:pt>
                <c:pt idx="3478">
                  <c:v>0.13917099999999999</c:v>
                </c:pt>
                <c:pt idx="3479">
                  <c:v>0.139211</c:v>
                </c:pt>
                <c:pt idx="3480">
                  <c:v>0.13925100000000001</c:v>
                </c:pt>
                <c:pt idx="3481">
                  <c:v>0.139291</c:v>
                </c:pt>
                <c:pt idx="3482">
                  <c:v>0.13933100000000001</c:v>
                </c:pt>
                <c:pt idx="3483">
                  <c:v>0.13937099999999999</c:v>
                </c:pt>
                <c:pt idx="3484">
                  <c:v>0.13941100000000001</c:v>
                </c:pt>
                <c:pt idx="3485">
                  <c:v>0.13945099999999999</c:v>
                </c:pt>
                <c:pt idx="3486">
                  <c:v>0.139491</c:v>
                </c:pt>
                <c:pt idx="3487">
                  <c:v>0.13953099999999999</c:v>
                </c:pt>
                <c:pt idx="3488">
                  <c:v>0.139571</c:v>
                </c:pt>
                <c:pt idx="3489">
                  <c:v>0.13961100000000001</c:v>
                </c:pt>
                <c:pt idx="3490">
                  <c:v>0.139651</c:v>
                </c:pt>
                <c:pt idx="3491">
                  <c:v>0.13969100000000001</c:v>
                </c:pt>
                <c:pt idx="3492">
                  <c:v>0.13973099999999999</c:v>
                </c:pt>
                <c:pt idx="3493">
                  <c:v>0.13977100000000001</c:v>
                </c:pt>
                <c:pt idx="3494">
                  <c:v>0.13981099999999999</c:v>
                </c:pt>
                <c:pt idx="3495">
                  <c:v>0.139851</c:v>
                </c:pt>
                <c:pt idx="3496">
                  <c:v>0.13989099999999999</c:v>
                </c:pt>
                <c:pt idx="3497">
                  <c:v>0.139931</c:v>
                </c:pt>
                <c:pt idx="3498">
                  <c:v>0.13997100000000001</c:v>
                </c:pt>
                <c:pt idx="3499">
                  <c:v>0.140011</c:v>
                </c:pt>
                <c:pt idx="3500">
                  <c:v>0.14005100000000001</c:v>
                </c:pt>
                <c:pt idx="3501">
                  <c:v>0.14009099999999999</c:v>
                </c:pt>
                <c:pt idx="3502">
                  <c:v>0.14013100000000001</c:v>
                </c:pt>
                <c:pt idx="3503">
                  <c:v>0.14017099999999999</c:v>
                </c:pt>
                <c:pt idx="3504">
                  <c:v>0.140211</c:v>
                </c:pt>
                <c:pt idx="3505">
                  <c:v>0.14025099999999999</c:v>
                </c:pt>
                <c:pt idx="3506">
                  <c:v>0.140291</c:v>
                </c:pt>
                <c:pt idx="3507">
                  <c:v>0.14033100000000001</c:v>
                </c:pt>
                <c:pt idx="3508">
                  <c:v>0.140371</c:v>
                </c:pt>
                <c:pt idx="3509">
                  <c:v>0.14041100000000001</c:v>
                </c:pt>
                <c:pt idx="3510">
                  <c:v>0.14045099999999999</c:v>
                </c:pt>
                <c:pt idx="3511">
                  <c:v>0.140491</c:v>
                </c:pt>
                <c:pt idx="3512">
                  <c:v>0.14053099999999999</c:v>
                </c:pt>
                <c:pt idx="3513">
                  <c:v>0.140571</c:v>
                </c:pt>
                <c:pt idx="3514">
                  <c:v>0.14061100000000001</c:v>
                </c:pt>
                <c:pt idx="3515">
                  <c:v>0.140651</c:v>
                </c:pt>
                <c:pt idx="3516">
                  <c:v>0.14069100000000001</c:v>
                </c:pt>
                <c:pt idx="3517">
                  <c:v>0.14073099999999999</c:v>
                </c:pt>
                <c:pt idx="3518">
                  <c:v>0.14077100000000001</c:v>
                </c:pt>
                <c:pt idx="3519">
                  <c:v>0.14081099999999999</c:v>
                </c:pt>
                <c:pt idx="3520">
                  <c:v>0.140851</c:v>
                </c:pt>
                <c:pt idx="3521">
                  <c:v>0.14089099999999999</c:v>
                </c:pt>
                <c:pt idx="3522">
                  <c:v>0.140931</c:v>
                </c:pt>
                <c:pt idx="3523">
                  <c:v>0.14097100000000001</c:v>
                </c:pt>
                <c:pt idx="3524">
                  <c:v>0.141011</c:v>
                </c:pt>
                <c:pt idx="3525">
                  <c:v>0.14105100000000001</c:v>
                </c:pt>
                <c:pt idx="3526">
                  <c:v>0.14109099999999999</c:v>
                </c:pt>
                <c:pt idx="3527">
                  <c:v>0.14113100000000001</c:v>
                </c:pt>
                <c:pt idx="3528">
                  <c:v>0.14117099999999999</c:v>
                </c:pt>
                <c:pt idx="3529">
                  <c:v>0.141211</c:v>
                </c:pt>
                <c:pt idx="3530">
                  <c:v>0.14125099999999999</c:v>
                </c:pt>
                <c:pt idx="3531">
                  <c:v>0.141291</c:v>
                </c:pt>
                <c:pt idx="3532">
                  <c:v>0.14133100000000001</c:v>
                </c:pt>
                <c:pt idx="3533">
                  <c:v>0.141371</c:v>
                </c:pt>
                <c:pt idx="3534">
                  <c:v>0.14141100000000001</c:v>
                </c:pt>
                <c:pt idx="3535">
                  <c:v>0.14145099999999999</c:v>
                </c:pt>
                <c:pt idx="3536">
                  <c:v>0.14149100000000001</c:v>
                </c:pt>
                <c:pt idx="3537">
                  <c:v>0.14153099999999999</c:v>
                </c:pt>
                <c:pt idx="3538">
                  <c:v>0.141571</c:v>
                </c:pt>
                <c:pt idx="3539">
                  <c:v>0.14161099999999999</c:v>
                </c:pt>
                <c:pt idx="3540">
                  <c:v>0.141651</c:v>
                </c:pt>
                <c:pt idx="3541">
                  <c:v>0.14169100000000001</c:v>
                </c:pt>
                <c:pt idx="3542">
                  <c:v>0.141731</c:v>
                </c:pt>
                <c:pt idx="3543">
                  <c:v>0.14177100000000001</c:v>
                </c:pt>
                <c:pt idx="3544">
                  <c:v>0.14181099999999999</c:v>
                </c:pt>
                <c:pt idx="3545">
                  <c:v>0.141851</c:v>
                </c:pt>
                <c:pt idx="3546">
                  <c:v>0.14189099999999999</c:v>
                </c:pt>
                <c:pt idx="3547">
                  <c:v>0.141931</c:v>
                </c:pt>
                <c:pt idx="3548">
                  <c:v>0.14197100000000001</c:v>
                </c:pt>
                <c:pt idx="3549">
                  <c:v>0.142011</c:v>
                </c:pt>
                <c:pt idx="3550">
                  <c:v>0.14205100000000001</c:v>
                </c:pt>
                <c:pt idx="3551">
                  <c:v>0.142091</c:v>
                </c:pt>
                <c:pt idx="3552">
                  <c:v>0.14213100000000001</c:v>
                </c:pt>
                <c:pt idx="3553">
                  <c:v>0.14217099999999999</c:v>
                </c:pt>
                <c:pt idx="3554">
                  <c:v>0.142211</c:v>
                </c:pt>
                <c:pt idx="3555">
                  <c:v>0.14225099999999999</c:v>
                </c:pt>
                <c:pt idx="3556">
                  <c:v>0.142291</c:v>
                </c:pt>
                <c:pt idx="3557">
                  <c:v>0.14233100000000001</c:v>
                </c:pt>
                <c:pt idx="3558">
                  <c:v>0.142371</c:v>
                </c:pt>
                <c:pt idx="3559">
                  <c:v>0.14241100000000001</c:v>
                </c:pt>
                <c:pt idx="3560">
                  <c:v>0.14245099999999999</c:v>
                </c:pt>
                <c:pt idx="3561">
                  <c:v>0.14249100000000001</c:v>
                </c:pt>
                <c:pt idx="3562">
                  <c:v>0.14253099999999999</c:v>
                </c:pt>
                <c:pt idx="3563">
                  <c:v>0.142571</c:v>
                </c:pt>
                <c:pt idx="3564">
                  <c:v>0.14261099999999999</c:v>
                </c:pt>
                <c:pt idx="3565">
                  <c:v>0.14265</c:v>
                </c:pt>
                <c:pt idx="3566">
                  <c:v>0.14269000000000001</c:v>
                </c:pt>
                <c:pt idx="3567">
                  <c:v>0.14273</c:v>
                </c:pt>
                <c:pt idx="3568">
                  <c:v>0.14277000000000001</c:v>
                </c:pt>
                <c:pt idx="3569">
                  <c:v>0.14280999999999999</c:v>
                </c:pt>
                <c:pt idx="3570">
                  <c:v>0.14285</c:v>
                </c:pt>
                <c:pt idx="3571">
                  <c:v>0.14288999999999999</c:v>
                </c:pt>
                <c:pt idx="3572">
                  <c:v>0.14293</c:v>
                </c:pt>
                <c:pt idx="3573">
                  <c:v>0.14297000000000001</c:v>
                </c:pt>
                <c:pt idx="3574">
                  <c:v>0.14301</c:v>
                </c:pt>
                <c:pt idx="3575">
                  <c:v>0.14305000000000001</c:v>
                </c:pt>
                <c:pt idx="3576">
                  <c:v>0.14308999999999999</c:v>
                </c:pt>
                <c:pt idx="3577">
                  <c:v>0.14313000000000001</c:v>
                </c:pt>
                <c:pt idx="3578">
                  <c:v>0.14316999999999999</c:v>
                </c:pt>
                <c:pt idx="3579">
                  <c:v>0.14321</c:v>
                </c:pt>
                <c:pt idx="3580">
                  <c:v>0.14324999999999999</c:v>
                </c:pt>
                <c:pt idx="3581">
                  <c:v>0.14329</c:v>
                </c:pt>
                <c:pt idx="3582">
                  <c:v>0.14333000000000001</c:v>
                </c:pt>
                <c:pt idx="3583">
                  <c:v>0.14337</c:v>
                </c:pt>
                <c:pt idx="3584">
                  <c:v>0.14341000000000001</c:v>
                </c:pt>
                <c:pt idx="3585">
                  <c:v>0.14344999999999999</c:v>
                </c:pt>
                <c:pt idx="3586">
                  <c:v>0.14349000000000001</c:v>
                </c:pt>
                <c:pt idx="3587">
                  <c:v>0.14352999999999999</c:v>
                </c:pt>
                <c:pt idx="3588">
                  <c:v>0.14357</c:v>
                </c:pt>
                <c:pt idx="3589">
                  <c:v>0.14360999999999999</c:v>
                </c:pt>
                <c:pt idx="3590">
                  <c:v>0.14365</c:v>
                </c:pt>
                <c:pt idx="3591">
                  <c:v>0.14369000000000001</c:v>
                </c:pt>
                <c:pt idx="3592">
                  <c:v>0.14373</c:v>
                </c:pt>
                <c:pt idx="3593">
                  <c:v>0.14377000000000001</c:v>
                </c:pt>
                <c:pt idx="3594">
                  <c:v>0.14380999999999999</c:v>
                </c:pt>
                <c:pt idx="3595">
                  <c:v>0.14385000000000001</c:v>
                </c:pt>
                <c:pt idx="3596">
                  <c:v>0.14388999999999999</c:v>
                </c:pt>
                <c:pt idx="3597">
                  <c:v>0.14393</c:v>
                </c:pt>
                <c:pt idx="3598">
                  <c:v>0.14396999999999999</c:v>
                </c:pt>
                <c:pt idx="3599">
                  <c:v>0.14401</c:v>
                </c:pt>
                <c:pt idx="3600">
                  <c:v>0.14405000000000001</c:v>
                </c:pt>
                <c:pt idx="3601">
                  <c:v>0.14409</c:v>
                </c:pt>
                <c:pt idx="3602">
                  <c:v>0.14413000000000001</c:v>
                </c:pt>
                <c:pt idx="3603">
                  <c:v>0.14416999999999999</c:v>
                </c:pt>
                <c:pt idx="3604">
                  <c:v>0.14421</c:v>
                </c:pt>
                <c:pt idx="3605">
                  <c:v>0.14424999999999999</c:v>
                </c:pt>
                <c:pt idx="3606">
                  <c:v>0.14429</c:v>
                </c:pt>
                <c:pt idx="3607">
                  <c:v>0.14433000000000001</c:v>
                </c:pt>
                <c:pt idx="3608">
                  <c:v>0.14437</c:v>
                </c:pt>
                <c:pt idx="3609">
                  <c:v>0.14441000000000001</c:v>
                </c:pt>
                <c:pt idx="3610">
                  <c:v>0.14445</c:v>
                </c:pt>
                <c:pt idx="3611">
                  <c:v>0.14449000000000001</c:v>
                </c:pt>
                <c:pt idx="3612">
                  <c:v>0.14452999999999999</c:v>
                </c:pt>
                <c:pt idx="3613">
                  <c:v>0.14457</c:v>
                </c:pt>
                <c:pt idx="3614">
                  <c:v>0.14460999999999999</c:v>
                </c:pt>
                <c:pt idx="3615">
                  <c:v>0.14465</c:v>
                </c:pt>
                <c:pt idx="3616">
                  <c:v>0.14469000000000001</c:v>
                </c:pt>
                <c:pt idx="3617">
                  <c:v>0.14473</c:v>
                </c:pt>
                <c:pt idx="3618">
                  <c:v>0.14477000000000001</c:v>
                </c:pt>
                <c:pt idx="3619">
                  <c:v>0.14480999999999999</c:v>
                </c:pt>
                <c:pt idx="3620">
                  <c:v>0.14485000000000001</c:v>
                </c:pt>
                <c:pt idx="3621">
                  <c:v>0.14488999999999999</c:v>
                </c:pt>
                <c:pt idx="3622">
                  <c:v>0.14493</c:v>
                </c:pt>
                <c:pt idx="3623">
                  <c:v>0.14496999999999999</c:v>
                </c:pt>
                <c:pt idx="3624">
                  <c:v>0.14501</c:v>
                </c:pt>
                <c:pt idx="3625">
                  <c:v>0.14505000000000001</c:v>
                </c:pt>
                <c:pt idx="3626">
                  <c:v>0.14509</c:v>
                </c:pt>
                <c:pt idx="3627">
                  <c:v>0.14513000000000001</c:v>
                </c:pt>
                <c:pt idx="3628">
                  <c:v>0.14516999999999999</c:v>
                </c:pt>
                <c:pt idx="3629">
                  <c:v>0.14521000000000001</c:v>
                </c:pt>
                <c:pt idx="3630">
                  <c:v>0.14524999999999999</c:v>
                </c:pt>
                <c:pt idx="3631">
                  <c:v>0.14529</c:v>
                </c:pt>
                <c:pt idx="3632">
                  <c:v>0.14532999999999999</c:v>
                </c:pt>
                <c:pt idx="3633">
                  <c:v>0.14537</c:v>
                </c:pt>
                <c:pt idx="3634">
                  <c:v>0.14541000000000001</c:v>
                </c:pt>
                <c:pt idx="3635">
                  <c:v>0.14545</c:v>
                </c:pt>
                <c:pt idx="3636">
                  <c:v>0.14549000000000001</c:v>
                </c:pt>
                <c:pt idx="3637">
                  <c:v>0.14552999999999999</c:v>
                </c:pt>
                <c:pt idx="3638">
                  <c:v>0.14557</c:v>
                </c:pt>
                <c:pt idx="3639">
                  <c:v>0.14560999999999999</c:v>
                </c:pt>
                <c:pt idx="3640">
                  <c:v>0.14565</c:v>
                </c:pt>
                <c:pt idx="3641">
                  <c:v>0.14568999999999999</c:v>
                </c:pt>
                <c:pt idx="3642">
                  <c:v>0.14573</c:v>
                </c:pt>
                <c:pt idx="3643">
                  <c:v>0.14577000000000001</c:v>
                </c:pt>
                <c:pt idx="3644">
                  <c:v>0.14581</c:v>
                </c:pt>
                <c:pt idx="3645">
                  <c:v>0.14585000000000001</c:v>
                </c:pt>
                <c:pt idx="3646">
                  <c:v>0.14588999999999999</c:v>
                </c:pt>
                <c:pt idx="3647">
                  <c:v>0.14593</c:v>
                </c:pt>
                <c:pt idx="3648">
                  <c:v>0.14596999999999999</c:v>
                </c:pt>
                <c:pt idx="3649">
                  <c:v>0.14601</c:v>
                </c:pt>
                <c:pt idx="3650">
                  <c:v>0.14605000000000001</c:v>
                </c:pt>
                <c:pt idx="3651">
                  <c:v>0.14609</c:v>
                </c:pt>
                <c:pt idx="3652">
                  <c:v>0.14613000000000001</c:v>
                </c:pt>
                <c:pt idx="3653">
                  <c:v>0.14616999999999999</c:v>
                </c:pt>
                <c:pt idx="3654">
                  <c:v>0.14621000000000001</c:v>
                </c:pt>
                <c:pt idx="3655">
                  <c:v>0.14624999999999999</c:v>
                </c:pt>
                <c:pt idx="3656">
                  <c:v>0.14629</c:v>
                </c:pt>
                <c:pt idx="3657">
                  <c:v>0.14632999999999999</c:v>
                </c:pt>
                <c:pt idx="3658">
                  <c:v>0.14637</c:v>
                </c:pt>
                <c:pt idx="3659">
                  <c:v>0.14641000000000001</c:v>
                </c:pt>
                <c:pt idx="3660">
                  <c:v>0.14645</c:v>
                </c:pt>
                <c:pt idx="3661">
                  <c:v>0.14649000000000001</c:v>
                </c:pt>
                <c:pt idx="3662">
                  <c:v>0.14652999999999999</c:v>
                </c:pt>
                <c:pt idx="3663">
                  <c:v>0.14657000000000001</c:v>
                </c:pt>
                <c:pt idx="3664">
                  <c:v>0.14660999999999999</c:v>
                </c:pt>
                <c:pt idx="3665">
                  <c:v>0.14665</c:v>
                </c:pt>
                <c:pt idx="3666">
                  <c:v>0.14668999999999999</c:v>
                </c:pt>
                <c:pt idx="3667">
                  <c:v>0.14673</c:v>
                </c:pt>
                <c:pt idx="3668">
                  <c:v>0.14677000000000001</c:v>
                </c:pt>
                <c:pt idx="3669">
                  <c:v>0.14681</c:v>
                </c:pt>
                <c:pt idx="3670">
                  <c:v>0.14685000000000001</c:v>
                </c:pt>
                <c:pt idx="3671">
                  <c:v>0.14688999999999999</c:v>
                </c:pt>
                <c:pt idx="3672">
                  <c:v>0.14693000000000001</c:v>
                </c:pt>
                <c:pt idx="3673">
                  <c:v>0.14696999999999999</c:v>
                </c:pt>
                <c:pt idx="3674">
                  <c:v>0.14701</c:v>
                </c:pt>
                <c:pt idx="3675">
                  <c:v>0.14704999999999999</c:v>
                </c:pt>
                <c:pt idx="3676">
                  <c:v>0.14709</c:v>
                </c:pt>
                <c:pt idx="3677">
                  <c:v>0.14713000000000001</c:v>
                </c:pt>
                <c:pt idx="3678">
                  <c:v>0.14717</c:v>
                </c:pt>
                <c:pt idx="3679">
                  <c:v>0.14721000000000001</c:v>
                </c:pt>
                <c:pt idx="3680">
                  <c:v>0.14724999999999999</c:v>
                </c:pt>
                <c:pt idx="3681">
                  <c:v>0.14729</c:v>
                </c:pt>
                <c:pt idx="3682">
                  <c:v>0.14732999999999999</c:v>
                </c:pt>
                <c:pt idx="3683">
                  <c:v>0.14737</c:v>
                </c:pt>
                <c:pt idx="3684">
                  <c:v>0.14741000000000001</c:v>
                </c:pt>
                <c:pt idx="3685">
                  <c:v>0.14745</c:v>
                </c:pt>
                <c:pt idx="3686">
                  <c:v>0.14749000000000001</c:v>
                </c:pt>
                <c:pt idx="3687">
                  <c:v>0.14752999999999999</c:v>
                </c:pt>
                <c:pt idx="3688">
                  <c:v>0.14757000000000001</c:v>
                </c:pt>
                <c:pt idx="3689">
                  <c:v>0.14760999999999999</c:v>
                </c:pt>
                <c:pt idx="3690">
                  <c:v>0.14765</c:v>
                </c:pt>
                <c:pt idx="3691">
                  <c:v>0.14768999999999999</c:v>
                </c:pt>
                <c:pt idx="3692">
                  <c:v>0.14773</c:v>
                </c:pt>
                <c:pt idx="3693">
                  <c:v>0.14777000000000001</c:v>
                </c:pt>
                <c:pt idx="3694">
                  <c:v>0.14781</c:v>
                </c:pt>
                <c:pt idx="3695">
                  <c:v>0.14785000000000001</c:v>
                </c:pt>
                <c:pt idx="3696">
                  <c:v>0.14788999999999999</c:v>
                </c:pt>
                <c:pt idx="3697">
                  <c:v>0.14793000000000001</c:v>
                </c:pt>
                <c:pt idx="3698">
                  <c:v>0.14796999999999999</c:v>
                </c:pt>
                <c:pt idx="3699">
                  <c:v>0.14801</c:v>
                </c:pt>
                <c:pt idx="3700">
                  <c:v>0.14804999999999999</c:v>
                </c:pt>
                <c:pt idx="3701">
                  <c:v>0.14809</c:v>
                </c:pt>
                <c:pt idx="3702">
                  <c:v>0.14813000000000001</c:v>
                </c:pt>
                <c:pt idx="3703">
                  <c:v>0.14817</c:v>
                </c:pt>
                <c:pt idx="3704">
                  <c:v>0.14821000000000001</c:v>
                </c:pt>
                <c:pt idx="3705">
                  <c:v>0.14824999999999999</c:v>
                </c:pt>
                <c:pt idx="3706">
                  <c:v>0.14829000000000001</c:v>
                </c:pt>
                <c:pt idx="3707">
                  <c:v>0.14832999999999999</c:v>
                </c:pt>
                <c:pt idx="3708">
                  <c:v>0.14837</c:v>
                </c:pt>
                <c:pt idx="3709">
                  <c:v>0.14840999999999999</c:v>
                </c:pt>
                <c:pt idx="3710">
                  <c:v>0.14845</c:v>
                </c:pt>
                <c:pt idx="3711">
                  <c:v>0.14849000000000001</c:v>
                </c:pt>
                <c:pt idx="3712">
                  <c:v>0.14853</c:v>
                </c:pt>
                <c:pt idx="3713">
                  <c:v>0.14857000000000001</c:v>
                </c:pt>
                <c:pt idx="3714">
                  <c:v>0.14860999999999999</c:v>
                </c:pt>
                <c:pt idx="3715">
                  <c:v>0.14865</c:v>
                </c:pt>
                <c:pt idx="3716">
                  <c:v>0.14868999999999999</c:v>
                </c:pt>
                <c:pt idx="3717">
                  <c:v>0.14873</c:v>
                </c:pt>
                <c:pt idx="3718">
                  <c:v>0.14877000000000001</c:v>
                </c:pt>
                <c:pt idx="3719">
                  <c:v>0.14881</c:v>
                </c:pt>
                <c:pt idx="3720">
                  <c:v>0.14885000000000001</c:v>
                </c:pt>
                <c:pt idx="3721">
                  <c:v>0.14888999999999999</c:v>
                </c:pt>
                <c:pt idx="3722">
                  <c:v>0.14893000000000001</c:v>
                </c:pt>
                <c:pt idx="3723">
                  <c:v>0.14896999999999999</c:v>
                </c:pt>
                <c:pt idx="3724">
                  <c:v>0.14901</c:v>
                </c:pt>
                <c:pt idx="3725">
                  <c:v>0.14904999999999999</c:v>
                </c:pt>
                <c:pt idx="3726">
                  <c:v>0.14909</c:v>
                </c:pt>
                <c:pt idx="3727">
                  <c:v>0.14913000000000001</c:v>
                </c:pt>
                <c:pt idx="3728">
                  <c:v>0.14917</c:v>
                </c:pt>
                <c:pt idx="3729">
                  <c:v>0.14921000000000001</c:v>
                </c:pt>
                <c:pt idx="3730">
                  <c:v>0.14924999999999999</c:v>
                </c:pt>
                <c:pt idx="3731">
                  <c:v>0.14929000000000001</c:v>
                </c:pt>
                <c:pt idx="3732">
                  <c:v>0.14932999999999999</c:v>
                </c:pt>
                <c:pt idx="3733">
                  <c:v>0.14937</c:v>
                </c:pt>
                <c:pt idx="3734">
                  <c:v>0.14940999999999999</c:v>
                </c:pt>
                <c:pt idx="3735">
                  <c:v>0.14945</c:v>
                </c:pt>
                <c:pt idx="3736">
                  <c:v>0.14949000000000001</c:v>
                </c:pt>
                <c:pt idx="3737">
                  <c:v>0.14953</c:v>
                </c:pt>
                <c:pt idx="3738">
                  <c:v>0.14957000000000001</c:v>
                </c:pt>
                <c:pt idx="3739">
                  <c:v>0.14960999999999999</c:v>
                </c:pt>
                <c:pt idx="3740">
                  <c:v>0.14965000000000001</c:v>
                </c:pt>
                <c:pt idx="3741">
                  <c:v>0.14968999999999999</c:v>
                </c:pt>
                <c:pt idx="3742">
                  <c:v>0.14973</c:v>
                </c:pt>
                <c:pt idx="3743">
                  <c:v>0.14976999999999999</c:v>
                </c:pt>
                <c:pt idx="3744">
                  <c:v>0.14981</c:v>
                </c:pt>
                <c:pt idx="3745">
                  <c:v>0.14985000000000001</c:v>
                </c:pt>
                <c:pt idx="3746">
                  <c:v>0.14989</c:v>
                </c:pt>
                <c:pt idx="3747">
                  <c:v>0.14993000000000001</c:v>
                </c:pt>
                <c:pt idx="3748">
                  <c:v>0.14996999999999999</c:v>
                </c:pt>
                <c:pt idx="3749">
                  <c:v>0.15001</c:v>
                </c:pt>
                <c:pt idx="3750">
                  <c:v>0.15004999999999999</c:v>
                </c:pt>
                <c:pt idx="3751">
                  <c:v>0.15009</c:v>
                </c:pt>
                <c:pt idx="3752">
                  <c:v>0.15013000000000001</c:v>
                </c:pt>
                <c:pt idx="3753">
                  <c:v>0.15017</c:v>
                </c:pt>
                <c:pt idx="3754">
                  <c:v>0.15021000000000001</c:v>
                </c:pt>
                <c:pt idx="3755">
                  <c:v>0.15024999999999999</c:v>
                </c:pt>
                <c:pt idx="3756">
                  <c:v>0.15029000000000001</c:v>
                </c:pt>
                <c:pt idx="3757">
                  <c:v>0.15032999999999999</c:v>
                </c:pt>
                <c:pt idx="3758">
                  <c:v>0.15037</c:v>
                </c:pt>
                <c:pt idx="3759">
                  <c:v>0.15040999999999999</c:v>
                </c:pt>
                <c:pt idx="3760">
                  <c:v>0.15045</c:v>
                </c:pt>
                <c:pt idx="3761">
                  <c:v>0.15049000000000001</c:v>
                </c:pt>
                <c:pt idx="3762">
                  <c:v>0.15053</c:v>
                </c:pt>
                <c:pt idx="3763">
                  <c:v>0.15057000000000001</c:v>
                </c:pt>
                <c:pt idx="3764">
                  <c:v>0.15060999999999999</c:v>
                </c:pt>
                <c:pt idx="3765">
                  <c:v>0.15065000000000001</c:v>
                </c:pt>
                <c:pt idx="3766">
                  <c:v>0.15068999999999999</c:v>
                </c:pt>
                <c:pt idx="3767">
                  <c:v>0.15073</c:v>
                </c:pt>
                <c:pt idx="3768">
                  <c:v>0.15076999999999999</c:v>
                </c:pt>
                <c:pt idx="3769">
                  <c:v>0.15081</c:v>
                </c:pt>
                <c:pt idx="3770">
                  <c:v>0.15085000000000001</c:v>
                </c:pt>
                <c:pt idx="3771">
                  <c:v>0.15089</c:v>
                </c:pt>
                <c:pt idx="3772">
                  <c:v>0.15093000000000001</c:v>
                </c:pt>
                <c:pt idx="3773">
                  <c:v>0.15096999999999999</c:v>
                </c:pt>
                <c:pt idx="3774">
                  <c:v>0.15101000000000001</c:v>
                </c:pt>
                <c:pt idx="3775">
                  <c:v>0.15104999999999999</c:v>
                </c:pt>
                <c:pt idx="3776">
                  <c:v>0.15109</c:v>
                </c:pt>
                <c:pt idx="3777">
                  <c:v>0.15112999999999999</c:v>
                </c:pt>
                <c:pt idx="3778">
                  <c:v>0.15117</c:v>
                </c:pt>
                <c:pt idx="3779">
                  <c:v>0.15121000000000001</c:v>
                </c:pt>
                <c:pt idx="3780">
                  <c:v>0.15125</c:v>
                </c:pt>
                <c:pt idx="3781">
                  <c:v>0.15129000000000001</c:v>
                </c:pt>
                <c:pt idx="3782">
                  <c:v>0.15132999999999999</c:v>
                </c:pt>
                <c:pt idx="3783">
                  <c:v>0.15137</c:v>
                </c:pt>
                <c:pt idx="3784">
                  <c:v>0.15140999999999999</c:v>
                </c:pt>
                <c:pt idx="3785">
                  <c:v>0.15145</c:v>
                </c:pt>
                <c:pt idx="3786">
                  <c:v>0.15149000000000001</c:v>
                </c:pt>
                <c:pt idx="3787">
                  <c:v>0.15153</c:v>
                </c:pt>
                <c:pt idx="3788">
                  <c:v>0.15157000000000001</c:v>
                </c:pt>
                <c:pt idx="3789">
                  <c:v>0.15160999999999999</c:v>
                </c:pt>
                <c:pt idx="3790">
                  <c:v>0.15165000000000001</c:v>
                </c:pt>
                <c:pt idx="3791">
                  <c:v>0.15168999999999999</c:v>
                </c:pt>
                <c:pt idx="3792">
                  <c:v>0.15173</c:v>
                </c:pt>
                <c:pt idx="3793">
                  <c:v>0.15176999999999999</c:v>
                </c:pt>
                <c:pt idx="3794">
                  <c:v>0.15181</c:v>
                </c:pt>
                <c:pt idx="3795">
                  <c:v>0.15185000000000001</c:v>
                </c:pt>
                <c:pt idx="3796">
                  <c:v>0.15189</c:v>
                </c:pt>
                <c:pt idx="3797">
                  <c:v>0.15193000000000001</c:v>
                </c:pt>
                <c:pt idx="3798">
                  <c:v>0.15196999999999999</c:v>
                </c:pt>
                <c:pt idx="3799">
                  <c:v>0.15201000000000001</c:v>
                </c:pt>
                <c:pt idx="3800">
                  <c:v>0.15204999999999999</c:v>
                </c:pt>
                <c:pt idx="3801">
                  <c:v>0.15209</c:v>
                </c:pt>
                <c:pt idx="3802">
                  <c:v>0.15212999999999999</c:v>
                </c:pt>
                <c:pt idx="3803">
                  <c:v>0.15217</c:v>
                </c:pt>
                <c:pt idx="3804">
                  <c:v>0.15221000000000001</c:v>
                </c:pt>
                <c:pt idx="3805">
                  <c:v>0.15225</c:v>
                </c:pt>
                <c:pt idx="3806">
                  <c:v>0.15229000000000001</c:v>
                </c:pt>
                <c:pt idx="3807">
                  <c:v>0.15232999999999999</c:v>
                </c:pt>
                <c:pt idx="3808">
                  <c:v>0.15237000000000001</c:v>
                </c:pt>
                <c:pt idx="3809">
                  <c:v>0.15240999999999999</c:v>
                </c:pt>
                <c:pt idx="3810">
                  <c:v>0.15245</c:v>
                </c:pt>
                <c:pt idx="3811">
                  <c:v>0.15248999999999999</c:v>
                </c:pt>
                <c:pt idx="3812">
                  <c:v>0.15253</c:v>
                </c:pt>
                <c:pt idx="3813">
                  <c:v>0.15257000000000001</c:v>
                </c:pt>
                <c:pt idx="3814">
                  <c:v>0.15261</c:v>
                </c:pt>
                <c:pt idx="3815">
                  <c:v>0.15265000000000001</c:v>
                </c:pt>
                <c:pt idx="3816">
                  <c:v>0.15268999999999999</c:v>
                </c:pt>
                <c:pt idx="3817">
                  <c:v>0.15273</c:v>
                </c:pt>
                <c:pt idx="3818">
                  <c:v>0.15276999999999999</c:v>
                </c:pt>
                <c:pt idx="3819">
                  <c:v>0.15281</c:v>
                </c:pt>
                <c:pt idx="3820">
                  <c:v>0.15285000000000001</c:v>
                </c:pt>
                <c:pt idx="3821">
                  <c:v>0.15289</c:v>
                </c:pt>
                <c:pt idx="3822">
                  <c:v>0.15293000000000001</c:v>
                </c:pt>
                <c:pt idx="3823">
                  <c:v>0.15296999999999999</c:v>
                </c:pt>
                <c:pt idx="3824">
                  <c:v>0.15301000000000001</c:v>
                </c:pt>
                <c:pt idx="3825">
                  <c:v>0.15304999999999999</c:v>
                </c:pt>
                <c:pt idx="3826">
                  <c:v>0.15309</c:v>
                </c:pt>
                <c:pt idx="3827">
                  <c:v>0.15312999999999999</c:v>
                </c:pt>
                <c:pt idx="3828">
                  <c:v>0.15317</c:v>
                </c:pt>
                <c:pt idx="3829">
                  <c:v>0.15321000000000001</c:v>
                </c:pt>
                <c:pt idx="3830">
                  <c:v>0.15325</c:v>
                </c:pt>
                <c:pt idx="3831">
                  <c:v>0.15329000000000001</c:v>
                </c:pt>
                <c:pt idx="3832">
                  <c:v>0.15332999999999999</c:v>
                </c:pt>
                <c:pt idx="3833">
                  <c:v>0.15337000000000001</c:v>
                </c:pt>
                <c:pt idx="3834">
                  <c:v>0.15340999999999999</c:v>
                </c:pt>
                <c:pt idx="3835">
                  <c:v>0.15345</c:v>
                </c:pt>
                <c:pt idx="3836">
                  <c:v>0.15348999999999999</c:v>
                </c:pt>
                <c:pt idx="3837">
                  <c:v>0.15353</c:v>
                </c:pt>
                <c:pt idx="3838">
                  <c:v>0.15357000000000001</c:v>
                </c:pt>
                <c:pt idx="3839">
                  <c:v>0.15361</c:v>
                </c:pt>
                <c:pt idx="3840">
                  <c:v>0.15365000000000001</c:v>
                </c:pt>
                <c:pt idx="3841">
                  <c:v>0.15368999999999999</c:v>
                </c:pt>
                <c:pt idx="3842">
                  <c:v>0.15373000000000001</c:v>
                </c:pt>
                <c:pt idx="3843">
                  <c:v>0.15376999999999999</c:v>
                </c:pt>
                <c:pt idx="3844">
                  <c:v>0.15381</c:v>
                </c:pt>
                <c:pt idx="3845">
                  <c:v>0.15384999999999999</c:v>
                </c:pt>
                <c:pt idx="3846">
                  <c:v>0.15389</c:v>
                </c:pt>
                <c:pt idx="3847">
                  <c:v>0.15393000000000001</c:v>
                </c:pt>
                <c:pt idx="3848">
                  <c:v>0.15397</c:v>
                </c:pt>
                <c:pt idx="3849">
                  <c:v>0.15401000000000001</c:v>
                </c:pt>
                <c:pt idx="3850">
                  <c:v>0.15404999999999999</c:v>
                </c:pt>
                <c:pt idx="3851">
                  <c:v>0.15409</c:v>
                </c:pt>
                <c:pt idx="3852">
                  <c:v>0.15412999999999999</c:v>
                </c:pt>
                <c:pt idx="3853">
                  <c:v>0.15417</c:v>
                </c:pt>
                <c:pt idx="3854">
                  <c:v>0.15421000000000001</c:v>
                </c:pt>
                <c:pt idx="3855">
                  <c:v>0.15425</c:v>
                </c:pt>
                <c:pt idx="3856">
                  <c:v>0.15429000000000001</c:v>
                </c:pt>
                <c:pt idx="3857">
                  <c:v>0.15432999999999999</c:v>
                </c:pt>
                <c:pt idx="3858">
                  <c:v>0.15437000000000001</c:v>
                </c:pt>
                <c:pt idx="3859">
                  <c:v>0.15440999999999999</c:v>
                </c:pt>
                <c:pt idx="3860">
                  <c:v>0.15445</c:v>
                </c:pt>
                <c:pt idx="3861">
                  <c:v>0.15448999999999999</c:v>
                </c:pt>
                <c:pt idx="3862">
                  <c:v>0.15453</c:v>
                </c:pt>
                <c:pt idx="3863">
                  <c:v>0.15457000000000001</c:v>
                </c:pt>
                <c:pt idx="3864">
                  <c:v>0.15461</c:v>
                </c:pt>
                <c:pt idx="3865">
                  <c:v>0.15465000000000001</c:v>
                </c:pt>
                <c:pt idx="3866">
                  <c:v>0.15468999999999999</c:v>
                </c:pt>
                <c:pt idx="3867">
                  <c:v>0.15473000000000001</c:v>
                </c:pt>
                <c:pt idx="3868">
                  <c:v>0.15476999999999999</c:v>
                </c:pt>
                <c:pt idx="3869">
                  <c:v>0.15481</c:v>
                </c:pt>
                <c:pt idx="3870">
                  <c:v>0.15484999999999999</c:v>
                </c:pt>
                <c:pt idx="3871">
                  <c:v>0.15489</c:v>
                </c:pt>
                <c:pt idx="3872">
                  <c:v>0.15493000000000001</c:v>
                </c:pt>
                <c:pt idx="3873">
                  <c:v>0.15497</c:v>
                </c:pt>
                <c:pt idx="3874">
                  <c:v>0.15501000000000001</c:v>
                </c:pt>
                <c:pt idx="3875">
                  <c:v>0.15504999999999999</c:v>
                </c:pt>
                <c:pt idx="3876">
                  <c:v>0.15509000000000001</c:v>
                </c:pt>
                <c:pt idx="3877">
                  <c:v>0.15512999999999999</c:v>
                </c:pt>
                <c:pt idx="3878">
                  <c:v>0.15517</c:v>
                </c:pt>
                <c:pt idx="3879">
                  <c:v>0.15520999999999999</c:v>
                </c:pt>
                <c:pt idx="3880">
                  <c:v>0.15525</c:v>
                </c:pt>
                <c:pt idx="3881">
                  <c:v>0.15529000000000001</c:v>
                </c:pt>
                <c:pt idx="3882">
                  <c:v>0.15533</c:v>
                </c:pt>
                <c:pt idx="3883">
                  <c:v>0.15537000000000001</c:v>
                </c:pt>
                <c:pt idx="3884">
                  <c:v>0.15540999999999999</c:v>
                </c:pt>
                <c:pt idx="3885">
                  <c:v>0.15545</c:v>
                </c:pt>
                <c:pt idx="3886">
                  <c:v>0.15548999999999999</c:v>
                </c:pt>
                <c:pt idx="3887">
                  <c:v>0.15553</c:v>
                </c:pt>
                <c:pt idx="3888">
                  <c:v>0.15557000000000001</c:v>
                </c:pt>
                <c:pt idx="3889">
                  <c:v>0.15561</c:v>
                </c:pt>
                <c:pt idx="3890">
                  <c:v>0.15565000000000001</c:v>
                </c:pt>
                <c:pt idx="3891">
                  <c:v>0.15569</c:v>
                </c:pt>
                <c:pt idx="3892">
                  <c:v>0.15573000000000001</c:v>
                </c:pt>
                <c:pt idx="3893">
                  <c:v>0.15576999999999999</c:v>
                </c:pt>
                <c:pt idx="3894">
                  <c:v>0.15581</c:v>
                </c:pt>
                <c:pt idx="3895">
                  <c:v>0.15584999999999999</c:v>
                </c:pt>
                <c:pt idx="3896">
                  <c:v>0.15589</c:v>
                </c:pt>
                <c:pt idx="3897">
                  <c:v>0.15593000000000001</c:v>
                </c:pt>
                <c:pt idx="3898">
                  <c:v>0.15597</c:v>
                </c:pt>
                <c:pt idx="3899">
                  <c:v>0.15601000000000001</c:v>
                </c:pt>
                <c:pt idx="3900">
                  <c:v>0.15604999999999999</c:v>
                </c:pt>
                <c:pt idx="3901">
                  <c:v>0.15609000000000001</c:v>
                </c:pt>
                <c:pt idx="3902">
                  <c:v>0.15612999999999999</c:v>
                </c:pt>
                <c:pt idx="3903">
                  <c:v>0.15617</c:v>
                </c:pt>
                <c:pt idx="3904">
                  <c:v>0.15620999999999999</c:v>
                </c:pt>
                <c:pt idx="3905">
                  <c:v>0.15625</c:v>
                </c:pt>
                <c:pt idx="3906">
                  <c:v>0.15629000000000001</c:v>
                </c:pt>
                <c:pt idx="3907">
                  <c:v>0.15633</c:v>
                </c:pt>
                <c:pt idx="3908">
                  <c:v>0.15637000000000001</c:v>
                </c:pt>
                <c:pt idx="3909">
                  <c:v>0.15640999999999999</c:v>
                </c:pt>
                <c:pt idx="3910">
                  <c:v>0.15645000000000001</c:v>
                </c:pt>
                <c:pt idx="3911">
                  <c:v>0.15648999999999999</c:v>
                </c:pt>
                <c:pt idx="3912">
                  <c:v>0.15653</c:v>
                </c:pt>
                <c:pt idx="3913">
                  <c:v>0.15656999999999999</c:v>
                </c:pt>
                <c:pt idx="3914">
                  <c:v>0.15661</c:v>
                </c:pt>
                <c:pt idx="3915">
                  <c:v>0.15665000000000001</c:v>
                </c:pt>
                <c:pt idx="3916">
                  <c:v>0.15669</c:v>
                </c:pt>
                <c:pt idx="3917">
                  <c:v>0.15673000000000001</c:v>
                </c:pt>
                <c:pt idx="3918">
                  <c:v>0.15676999999999999</c:v>
                </c:pt>
                <c:pt idx="3919">
                  <c:v>0.15681</c:v>
                </c:pt>
                <c:pt idx="3920">
                  <c:v>0.15684999999999999</c:v>
                </c:pt>
                <c:pt idx="3921">
                  <c:v>0.156889</c:v>
                </c:pt>
                <c:pt idx="3922">
                  <c:v>0.15692900000000001</c:v>
                </c:pt>
                <c:pt idx="3923">
                  <c:v>0.156969</c:v>
                </c:pt>
                <c:pt idx="3924">
                  <c:v>0.15700900000000001</c:v>
                </c:pt>
                <c:pt idx="3925">
                  <c:v>0.15704899999999999</c:v>
                </c:pt>
                <c:pt idx="3926">
                  <c:v>0.15708900000000001</c:v>
                </c:pt>
                <c:pt idx="3927">
                  <c:v>0.15712899999999999</c:v>
                </c:pt>
                <c:pt idx="3928">
                  <c:v>0.157169</c:v>
                </c:pt>
                <c:pt idx="3929">
                  <c:v>0.15720899999999999</c:v>
                </c:pt>
                <c:pt idx="3930">
                  <c:v>0.157249</c:v>
                </c:pt>
                <c:pt idx="3931">
                  <c:v>0.15728900000000001</c:v>
                </c:pt>
                <c:pt idx="3932">
                  <c:v>0.157329</c:v>
                </c:pt>
                <c:pt idx="3933">
                  <c:v>0.15736900000000001</c:v>
                </c:pt>
                <c:pt idx="3934">
                  <c:v>0.15740899999999999</c:v>
                </c:pt>
                <c:pt idx="3935">
                  <c:v>0.15744900000000001</c:v>
                </c:pt>
                <c:pt idx="3936">
                  <c:v>0.15748899999999999</c:v>
                </c:pt>
                <c:pt idx="3937">
                  <c:v>0.157529</c:v>
                </c:pt>
                <c:pt idx="3938">
                  <c:v>0.15756899999999999</c:v>
                </c:pt>
                <c:pt idx="3939">
                  <c:v>0.157609</c:v>
                </c:pt>
                <c:pt idx="3940">
                  <c:v>0.15764900000000001</c:v>
                </c:pt>
                <c:pt idx="3941">
                  <c:v>0.157689</c:v>
                </c:pt>
                <c:pt idx="3942">
                  <c:v>0.15772900000000001</c:v>
                </c:pt>
                <c:pt idx="3943">
                  <c:v>0.15776899999999999</c:v>
                </c:pt>
                <c:pt idx="3944">
                  <c:v>0.157809</c:v>
                </c:pt>
                <c:pt idx="3945">
                  <c:v>0.15784899999999999</c:v>
                </c:pt>
                <c:pt idx="3946">
                  <c:v>0.157889</c:v>
                </c:pt>
                <c:pt idx="3947">
                  <c:v>0.15792900000000001</c:v>
                </c:pt>
                <c:pt idx="3948">
                  <c:v>0.157969</c:v>
                </c:pt>
                <c:pt idx="3949">
                  <c:v>0.15800900000000001</c:v>
                </c:pt>
                <c:pt idx="3950">
                  <c:v>0.158049</c:v>
                </c:pt>
                <c:pt idx="3951">
                  <c:v>0.15808900000000001</c:v>
                </c:pt>
                <c:pt idx="3952">
                  <c:v>0.15812899999999999</c:v>
                </c:pt>
                <c:pt idx="3953">
                  <c:v>0.158169</c:v>
                </c:pt>
                <c:pt idx="3954">
                  <c:v>0.15820899999999999</c:v>
                </c:pt>
                <c:pt idx="3955">
                  <c:v>0.158249</c:v>
                </c:pt>
                <c:pt idx="3956">
                  <c:v>0.15828900000000001</c:v>
                </c:pt>
                <c:pt idx="3957">
                  <c:v>0.158329</c:v>
                </c:pt>
                <c:pt idx="3958">
                  <c:v>0.15836900000000001</c:v>
                </c:pt>
                <c:pt idx="3959">
                  <c:v>0.15840899999999999</c:v>
                </c:pt>
                <c:pt idx="3960">
                  <c:v>0.15844900000000001</c:v>
                </c:pt>
                <c:pt idx="3961">
                  <c:v>0.15848899999999999</c:v>
                </c:pt>
                <c:pt idx="3962">
                  <c:v>0.158529</c:v>
                </c:pt>
                <c:pt idx="3963">
                  <c:v>0.15856899999999999</c:v>
                </c:pt>
                <c:pt idx="3964">
                  <c:v>0.158609</c:v>
                </c:pt>
                <c:pt idx="3965">
                  <c:v>0.15864900000000001</c:v>
                </c:pt>
                <c:pt idx="3966">
                  <c:v>0.158689</c:v>
                </c:pt>
                <c:pt idx="3967">
                  <c:v>0.15872900000000001</c:v>
                </c:pt>
                <c:pt idx="3968">
                  <c:v>0.15876899999999999</c:v>
                </c:pt>
                <c:pt idx="3969">
                  <c:v>0.15880900000000001</c:v>
                </c:pt>
                <c:pt idx="3970">
                  <c:v>0.15884899999999999</c:v>
                </c:pt>
                <c:pt idx="3971">
                  <c:v>0.158889</c:v>
                </c:pt>
                <c:pt idx="3972">
                  <c:v>0.15892899999999999</c:v>
                </c:pt>
                <c:pt idx="3973">
                  <c:v>0.158969</c:v>
                </c:pt>
                <c:pt idx="3974">
                  <c:v>0.15900900000000001</c:v>
                </c:pt>
                <c:pt idx="3975">
                  <c:v>0.159049</c:v>
                </c:pt>
                <c:pt idx="3976">
                  <c:v>0.15908900000000001</c:v>
                </c:pt>
                <c:pt idx="3977">
                  <c:v>0.15912899999999999</c:v>
                </c:pt>
                <c:pt idx="3978">
                  <c:v>0.159169</c:v>
                </c:pt>
                <c:pt idx="3979">
                  <c:v>0.15920899999999999</c:v>
                </c:pt>
                <c:pt idx="3980">
                  <c:v>0.159249</c:v>
                </c:pt>
                <c:pt idx="3981">
                  <c:v>0.15928899999999999</c:v>
                </c:pt>
                <c:pt idx="3982">
                  <c:v>0.159329</c:v>
                </c:pt>
                <c:pt idx="3983">
                  <c:v>0.15936900000000001</c:v>
                </c:pt>
                <c:pt idx="3984">
                  <c:v>0.159409</c:v>
                </c:pt>
                <c:pt idx="3985">
                  <c:v>0.15944900000000001</c:v>
                </c:pt>
                <c:pt idx="3986">
                  <c:v>0.15948899999999999</c:v>
                </c:pt>
                <c:pt idx="3987">
                  <c:v>0.159529</c:v>
                </c:pt>
                <c:pt idx="3988">
                  <c:v>0.15956899999999999</c:v>
                </c:pt>
                <c:pt idx="3989">
                  <c:v>0.159609</c:v>
                </c:pt>
                <c:pt idx="3990">
                  <c:v>0.15964900000000001</c:v>
                </c:pt>
                <c:pt idx="3991">
                  <c:v>0.159689</c:v>
                </c:pt>
                <c:pt idx="3992">
                  <c:v>0.15972900000000001</c:v>
                </c:pt>
                <c:pt idx="3993">
                  <c:v>0.15976899999999999</c:v>
                </c:pt>
                <c:pt idx="3994">
                  <c:v>0.15980900000000001</c:v>
                </c:pt>
                <c:pt idx="3995">
                  <c:v>0.15984899999999999</c:v>
                </c:pt>
                <c:pt idx="3996">
                  <c:v>0.159889</c:v>
                </c:pt>
                <c:pt idx="3997">
                  <c:v>0.15992899999999999</c:v>
                </c:pt>
                <c:pt idx="3998">
                  <c:v>0.159969</c:v>
                </c:pt>
                <c:pt idx="3999">
                  <c:v>0.16000900000000001</c:v>
                </c:pt>
                <c:pt idx="4000">
                  <c:v>0.160049</c:v>
                </c:pt>
                <c:pt idx="4001">
                  <c:v>0.16008900000000001</c:v>
                </c:pt>
                <c:pt idx="4002">
                  <c:v>0.16012899999999999</c:v>
                </c:pt>
                <c:pt idx="4003">
                  <c:v>0.16016900000000001</c:v>
                </c:pt>
                <c:pt idx="4004">
                  <c:v>0.16020899999999999</c:v>
                </c:pt>
                <c:pt idx="4005">
                  <c:v>0.160249</c:v>
                </c:pt>
                <c:pt idx="4006">
                  <c:v>0.16028899999999999</c:v>
                </c:pt>
                <c:pt idx="4007">
                  <c:v>0.160329</c:v>
                </c:pt>
                <c:pt idx="4008">
                  <c:v>0.16036900000000001</c:v>
                </c:pt>
                <c:pt idx="4009">
                  <c:v>0.160409</c:v>
                </c:pt>
                <c:pt idx="4010">
                  <c:v>0.16044900000000001</c:v>
                </c:pt>
                <c:pt idx="4011">
                  <c:v>0.16048899999999999</c:v>
                </c:pt>
                <c:pt idx="4012">
                  <c:v>0.16052900000000001</c:v>
                </c:pt>
                <c:pt idx="4013">
                  <c:v>0.16056899999999999</c:v>
                </c:pt>
                <c:pt idx="4014">
                  <c:v>0.160609</c:v>
                </c:pt>
                <c:pt idx="4015">
                  <c:v>0.16064899999999999</c:v>
                </c:pt>
                <c:pt idx="4016">
                  <c:v>0.160689</c:v>
                </c:pt>
                <c:pt idx="4017">
                  <c:v>0.16072900000000001</c:v>
                </c:pt>
                <c:pt idx="4018">
                  <c:v>0.160769</c:v>
                </c:pt>
                <c:pt idx="4019">
                  <c:v>0.16080900000000001</c:v>
                </c:pt>
                <c:pt idx="4020">
                  <c:v>0.16084899999999999</c:v>
                </c:pt>
                <c:pt idx="4021">
                  <c:v>0.160889</c:v>
                </c:pt>
                <c:pt idx="4022">
                  <c:v>0.16092899999999999</c:v>
                </c:pt>
                <c:pt idx="4023">
                  <c:v>0.160969</c:v>
                </c:pt>
                <c:pt idx="4024">
                  <c:v>0.16100900000000001</c:v>
                </c:pt>
                <c:pt idx="4025">
                  <c:v>0.161049</c:v>
                </c:pt>
                <c:pt idx="4026">
                  <c:v>0.16108900000000001</c:v>
                </c:pt>
                <c:pt idx="4027">
                  <c:v>0.16112899999999999</c:v>
                </c:pt>
                <c:pt idx="4028">
                  <c:v>0.16116900000000001</c:v>
                </c:pt>
                <c:pt idx="4029">
                  <c:v>0.16120899999999999</c:v>
                </c:pt>
                <c:pt idx="4030">
                  <c:v>0.161249</c:v>
                </c:pt>
                <c:pt idx="4031">
                  <c:v>0.16128899999999999</c:v>
                </c:pt>
                <c:pt idx="4032">
                  <c:v>0.161329</c:v>
                </c:pt>
                <c:pt idx="4033">
                  <c:v>0.16136900000000001</c:v>
                </c:pt>
                <c:pt idx="4034">
                  <c:v>0.161409</c:v>
                </c:pt>
                <c:pt idx="4035">
                  <c:v>0.16144900000000001</c:v>
                </c:pt>
                <c:pt idx="4036">
                  <c:v>0.16148899999999999</c:v>
                </c:pt>
                <c:pt idx="4037">
                  <c:v>0.16152900000000001</c:v>
                </c:pt>
                <c:pt idx="4038">
                  <c:v>0.16156899999999999</c:v>
                </c:pt>
                <c:pt idx="4039">
                  <c:v>0.161609</c:v>
                </c:pt>
                <c:pt idx="4040">
                  <c:v>0.16164899999999999</c:v>
                </c:pt>
                <c:pt idx="4041">
                  <c:v>0.161689</c:v>
                </c:pt>
                <c:pt idx="4042">
                  <c:v>0.16172900000000001</c:v>
                </c:pt>
                <c:pt idx="4043">
                  <c:v>0.161769</c:v>
                </c:pt>
                <c:pt idx="4044">
                  <c:v>0.16180900000000001</c:v>
                </c:pt>
                <c:pt idx="4045">
                  <c:v>0.16184899999999999</c:v>
                </c:pt>
                <c:pt idx="4046">
                  <c:v>0.16188900000000001</c:v>
                </c:pt>
                <c:pt idx="4047">
                  <c:v>0.16192899999999999</c:v>
                </c:pt>
                <c:pt idx="4048">
                  <c:v>0.161969</c:v>
                </c:pt>
                <c:pt idx="4049">
                  <c:v>0.16200899999999999</c:v>
                </c:pt>
                <c:pt idx="4050">
                  <c:v>0.162049</c:v>
                </c:pt>
                <c:pt idx="4051">
                  <c:v>0.16208900000000001</c:v>
                </c:pt>
                <c:pt idx="4052">
                  <c:v>0.162129</c:v>
                </c:pt>
                <c:pt idx="4053">
                  <c:v>0.16216900000000001</c:v>
                </c:pt>
                <c:pt idx="4054">
                  <c:v>0.16220899999999999</c:v>
                </c:pt>
                <c:pt idx="4055">
                  <c:v>0.162249</c:v>
                </c:pt>
                <c:pt idx="4056">
                  <c:v>0.16228899999999999</c:v>
                </c:pt>
                <c:pt idx="4057">
                  <c:v>0.162329</c:v>
                </c:pt>
                <c:pt idx="4058">
                  <c:v>0.16236900000000001</c:v>
                </c:pt>
                <c:pt idx="4059">
                  <c:v>0.162409</c:v>
                </c:pt>
                <c:pt idx="4060">
                  <c:v>0.16244900000000001</c:v>
                </c:pt>
                <c:pt idx="4061">
                  <c:v>0.16248899999999999</c:v>
                </c:pt>
                <c:pt idx="4062">
                  <c:v>0.16252900000000001</c:v>
                </c:pt>
                <c:pt idx="4063">
                  <c:v>0.16256899999999999</c:v>
                </c:pt>
                <c:pt idx="4064">
                  <c:v>0.162609</c:v>
                </c:pt>
                <c:pt idx="4065">
                  <c:v>0.16264899999999999</c:v>
                </c:pt>
                <c:pt idx="4066">
                  <c:v>0.162689</c:v>
                </c:pt>
                <c:pt idx="4067">
                  <c:v>0.16272900000000001</c:v>
                </c:pt>
                <c:pt idx="4068">
                  <c:v>0.162769</c:v>
                </c:pt>
                <c:pt idx="4069">
                  <c:v>0.16280900000000001</c:v>
                </c:pt>
                <c:pt idx="4070">
                  <c:v>0.16284899999999999</c:v>
                </c:pt>
                <c:pt idx="4071">
                  <c:v>0.16288900000000001</c:v>
                </c:pt>
                <c:pt idx="4072">
                  <c:v>0.16292899999999999</c:v>
                </c:pt>
                <c:pt idx="4073">
                  <c:v>0.162969</c:v>
                </c:pt>
                <c:pt idx="4074">
                  <c:v>0.16300899999999999</c:v>
                </c:pt>
                <c:pt idx="4075">
                  <c:v>0.163049</c:v>
                </c:pt>
                <c:pt idx="4076">
                  <c:v>0.16308900000000001</c:v>
                </c:pt>
                <c:pt idx="4077">
                  <c:v>0.163129</c:v>
                </c:pt>
                <c:pt idx="4078">
                  <c:v>0.16316900000000001</c:v>
                </c:pt>
                <c:pt idx="4079">
                  <c:v>0.16320899999999999</c:v>
                </c:pt>
                <c:pt idx="4080">
                  <c:v>0.16324900000000001</c:v>
                </c:pt>
                <c:pt idx="4081">
                  <c:v>0.16328899999999999</c:v>
                </c:pt>
                <c:pt idx="4082">
                  <c:v>0.163329</c:v>
                </c:pt>
                <c:pt idx="4083">
                  <c:v>0.16336899999999999</c:v>
                </c:pt>
                <c:pt idx="4084">
                  <c:v>0.163409</c:v>
                </c:pt>
                <c:pt idx="4085">
                  <c:v>0.16344900000000001</c:v>
                </c:pt>
                <c:pt idx="4086">
                  <c:v>0.163489</c:v>
                </c:pt>
                <c:pt idx="4087">
                  <c:v>0.16352900000000001</c:v>
                </c:pt>
                <c:pt idx="4088">
                  <c:v>0.16356899999999999</c:v>
                </c:pt>
                <c:pt idx="4089">
                  <c:v>0.163609</c:v>
                </c:pt>
                <c:pt idx="4090">
                  <c:v>0.16364899999999999</c:v>
                </c:pt>
                <c:pt idx="4091">
                  <c:v>0.163689</c:v>
                </c:pt>
                <c:pt idx="4092">
                  <c:v>0.16372900000000001</c:v>
                </c:pt>
                <c:pt idx="4093">
                  <c:v>0.163769</c:v>
                </c:pt>
                <c:pt idx="4094">
                  <c:v>0.16380900000000001</c:v>
                </c:pt>
                <c:pt idx="4095">
                  <c:v>0.16384899999999999</c:v>
                </c:pt>
                <c:pt idx="4096">
                  <c:v>0.16388900000000001</c:v>
                </c:pt>
                <c:pt idx="4097">
                  <c:v>0.16392899999999999</c:v>
                </c:pt>
                <c:pt idx="4098">
                  <c:v>0.163969</c:v>
                </c:pt>
                <c:pt idx="4099">
                  <c:v>0.16400899999999999</c:v>
                </c:pt>
                <c:pt idx="4100">
                  <c:v>0.164049</c:v>
                </c:pt>
                <c:pt idx="4101">
                  <c:v>0.16408900000000001</c:v>
                </c:pt>
                <c:pt idx="4102">
                  <c:v>0.164129</c:v>
                </c:pt>
                <c:pt idx="4103">
                  <c:v>0.16416900000000001</c:v>
                </c:pt>
                <c:pt idx="4104">
                  <c:v>0.16420899999999999</c:v>
                </c:pt>
                <c:pt idx="4105">
                  <c:v>0.16424900000000001</c:v>
                </c:pt>
                <c:pt idx="4106">
                  <c:v>0.16428899999999999</c:v>
                </c:pt>
                <c:pt idx="4107">
                  <c:v>0.164329</c:v>
                </c:pt>
                <c:pt idx="4108">
                  <c:v>0.16436899999999999</c:v>
                </c:pt>
                <c:pt idx="4109">
                  <c:v>0.164409</c:v>
                </c:pt>
                <c:pt idx="4110">
                  <c:v>0.16444900000000001</c:v>
                </c:pt>
                <c:pt idx="4111">
                  <c:v>0.164489</c:v>
                </c:pt>
                <c:pt idx="4112">
                  <c:v>0.16452900000000001</c:v>
                </c:pt>
                <c:pt idx="4113">
                  <c:v>0.16456899999999999</c:v>
                </c:pt>
                <c:pt idx="4114">
                  <c:v>0.16460900000000001</c:v>
                </c:pt>
                <c:pt idx="4115">
                  <c:v>0.16464899999999999</c:v>
                </c:pt>
                <c:pt idx="4116">
                  <c:v>0.164689</c:v>
                </c:pt>
                <c:pt idx="4117">
                  <c:v>0.16472899999999999</c:v>
                </c:pt>
                <c:pt idx="4118">
                  <c:v>0.164769</c:v>
                </c:pt>
                <c:pt idx="4119">
                  <c:v>0.16480900000000001</c:v>
                </c:pt>
                <c:pt idx="4120">
                  <c:v>0.164849</c:v>
                </c:pt>
                <c:pt idx="4121">
                  <c:v>0.16488900000000001</c:v>
                </c:pt>
                <c:pt idx="4122">
                  <c:v>0.16492899999999999</c:v>
                </c:pt>
                <c:pt idx="4123">
                  <c:v>0.164969</c:v>
                </c:pt>
                <c:pt idx="4124">
                  <c:v>0.16500899999999999</c:v>
                </c:pt>
                <c:pt idx="4125">
                  <c:v>0.165049</c:v>
                </c:pt>
                <c:pt idx="4126">
                  <c:v>0.16508900000000001</c:v>
                </c:pt>
                <c:pt idx="4127">
                  <c:v>0.165129</c:v>
                </c:pt>
                <c:pt idx="4128">
                  <c:v>0.16516900000000001</c:v>
                </c:pt>
                <c:pt idx="4129">
                  <c:v>0.16520899999999999</c:v>
                </c:pt>
                <c:pt idx="4130">
                  <c:v>0.16524900000000001</c:v>
                </c:pt>
                <c:pt idx="4131">
                  <c:v>0.16528899999999999</c:v>
                </c:pt>
                <c:pt idx="4132">
                  <c:v>0.165329</c:v>
                </c:pt>
                <c:pt idx="4133">
                  <c:v>0.16536899999999999</c:v>
                </c:pt>
                <c:pt idx="4134">
                  <c:v>0.165409</c:v>
                </c:pt>
                <c:pt idx="4135">
                  <c:v>0.16544900000000001</c:v>
                </c:pt>
                <c:pt idx="4136">
                  <c:v>0.165489</c:v>
                </c:pt>
                <c:pt idx="4137">
                  <c:v>0.16552900000000001</c:v>
                </c:pt>
                <c:pt idx="4138">
                  <c:v>0.16556899999999999</c:v>
                </c:pt>
                <c:pt idx="4139">
                  <c:v>0.16560900000000001</c:v>
                </c:pt>
                <c:pt idx="4140">
                  <c:v>0.16564899999999999</c:v>
                </c:pt>
                <c:pt idx="4141">
                  <c:v>0.165689</c:v>
                </c:pt>
                <c:pt idx="4142">
                  <c:v>0.16572899999999999</c:v>
                </c:pt>
                <c:pt idx="4143">
                  <c:v>0.165769</c:v>
                </c:pt>
                <c:pt idx="4144">
                  <c:v>0.16580900000000001</c:v>
                </c:pt>
                <c:pt idx="4145">
                  <c:v>0.165849</c:v>
                </c:pt>
                <c:pt idx="4146">
                  <c:v>0.16588900000000001</c:v>
                </c:pt>
                <c:pt idx="4147">
                  <c:v>0.16592899999999999</c:v>
                </c:pt>
                <c:pt idx="4148">
                  <c:v>0.16596900000000001</c:v>
                </c:pt>
                <c:pt idx="4149">
                  <c:v>0.16600899999999999</c:v>
                </c:pt>
                <c:pt idx="4150">
                  <c:v>0.166049</c:v>
                </c:pt>
                <c:pt idx="4151">
                  <c:v>0.16608899999999999</c:v>
                </c:pt>
                <c:pt idx="4152">
                  <c:v>0.166129</c:v>
                </c:pt>
                <c:pt idx="4153">
                  <c:v>0.16616900000000001</c:v>
                </c:pt>
                <c:pt idx="4154">
                  <c:v>0.166209</c:v>
                </c:pt>
                <c:pt idx="4155">
                  <c:v>0.16624900000000001</c:v>
                </c:pt>
                <c:pt idx="4156">
                  <c:v>0.16628899999999999</c:v>
                </c:pt>
                <c:pt idx="4157">
                  <c:v>0.166329</c:v>
                </c:pt>
                <c:pt idx="4158">
                  <c:v>0.16636899999999999</c:v>
                </c:pt>
                <c:pt idx="4159">
                  <c:v>0.166409</c:v>
                </c:pt>
                <c:pt idx="4160">
                  <c:v>0.16644900000000001</c:v>
                </c:pt>
                <c:pt idx="4161">
                  <c:v>0.166489</c:v>
                </c:pt>
                <c:pt idx="4162">
                  <c:v>0.16652900000000001</c:v>
                </c:pt>
                <c:pt idx="4163">
                  <c:v>0.16656899999999999</c:v>
                </c:pt>
                <c:pt idx="4164">
                  <c:v>0.16660900000000001</c:v>
                </c:pt>
                <c:pt idx="4165">
                  <c:v>0.16664899999999999</c:v>
                </c:pt>
                <c:pt idx="4166">
                  <c:v>0.166689</c:v>
                </c:pt>
                <c:pt idx="4167">
                  <c:v>0.16672899999999999</c:v>
                </c:pt>
                <c:pt idx="4168">
                  <c:v>0.166769</c:v>
                </c:pt>
                <c:pt idx="4169">
                  <c:v>0.16680900000000001</c:v>
                </c:pt>
                <c:pt idx="4170">
                  <c:v>0.166849</c:v>
                </c:pt>
                <c:pt idx="4171">
                  <c:v>0.16688900000000001</c:v>
                </c:pt>
                <c:pt idx="4172">
                  <c:v>0.16692899999999999</c:v>
                </c:pt>
                <c:pt idx="4173">
                  <c:v>0.16696900000000001</c:v>
                </c:pt>
                <c:pt idx="4174">
                  <c:v>0.16700899999999999</c:v>
                </c:pt>
                <c:pt idx="4175">
                  <c:v>0.167049</c:v>
                </c:pt>
                <c:pt idx="4176">
                  <c:v>0.16708899999999999</c:v>
                </c:pt>
                <c:pt idx="4177">
                  <c:v>0.167129</c:v>
                </c:pt>
                <c:pt idx="4178">
                  <c:v>0.16716900000000001</c:v>
                </c:pt>
                <c:pt idx="4179">
                  <c:v>0.167209</c:v>
                </c:pt>
                <c:pt idx="4180">
                  <c:v>0.16724900000000001</c:v>
                </c:pt>
                <c:pt idx="4181">
                  <c:v>0.16728899999999999</c:v>
                </c:pt>
                <c:pt idx="4182">
                  <c:v>0.16732900000000001</c:v>
                </c:pt>
                <c:pt idx="4183">
                  <c:v>0.16736899999999999</c:v>
                </c:pt>
                <c:pt idx="4184">
                  <c:v>0.167409</c:v>
                </c:pt>
                <c:pt idx="4185">
                  <c:v>0.16744899999999999</c:v>
                </c:pt>
                <c:pt idx="4186">
                  <c:v>0.167489</c:v>
                </c:pt>
                <c:pt idx="4187">
                  <c:v>0.16752900000000001</c:v>
                </c:pt>
                <c:pt idx="4188">
                  <c:v>0.167569</c:v>
                </c:pt>
                <c:pt idx="4189">
                  <c:v>0.16760900000000001</c:v>
                </c:pt>
                <c:pt idx="4190">
                  <c:v>0.16764899999999999</c:v>
                </c:pt>
                <c:pt idx="4191">
                  <c:v>0.167689</c:v>
                </c:pt>
                <c:pt idx="4192">
                  <c:v>0.16772899999999999</c:v>
                </c:pt>
                <c:pt idx="4193">
                  <c:v>0.167769</c:v>
                </c:pt>
                <c:pt idx="4194">
                  <c:v>0.16780900000000001</c:v>
                </c:pt>
                <c:pt idx="4195">
                  <c:v>0.167849</c:v>
                </c:pt>
                <c:pt idx="4196">
                  <c:v>0.16788900000000001</c:v>
                </c:pt>
                <c:pt idx="4197">
                  <c:v>0.16792899999999999</c:v>
                </c:pt>
                <c:pt idx="4198">
                  <c:v>0.16796900000000001</c:v>
                </c:pt>
                <c:pt idx="4199">
                  <c:v>0.16800899999999999</c:v>
                </c:pt>
                <c:pt idx="4200">
                  <c:v>0.168049</c:v>
                </c:pt>
                <c:pt idx="4201">
                  <c:v>0.16808899999999999</c:v>
                </c:pt>
                <c:pt idx="4202">
                  <c:v>0.168129</c:v>
                </c:pt>
                <c:pt idx="4203">
                  <c:v>0.16816900000000001</c:v>
                </c:pt>
                <c:pt idx="4204">
                  <c:v>0.168209</c:v>
                </c:pt>
                <c:pt idx="4205">
                  <c:v>0.16824900000000001</c:v>
                </c:pt>
                <c:pt idx="4206">
                  <c:v>0.16828899999999999</c:v>
                </c:pt>
                <c:pt idx="4207">
                  <c:v>0.16832900000000001</c:v>
                </c:pt>
                <c:pt idx="4208">
                  <c:v>0.16836899999999999</c:v>
                </c:pt>
                <c:pt idx="4209">
                  <c:v>0.168409</c:v>
                </c:pt>
                <c:pt idx="4210">
                  <c:v>0.16844899999999999</c:v>
                </c:pt>
                <c:pt idx="4211">
                  <c:v>0.168489</c:v>
                </c:pt>
                <c:pt idx="4212">
                  <c:v>0.16852900000000001</c:v>
                </c:pt>
                <c:pt idx="4213">
                  <c:v>0.168569</c:v>
                </c:pt>
                <c:pt idx="4214">
                  <c:v>0.16860900000000001</c:v>
                </c:pt>
                <c:pt idx="4215">
                  <c:v>0.16864899999999999</c:v>
                </c:pt>
                <c:pt idx="4216">
                  <c:v>0.16868900000000001</c:v>
                </c:pt>
                <c:pt idx="4217">
                  <c:v>0.16872899999999999</c:v>
                </c:pt>
                <c:pt idx="4218">
                  <c:v>0.168769</c:v>
                </c:pt>
                <c:pt idx="4219">
                  <c:v>0.16880899999999999</c:v>
                </c:pt>
                <c:pt idx="4220">
                  <c:v>0.168849</c:v>
                </c:pt>
                <c:pt idx="4221">
                  <c:v>0.16888900000000001</c:v>
                </c:pt>
                <c:pt idx="4222">
                  <c:v>0.168929</c:v>
                </c:pt>
                <c:pt idx="4223">
                  <c:v>0.16896900000000001</c:v>
                </c:pt>
                <c:pt idx="4224">
                  <c:v>0.16900899999999999</c:v>
                </c:pt>
                <c:pt idx="4225">
                  <c:v>0.169049</c:v>
                </c:pt>
                <c:pt idx="4226">
                  <c:v>0.16908899999999999</c:v>
                </c:pt>
                <c:pt idx="4227">
                  <c:v>0.169129</c:v>
                </c:pt>
                <c:pt idx="4228">
                  <c:v>0.16916900000000001</c:v>
                </c:pt>
                <c:pt idx="4229">
                  <c:v>0.169209</c:v>
                </c:pt>
                <c:pt idx="4230">
                  <c:v>0.16924900000000001</c:v>
                </c:pt>
                <c:pt idx="4231">
                  <c:v>0.169289</c:v>
                </c:pt>
                <c:pt idx="4232">
                  <c:v>0.16932900000000001</c:v>
                </c:pt>
                <c:pt idx="4233">
                  <c:v>0.16936899999999999</c:v>
                </c:pt>
                <c:pt idx="4234">
                  <c:v>0.169409</c:v>
                </c:pt>
                <c:pt idx="4235">
                  <c:v>0.16944899999999999</c:v>
                </c:pt>
                <c:pt idx="4236">
                  <c:v>0.169489</c:v>
                </c:pt>
                <c:pt idx="4237">
                  <c:v>0.16952900000000001</c:v>
                </c:pt>
                <c:pt idx="4238">
                  <c:v>0.169569</c:v>
                </c:pt>
                <c:pt idx="4239">
                  <c:v>0.16960900000000001</c:v>
                </c:pt>
                <c:pt idx="4240">
                  <c:v>0.16964899999999999</c:v>
                </c:pt>
                <c:pt idx="4241">
                  <c:v>0.16968900000000001</c:v>
                </c:pt>
                <c:pt idx="4242">
                  <c:v>0.16972899999999999</c:v>
                </c:pt>
                <c:pt idx="4243">
                  <c:v>0.169769</c:v>
                </c:pt>
                <c:pt idx="4244">
                  <c:v>0.16980899999999999</c:v>
                </c:pt>
                <c:pt idx="4245">
                  <c:v>0.169849</c:v>
                </c:pt>
                <c:pt idx="4246">
                  <c:v>0.16988900000000001</c:v>
                </c:pt>
                <c:pt idx="4247">
                  <c:v>0.169929</c:v>
                </c:pt>
                <c:pt idx="4248">
                  <c:v>0.16996900000000001</c:v>
                </c:pt>
                <c:pt idx="4249">
                  <c:v>0.17000899999999999</c:v>
                </c:pt>
                <c:pt idx="4250">
                  <c:v>0.17004900000000001</c:v>
                </c:pt>
                <c:pt idx="4251">
                  <c:v>0.17008899999999999</c:v>
                </c:pt>
                <c:pt idx="4252">
                  <c:v>0.170129</c:v>
                </c:pt>
                <c:pt idx="4253">
                  <c:v>0.17016899999999999</c:v>
                </c:pt>
                <c:pt idx="4254">
                  <c:v>0.170209</c:v>
                </c:pt>
                <c:pt idx="4255">
                  <c:v>0.17024900000000001</c:v>
                </c:pt>
                <c:pt idx="4256">
                  <c:v>0.170289</c:v>
                </c:pt>
                <c:pt idx="4257">
                  <c:v>0.17032900000000001</c:v>
                </c:pt>
                <c:pt idx="4258">
                  <c:v>0.17036899999999999</c:v>
                </c:pt>
                <c:pt idx="4259">
                  <c:v>0.170409</c:v>
                </c:pt>
                <c:pt idx="4260">
                  <c:v>0.17044899999999999</c:v>
                </c:pt>
                <c:pt idx="4261">
                  <c:v>0.170489</c:v>
                </c:pt>
                <c:pt idx="4262">
                  <c:v>0.17052899999999999</c:v>
                </c:pt>
                <c:pt idx="4263">
                  <c:v>0.170569</c:v>
                </c:pt>
                <c:pt idx="4264">
                  <c:v>0.17060900000000001</c:v>
                </c:pt>
                <c:pt idx="4265">
                  <c:v>0.170649</c:v>
                </c:pt>
                <c:pt idx="4266">
                  <c:v>0.17068900000000001</c:v>
                </c:pt>
                <c:pt idx="4267">
                  <c:v>0.17072899999999999</c:v>
                </c:pt>
                <c:pt idx="4268">
                  <c:v>0.170769</c:v>
                </c:pt>
                <c:pt idx="4269">
                  <c:v>0.17080899999999999</c:v>
                </c:pt>
                <c:pt idx="4270">
                  <c:v>0.170849</c:v>
                </c:pt>
                <c:pt idx="4271">
                  <c:v>0.17088900000000001</c:v>
                </c:pt>
                <c:pt idx="4272">
                  <c:v>0.170929</c:v>
                </c:pt>
                <c:pt idx="4273">
                  <c:v>0.17096900000000001</c:v>
                </c:pt>
                <c:pt idx="4274">
                  <c:v>0.17100899999999999</c:v>
                </c:pt>
                <c:pt idx="4275">
                  <c:v>0.17104900000000001</c:v>
                </c:pt>
                <c:pt idx="4276">
                  <c:v>0.17108899999999999</c:v>
                </c:pt>
                <c:pt idx="4277">
                  <c:v>0.171128</c:v>
                </c:pt>
                <c:pt idx="4278">
                  <c:v>0.17116799999999999</c:v>
                </c:pt>
                <c:pt idx="4279">
                  <c:v>0.171208</c:v>
                </c:pt>
                <c:pt idx="4280">
                  <c:v>0.17124800000000001</c:v>
                </c:pt>
                <c:pt idx="4281">
                  <c:v>0.171288</c:v>
                </c:pt>
                <c:pt idx="4282">
                  <c:v>0.17132800000000001</c:v>
                </c:pt>
                <c:pt idx="4283">
                  <c:v>0.17136799999999999</c:v>
                </c:pt>
                <c:pt idx="4284">
                  <c:v>0.171408</c:v>
                </c:pt>
                <c:pt idx="4285">
                  <c:v>0.17144799999999999</c:v>
                </c:pt>
                <c:pt idx="4286">
                  <c:v>0.171488</c:v>
                </c:pt>
                <c:pt idx="4287">
                  <c:v>0.17152800000000001</c:v>
                </c:pt>
                <c:pt idx="4288">
                  <c:v>0.171568</c:v>
                </c:pt>
                <c:pt idx="4289">
                  <c:v>0.17160800000000001</c:v>
                </c:pt>
                <c:pt idx="4290">
                  <c:v>0.171648</c:v>
                </c:pt>
                <c:pt idx="4291">
                  <c:v>0.17168800000000001</c:v>
                </c:pt>
                <c:pt idx="4292">
                  <c:v>0.17172799999999999</c:v>
                </c:pt>
                <c:pt idx="4293">
                  <c:v>0.171768</c:v>
                </c:pt>
                <c:pt idx="4294">
                  <c:v>0.17180799999999999</c:v>
                </c:pt>
                <c:pt idx="4295">
                  <c:v>0.171848</c:v>
                </c:pt>
                <c:pt idx="4296">
                  <c:v>0.17188800000000001</c:v>
                </c:pt>
                <c:pt idx="4297">
                  <c:v>0.171928</c:v>
                </c:pt>
                <c:pt idx="4298">
                  <c:v>0.17196800000000001</c:v>
                </c:pt>
                <c:pt idx="4299">
                  <c:v>0.17200799999999999</c:v>
                </c:pt>
                <c:pt idx="4300">
                  <c:v>0.17204800000000001</c:v>
                </c:pt>
                <c:pt idx="4301">
                  <c:v>0.17208799999999999</c:v>
                </c:pt>
                <c:pt idx="4302">
                  <c:v>0.172128</c:v>
                </c:pt>
                <c:pt idx="4303">
                  <c:v>0.17216799999999999</c:v>
                </c:pt>
                <c:pt idx="4304">
                  <c:v>0.172208</c:v>
                </c:pt>
                <c:pt idx="4305">
                  <c:v>0.17224800000000001</c:v>
                </c:pt>
                <c:pt idx="4306">
                  <c:v>0.172288</c:v>
                </c:pt>
                <c:pt idx="4307">
                  <c:v>0.17232800000000001</c:v>
                </c:pt>
                <c:pt idx="4308">
                  <c:v>0.17236799999999999</c:v>
                </c:pt>
                <c:pt idx="4309">
                  <c:v>0.17240800000000001</c:v>
                </c:pt>
                <c:pt idx="4310">
                  <c:v>0.17244799999999999</c:v>
                </c:pt>
                <c:pt idx="4311">
                  <c:v>0.172488</c:v>
                </c:pt>
                <c:pt idx="4312">
                  <c:v>0.17252799999999999</c:v>
                </c:pt>
                <c:pt idx="4313">
                  <c:v>0.172568</c:v>
                </c:pt>
                <c:pt idx="4314">
                  <c:v>0.17260800000000001</c:v>
                </c:pt>
                <c:pt idx="4315">
                  <c:v>0.172648</c:v>
                </c:pt>
                <c:pt idx="4316">
                  <c:v>0.17268800000000001</c:v>
                </c:pt>
                <c:pt idx="4317">
                  <c:v>0.17272799999999999</c:v>
                </c:pt>
                <c:pt idx="4318">
                  <c:v>0.172768</c:v>
                </c:pt>
                <c:pt idx="4319">
                  <c:v>0.17280799999999999</c:v>
                </c:pt>
                <c:pt idx="4320">
                  <c:v>0.172848</c:v>
                </c:pt>
                <c:pt idx="4321">
                  <c:v>0.17288799999999999</c:v>
                </c:pt>
                <c:pt idx="4322">
                  <c:v>0.172928</c:v>
                </c:pt>
                <c:pt idx="4323">
                  <c:v>0.17296800000000001</c:v>
                </c:pt>
                <c:pt idx="4324">
                  <c:v>0.173008</c:v>
                </c:pt>
                <c:pt idx="4325">
                  <c:v>0.17304800000000001</c:v>
                </c:pt>
                <c:pt idx="4326">
                  <c:v>0.17308799999999999</c:v>
                </c:pt>
                <c:pt idx="4327">
                  <c:v>0.173128</c:v>
                </c:pt>
                <c:pt idx="4328">
                  <c:v>0.17316799999999999</c:v>
                </c:pt>
                <c:pt idx="4329">
                  <c:v>0.173208</c:v>
                </c:pt>
                <c:pt idx="4330">
                  <c:v>0.17324800000000001</c:v>
                </c:pt>
                <c:pt idx="4331">
                  <c:v>0.173288</c:v>
                </c:pt>
                <c:pt idx="4332">
                  <c:v>0.17332800000000001</c:v>
                </c:pt>
                <c:pt idx="4333">
                  <c:v>0.17336799999999999</c:v>
                </c:pt>
                <c:pt idx="4334">
                  <c:v>0.17340800000000001</c:v>
                </c:pt>
                <c:pt idx="4335">
                  <c:v>0.17344799999999999</c:v>
                </c:pt>
                <c:pt idx="4336">
                  <c:v>0.173488</c:v>
                </c:pt>
                <c:pt idx="4337">
                  <c:v>0.17352799999999999</c:v>
                </c:pt>
                <c:pt idx="4338">
                  <c:v>0.173568</c:v>
                </c:pt>
                <c:pt idx="4339">
                  <c:v>0.17360800000000001</c:v>
                </c:pt>
                <c:pt idx="4340">
                  <c:v>0.173648</c:v>
                </c:pt>
                <c:pt idx="4341">
                  <c:v>0.17368800000000001</c:v>
                </c:pt>
                <c:pt idx="4342">
                  <c:v>0.17372799999999999</c:v>
                </c:pt>
                <c:pt idx="4343">
                  <c:v>0.17376800000000001</c:v>
                </c:pt>
                <c:pt idx="4344">
                  <c:v>0.17380799999999999</c:v>
                </c:pt>
                <c:pt idx="4345">
                  <c:v>0.173848</c:v>
                </c:pt>
                <c:pt idx="4346">
                  <c:v>0.17388799999999999</c:v>
                </c:pt>
                <c:pt idx="4347">
                  <c:v>0.173928</c:v>
                </c:pt>
                <c:pt idx="4348">
                  <c:v>0.17396800000000001</c:v>
                </c:pt>
                <c:pt idx="4349">
                  <c:v>0.174008</c:v>
                </c:pt>
                <c:pt idx="4350">
                  <c:v>0.17404800000000001</c:v>
                </c:pt>
                <c:pt idx="4351">
                  <c:v>0.17408799999999999</c:v>
                </c:pt>
                <c:pt idx="4352">
                  <c:v>0.174128</c:v>
                </c:pt>
                <c:pt idx="4353">
                  <c:v>0.17416799999999999</c:v>
                </c:pt>
                <c:pt idx="4354">
                  <c:v>0.174208</c:v>
                </c:pt>
                <c:pt idx="4355">
                  <c:v>0.17424799999999999</c:v>
                </c:pt>
                <c:pt idx="4356">
                  <c:v>0.174288</c:v>
                </c:pt>
                <c:pt idx="4357">
                  <c:v>0.17432800000000001</c:v>
                </c:pt>
                <c:pt idx="4358">
                  <c:v>0.174368</c:v>
                </c:pt>
                <c:pt idx="4359">
                  <c:v>0.17440800000000001</c:v>
                </c:pt>
                <c:pt idx="4360">
                  <c:v>0.17444799999999999</c:v>
                </c:pt>
                <c:pt idx="4361">
                  <c:v>0.174488</c:v>
                </c:pt>
                <c:pt idx="4362">
                  <c:v>0.17452799999999999</c:v>
                </c:pt>
                <c:pt idx="4363">
                  <c:v>0.174568</c:v>
                </c:pt>
                <c:pt idx="4364">
                  <c:v>0.17460800000000001</c:v>
                </c:pt>
                <c:pt idx="4365">
                  <c:v>0.174648</c:v>
                </c:pt>
                <c:pt idx="4366">
                  <c:v>0.17468800000000001</c:v>
                </c:pt>
                <c:pt idx="4367">
                  <c:v>0.17472799999999999</c:v>
                </c:pt>
                <c:pt idx="4368">
                  <c:v>0.17476800000000001</c:v>
                </c:pt>
                <c:pt idx="4369">
                  <c:v>0.17480799999999999</c:v>
                </c:pt>
                <c:pt idx="4370">
                  <c:v>0.174848</c:v>
                </c:pt>
                <c:pt idx="4371">
                  <c:v>0.17488799999999999</c:v>
                </c:pt>
                <c:pt idx="4372">
                  <c:v>0.174928</c:v>
                </c:pt>
                <c:pt idx="4373">
                  <c:v>0.17496800000000001</c:v>
                </c:pt>
                <c:pt idx="4374">
                  <c:v>0.175008</c:v>
                </c:pt>
                <c:pt idx="4375">
                  <c:v>0.17504800000000001</c:v>
                </c:pt>
                <c:pt idx="4376">
                  <c:v>0.17508799999999999</c:v>
                </c:pt>
                <c:pt idx="4377">
                  <c:v>0.17512800000000001</c:v>
                </c:pt>
                <c:pt idx="4378">
                  <c:v>0.17516799999999999</c:v>
                </c:pt>
                <c:pt idx="4379">
                  <c:v>0.175208</c:v>
                </c:pt>
                <c:pt idx="4380">
                  <c:v>0.17524799999999999</c:v>
                </c:pt>
                <c:pt idx="4381">
                  <c:v>0.175288</c:v>
                </c:pt>
                <c:pt idx="4382">
                  <c:v>0.17532800000000001</c:v>
                </c:pt>
                <c:pt idx="4383">
                  <c:v>0.175368</c:v>
                </c:pt>
                <c:pt idx="4384">
                  <c:v>0.17540800000000001</c:v>
                </c:pt>
                <c:pt idx="4385">
                  <c:v>0.17544799999999999</c:v>
                </c:pt>
                <c:pt idx="4386">
                  <c:v>0.17548800000000001</c:v>
                </c:pt>
                <c:pt idx="4387">
                  <c:v>0.17552799999999999</c:v>
                </c:pt>
                <c:pt idx="4388">
                  <c:v>0.175568</c:v>
                </c:pt>
                <c:pt idx="4389">
                  <c:v>0.17560799999999999</c:v>
                </c:pt>
                <c:pt idx="4390">
                  <c:v>0.175648</c:v>
                </c:pt>
                <c:pt idx="4391">
                  <c:v>0.17568800000000001</c:v>
                </c:pt>
                <c:pt idx="4392">
                  <c:v>0.175728</c:v>
                </c:pt>
                <c:pt idx="4393">
                  <c:v>0.17576800000000001</c:v>
                </c:pt>
                <c:pt idx="4394">
                  <c:v>0.17580799999999999</c:v>
                </c:pt>
                <c:pt idx="4395">
                  <c:v>0.175848</c:v>
                </c:pt>
                <c:pt idx="4396">
                  <c:v>0.17588799999999999</c:v>
                </c:pt>
                <c:pt idx="4397">
                  <c:v>0.175928</c:v>
                </c:pt>
                <c:pt idx="4398">
                  <c:v>0.17596800000000001</c:v>
                </c:pt>
                <c:pt idx="4399">
                  <c:v>0.176008</c:v>
                </c:pt>
                <c:pt idx="4400">
                  <c:v>0.17604800000000001</c:v>
                </c:pt>
                <c:pt idx="4401">
                  <c:v>0.17608799999999999</c:v>
                </c:pt>
                <c:pt idx="4402">
                  <c:v>0.17612800000000001</c:v>
                </c:pt>
                <c:pt idx="4403">
                  <c:v>0.17616799999999999</c:v>
                </c:pt>
                <c:pt idx="4404">
                  <c:v>0.176208</c:v>
                </c:pt>
                <c:pt idx="4405">
                  <c:v>0.17624799999999999</c:v>
                </c:pt>
                <c:pt idx="4406">
                  <c:v>0.176288</c:v>
                </c:pt>
                <c:pt idx="4407">
                  <c:v>0.17632800000000001</c:v>
                </c:pt>
                <c:pt idx="4408">
                  <c:v>0.176368</c:v>
                </c:pt>
                <c:pt idx="4409">
                  <c:v>0.17640800000000001</c:v>
                </c:pt>
                <c:pt idx="4410">
                  <c:v>0.17644799999999999</c:v>
                </c:pt>
                <c:pt idx="4411">
                  <c:v>0.17648800000000001</c:v>
                </c:pt>
                <c:pt idx="4412">
                  <c:v>0.17652799999999999</c:v>
                </c:pt>
                <c:pt idx="4413">
                  <c:v>0.176568</c:v>
                </c:pt>
                <c:pt idx="4414">
                  <c:v>0.17660799999999999</c:v>
                </c:pt>
                <c:pt idx="4415">
                  <c:v>0.176648</c:v>
                </c:pt>
                <c:pt idx="4416">
                  <c:v>0.17668800000000001</c:v>
                </c:pt>
                <c:pt idx="4417">
                  <c:v>0.176728</c:v>
                </c:pt>
                <c:pt idx="4418">
                  <c:v>0.17676800000000001</c:v>
                </c:pt>
                <c:pt idx="4419">
                  <c:v>0.17680799999999999</c:v>
                </c:pt>
                <c:pt idx="4420">
                  <c:v>0.17684800000000001</c:v>
                </c:pt>
                <c:pt idx="4421">
                  <c:v>0.17688799999999999</c:v>
                </c:pt>
                <c:pt idx="4422">
                  <c:v>0.176928</c:v>
                </c:pt>
                <c:pt idx="4423">
                  <c:v>0.17696799999999999</c:v>
                </c:pt>
                <c:pt idx="4424">
                  <c:v>0.177008</c:v>
                </c:pt>
                <c:pt idx="4425">
                  <c:v>0.17704800000000001</c:v>
                </c:pt>
                <c:pt idx="4426">
                  <c:v>0.177088</c:v>
                </c:pt>
                <c:pt idx="4427">
                  <c:v>0.17712800000000001</c:v>
                </c:pt>
                <c:pt idx="4428">
                  <c:v>0.17716799999999999</c:v>
                </c:pt>
                <c:pt idx="4429">
                  <c:v>0.177208</c:v>
                </c:pt>
                <c:pt idx="4430">
                  <c:v>0.17724799999999999</c:v>
                </c:pt>
                <c:pt idx="4431">
                  <c:v>0.177288</c:v>
                </c:pt>
                <c:pt idx="4432">
                  <c:v>0.17732800000000001</c:v>
                </c:pt>
                <c:pt idx="4433">
                  <c:v>0.177368</c:v>
                </c:pt>
                <c:pt idx="4434">
                  <c:v>0.17740800000000001</c:v>
                </c:pt>
                <c:pt idx="4435">
                  <c:v>0.17744799999999999</c:v>
                </c:pt>
                <c:pt idx="4436">
                  <c:v>0.17748800000000001</c:v>
                </c:pt>
                <c:pt idx="4437">
                  <c:v>0.17752799999999999</c:v>
                </c:pt>
                <c:pt idx="4438">
                  <c:v>0.177568</c:v>
                </c:pt>
                <c:pt idx="4439">
                  <c:v>0.17760799999999999</c:v>
                </c:pt>
                <c:pt idx="4440">
                  <c:v>0.177648</c:v>
                </c:pt>
                <c:pt idx="4441">
                  <c:v>0.17768800000000001</c:v>
                </c:pt>
                <c:pt idx="4442">
                  <c:v>0.177728</c:v>
                </c:pt>
                <c:pt idx="4443">
                  <c:v>0.17776800000000001</c:v>
                </c:pt>
                <c:pt idx="4444">
                  <c:v>0.17780799999999999</c:v>
                </c:pt>
                <c:pt idx="4445">
                  <c:v>0.17784800000000001</c:v>
                </c:pt>
                <c:pt idx="4446">
                  <c:v>0.17788799999999999</c:v>
                </c:pt>
                <c:pt idx="4447">
                  <c:v>0.177928</c:v>
                </c:pt>
                <c:pt idx="4448">
                  <c:v>0.17796799999999999</c:v>
                </c:pt>
                <c:pt idx="4449">
                  <c:v>0.178008</c:v>
                </c:pt>
                <c:pt idx="4450">
                  <c:v>0.17804800000000001</c:v>
                </c:pt>
                <c:pt idx="4451">
                  <c:v>0.178088</c:v>
                </c:pt>
                <c:pt idx="4452">
                  <c:v>0.17812800000000001</c:v>
                </c:pt>
                <c:pt idx="4453">
                  <c:v>0.17816799999999999</c:v>
                </c:pt>
                <c:pt idx="4454">
                  <c:v>0.17820800000000001</c:v>
                </c:pt>
                <c:pt idx="4455">
                  <c:v>0.17824799999999999</c:v>
                </c:pt>
                <c:pt idx="4456">
                  <c:v>0.178288</c:v>
                </c:pt>
                <c:pt idx="4457">
                  <c:v>0.17832799999999999</c:v>
                </c:pt>
                <c:pt idx="4458">
                  <c:v>0.178368</c:v>
                </c:pt>
                <c:pt idx="4459">
                  <c:v>0.17840800000000001</c:v>
                </c:pt>
                <c:pt idx="4460">
                  <c:v>0.178448</c:v>
                </c:pt>
                <c:pt idx="4461">
                  <c:v>0.17848800000000001</c:v>
                </c:pt>
                <c:pt idx="4462">
                  <c:v>0.17852799999999999</c:v>
                </c:pt>
                <c:pt idx="4463">
                  <c:v>0.178568</c:v>
                </c:pt>
                <c:pt idx="4464">
                  <c:v>0.17860799999999999</c:v>
                </c:pt>
                <c:pt idx="4465">
                  <c:v>0.178648</c:v>
                </c:pt>
                <c:pt idx="4466">
                  <c:v>0.17868800000000001</c:v>
                </c:pt>
                <c:pt idx="4467">
                  <c:v>0.178728</c:v>
                </c:pt>
                <c:pt idx="4468">
                  <c:v>0.17876800000000001</c:v>
                </c:pt>
                <c:pt idx="4469">
                  <c:v>0.17880799999999999</c:v>
                </c:pt>
                <c:pt idx="4470">
                  <c:v>0.17884800000000001</c:v>
                </c:pt>
                <c:pt idx="4471">
                  <c:v>0.17888799999999999</c:v>
                </c:pt>
                <c:pt idx="4472">
                  <c:v>0.178928</c:v>
                </c:pt>
                <c:pt idx="4473">
                  <c:v>0.17896799999999999</c:v>
                </c:pt>
                <c:pt idx="4474">
                  <c:v>0.179008</c:v>
                </c:pt>
                <c:pt idx="4475">
                  <c:v>0.17904800000000001</c:v>
                </c:pt>
                <c:pt idx="4476">
                  <c:v>0.179088</c:v>
                </c:pt>
                <c:pt idx="4477">
                  <c:v>0.17912800000000001</c:v>
                </c:pt>
                <c:pt idx="4478">
                  <c:v>0.17916799999999999</c:v>
                </c:pt>
                <c:pt idx="4479">
                  <c:v>0.17920800000000001</c:v>
                </c:pt>
                <c:pt idx="4480">
                  <c:v>0.17924799999999999</c:v>
                </c:pt>
                <c:pt idx="4481">
                  <c:v>0.179288</c:v>
                </c:pt>
                <c:pt idx="4482">
                  <c:v>0.17932799999999999</c:v>
                </c:pt>
                <c:pt idx="4483">
                  <c:v>0.179368</c:v>
                </c:pt>
                <c:pt idx="4484">
                  <c:v>0.17940800000000001</c:v>
                </c:pt>
                <c:pt idx="4485">
                  <c:v>0.179448</c:v>
                </c:pt>
                <c:pt idx="4486">
                  <c:v>0.17948800000000001</c:v>
                </c:pt>
                <c:pt idx="4487">
                  <c:v>0.17952799999999999</c:v>
                </c:pt>
                <c:pt idx="4488">
                  <c:v>0.17956800000000001</c:v>
                </c:pt>
                <c:pt idx="4489">
                  <c:v>0.17960799999999999</c:v>
                </c:pt>
                <c:pt idx="4490">
                  <c:v>0.179648</c:v>
                </c:pt>
                <c:pt idx="4491">
                  <c:v>0.17968799999999999</c:v>
                </c:pt>
                <c:pt idx="4492">
                  <c:v>0.179728</c:v>
                </c:pt>
                <c:pt idx="4493">
                  <c:v>0.17976800000000001</c:v>
                </c:pt>
                <c:pt idx="4494">
                  <c:v>0.179808</c:v>
                </c:pt>
                <c:pt idx="4495">
                  <c:v>0.17984800000000001</c:v>
                </c:pt>
                <c:pt idx="4496">
                  <c:v>0.17988799999999999</c:v>
                </c:pt>
                <c:pt idx="4497">
                  <c:v>0.179928</c:v>
                </c:pt>
                <c:pt idx="4498">
                  <c:v>0.17996799999999999</c:v>
                </c:pt>
                <c:pt idx="4499">
                  <c:v>0.180008</c:v>
                </c:pt>
                <c:pt idx="4500">
                  <c:v>0.18004800000000001</c:v>
                </c:pt>
                <c:pt idx="4501">
                  <c:v>0.180088</c:v>
                </c:pt>
                <c:pt idx="4502">
                  <c:v>0.18012800000000001</c:v>
                </c:pt>
                <c:pt idx="4503">
                  <c:v>0.18016799999999999</c:v>
                </c:pt>
                <c:pt idx="4504">
                  <c:v>0.18020800000000001</c:v>
                </c:pt>
                <c:pt idx="4505">
                  <c:v>0.18024799999999999</c:v>
                </c:pt>
                <c:pt idx="4506">
                  <c:v>0.180288</c:v>
                </c:pt>
                <c:pt idx="4507">
                  <c:v>0.18032799999999999</c:v>
                </c:pt>
                <c:pt idx="4508">
                  <c:v>0.180368</c:v>
                </c:pt>
                <c:pt idx="4509">
                  <c:v>0.18040800000000001</c:v>
                </c:pt>
                <c:pt idx="4510">
                  <c:v>0.180448</c:v>
                </c:pt>
                <c:pt idx="4511">
                  <c:v>0.18048800000000001</c:v>
                </c:pt>
                <c:pt idx="4512">
                  <c:v>0.18052799999999999</c:v>
                </c:pt>
                <c:pt idx="4513">
                  <c:v>0.18056800000000001</c:v>
                </c:pt>
                <c:pt idx="4514">
                  <c:v>0.18060799999999999</c:v>
                </c:pt>
                <c:pt idx="4515">
                  <c:v>0.180648</c:v>
                </c:pt>
                <c:pt idx="4516">
                  <c:v>0.18068799999999999</c:v>
                </c:pt>
                <c:pt idx="4517">
                  <c:v>0.180728</c:v>
                </c:pt>
                <c:pt idx="4518">
                  <c:v>0.18076800000000001</c:v>
                </c:pt>
                <c:pt idx="4519">
                  <c:v>0.180808</c:v>
                </c:pt>
                <c:pt idx="4520">
                  <c:v>0.18084800000000001</c:v>
                </c:pt>
                <c:pt idx="4521">
                  <c:v>0.18088799999999999</c:v>
                </c:pt>
                <c:pt idx="4522">
                  <c:v>0.18092800000000001</c:v>
                </c:pt>
                <c:pt idx="4523">
                  <c:v>0.18096799999999999</c:v>
                </c:pt>
                <c:pt idx="4524">
                  <c:v>0.181008</c:v>
                </c:pt>
                <c:pt idx="4525">
                  <c:v>0.18104799999999999</c:v>
                </c:pt>
                <c:pt idx="4526">
                  <c:v>0.181088</c:v>
                </c:pt>
                <c:pt idx="4527">
                  <c:v>0.18112800000000001</c:v>
                </c:pt>
                <c:pt idx="4528">
                  <c:v>0.181168</c:v>
                </c:pt>
                <c:pt idx="4529">
                  <c:v>0.18120800000000001</c:v>
                </c:pt>
                <c:pt idx="4530">
                  <c:v>0.18124799999999999</c:v>
                </c:pt>
                <c:pt idx="4531">
                  <c:v>0.181288</c:v>
                </c:pt>
                <c:pt idx="4532">
                  <c:v>0.18132799999999999</c:v>
                </c:pt>
                <c:pt idx="4533">
                  <c:v>0.181368</c:v>
                </c:pt>
                <c:pt idx="4534">
                  <c:v>0.18140800000000001</c:v>
                </c:pt>
                <c:pt idx="4535">
                  <c:v>0.181448</c:v>
                </c:pt>
                <c:pt idx="4536">
                  <c:v>0.18148800000000001</c:v>
                </c:pt>
                <c:pt idx="4537">
                  <c:v>0.18152799999999999</c:v>
                </c:pt>
                <c:pt idx="4538">
                  <c:v>0.18156800000000001</c:v>
                </c:pt>
                <c:pt idx="4539">
                  <c:v>0.18160799999999999</c:v>
                </c:pt>
                <c:pt idx="4540">
                  <c:v>0.181648</c:v>
                </c:pt>
                <c:pt idx="4541">
                  <c:v>0.18168799999999999</c:v>
                </c:pt>
                <c:pt idx="4542">
                  <c:v>0.181728</c:v>
                </c:pt>
                <c:pt idx="4543">
                  <c:v>0.18176800000000001</c:v>
                </c:pt>
                <c:pt idx="4544">
                  <c:v>0.181808</c:v>
                </c:pt>
                <c:pt idx="4545">
                  <c:v>0.18184800000000001</c:v>
                </c:pt>
                <c:pt idx="4546">
                  <c:v>0.18188799999999999</c:v>
                </c:pt>
                <c:pt idx="4547">
                  <c:v>0.18192800000000001</c:v>
                </c:pt>
                <c:pt idx="4548">
                  <c:v>0.18196799999999999</c:v>
                </c:pt>
                <c:pt idx="4549">
                  <c:v>0.182008</c:v>
                </c:pt>
                <c:pt idx="4550">
                  <c:v>0.18204799999999999</c:v>
                </c:pt>
                <c:pt idx="4551">
                  <c:v>0.182088</c:v>
                </c:pt>
                <c:pt idx="4552">
                  <c:v>0.18212800000000001</c:v>
                </c:pt>
                <c:pt idx="4553">
                  <c:v>0.182168</c:v>
                </c:pt>
                <c:pt idx="4554">
                  <c:v>0.18220800000000001</c:v>
                </c:pt>
                <c:pt idx="4555">
                  <c:v>0.18224799999999999</c:v>
                </c:pt>
                <c:pt idx="4556">
                  <c:v>0.18228800000000001</c:v>
                </c:pt>
                <c:pt idx="4557">
                  <c:v>0.18232799999999999</c:v>
                </c:pt>
                <c:pt idx="4558">
                  <c:v>0.182368</c:v>
                </c:pt>
                <c:pt idx="4559">
                  <c:v>0.18240799999999999</c:v>
                </c:pt>
                <c:pt idx="4560">
                  <c:v>0.182448</c:v>
                </c:pt>
                <c:pt idx="4561">
                  <c:v>0.18248800000000001</c:v>
                </c:pt>
                <c:pt idx="4562">
                  <c:v>0.182528</c:v>
                </c:pt>
                <c:pt idx="4563">
                  <c:v>0.18256800000000001</c:v>
                </c:pt>
                <c:pt idx="4564">
                  <c:v>0.18260799999999999</c:v>
                </c:pt>
                <c:pt idx="4565">
                  <c:v>0.182648</c:v>
                </c:pt>
                <c:pt idx="4566">
                  <c:v>0.18268799999999999</c:v>
                </c:pt>
                <c:pt idx="4567">
                  <c:v>0.182728</c:v>
                </c:pt>
                <c:pt idx="4568">
                  <c:v>0.18276800000000001</c:v>
                </c:pt>
                <c:pt idx="4569">
                  <c:v>0.182808</c:v>
                </c:pt>
                <c:pt idx="4570">
                  <c:v>0.18284800000000001</c:v>
                </c:pt>
                <c:pt idx="4571">
                  <c:v>0.182888</c:v>
                </c:pt>
                <c:pt idx="4572">
                  <c:v>0.18292800000000001</c:v>
                </c:pt>
                <c:pt idx="4573">
                  <c:v>0.18296799999999999</c:v>
                </c:pt>
                <c:pt idx="4574">
                  <c:v>0.183008</c:v>
                </c:pt>
                <c:pt idx="4575">
                  <c:v>0.18304799999999999</c:v>
                </c:pt>
                <c:pt idx="4576">
                  <c:v>0.183088</c:v>
                </c:pt>
                <c:pt idx="4577">
                  <c:v>0.18312800000000001</c:v>
                </c:pt>
                <c:pt idx="4578">
                  <c:v>0.183168</c:v>
                </c:pt>
                <c:pt idx="4579">
                  <c:v>0.18320800000000001</c:v>
                </c:pt>
                <c:pt idx="4580">
                  <c:v>0.18324799999999999</c:v>
                </c:pt>
                <c:pt idx="4581">
                  <c:v>0.18328800000000001</c:v>
                </c:pt>
                <c:pt idx="4582">
                  <c:v>0.18332799999999999</c:v>
                </c:pt>
                <c:pt idx="4583">
                  <c:v>0.183368</c:v>
                </c:pt>
                <c:pt idx="4584">
                  <c:v>0.18340799999999999</c:v>
                </c:pt>
                <c:pt idx="4585">
                  <c:v>0.183448</c:v>
                </c:pt>
                <c:pt idx="4586">
                  <c:v>0.18348800000000001</c:v>
                </c:pt>
                <c:pt idx="4587">
                  <c:v>0.183528</c:v>
                </c:pt>
                <c:pt idx="4588">
                  <c:v>0.18356800000000001</c:v>
                </c:pt>
                <c:pt idx="4589">
                  <c:v>0.18360799999999999</c:v>
                </c:pt>
                <c:pt idx="4590">
                  <c:v>0.18364800000000001</c:v>
                </c:pt>
                <c:pt idx="4591">
                  <c:v>0.18368799999999999</c:v>
                </c:pt>
                <c:pt idx="4592">
                  <c:v>0.183728</c:v>
                </c:pt>
                <c:pt idx="4593">
                  <c:v>0.18376799999999999</c:v>
                </c:pt>
                <c:pt idx="4594">
                  <c:v>0.183808</c:v>
                </c:pt>
                <c:pt idx="4595">
                  <c:v>0.18384800000000001</c:v>
                </c:pt>
                <c:pt idx="4596">
                  <c:v>0.183888</c:v>
                </c:pt>
                <c:pt idx="4597">
                  <c:v>0.18392800000000001</c:v>
                </c:pt>
                <c:pt idx="4598">
                  <c:v>0.18396799999999999</c:v>
                </c:pt>
                <c:pt idx="4599">
                  <c:v>0.184008</c:v>
                </c:pt>
                <c:pt idx="4600">
                  <c:v>0.18404799999999999</c:v>
                </c:pt>
                <c:pt idx="4601">
                  <c:v>0.184088</c:v>
                </c:pt>
                <c:pt idx="4602">
                  <c:v>0.18412800000000001</c:v>
                </c:pt>
                <c:pt idx="4603">
                  <c:v>0.184168</c:v>
                </c:pt>
                <c:pt idx="4604">
                  <c:v>0.18420800000000001</c:v>
                </c:pt>
                <c:pt idx="4605">
                  <c:v>0.184248</c:v>
                </c:pt>
                <c:pt idx="4606">
                  <c:v>0.18428800000000001</c:v>
                </c:pt>
                <c:pt idx="4607">
                  <c:v>0.18432799999999999</c:v>
                </c:pt>
                <c:pt idx="4608">
                  <c:v>0.184368</c:v>
                </c:pt>
                <c:pt idx="4609">
                  <c:v>0.18440799999999999</c:v>
                </c:pt>
                <c:pt idx="4610">
                  <c:v>0.184448</c:v>
                </c:pt>
                <c:pt idx="4611">
                  <c:v>0.18448800000000001</c:v>
                </c:pt>
                <c:pt idx="4612">
                  <c:v>0.184528</c:v>
                </c:pt>
                <c:pt idx="4613">
                  <c:v>0.18456800000000001</c:v>
                </c:pt>
                <c:pt idx="4614">
                  <c:v>0.18460799999999999</c:v>
                </c:pt>
                <c:pt idx="4615">
                  <c:v>0.18464800000000001</c:v>
                </c:pt>
                <c:pt idx="4616">
                  <c:v>0.18468799999999999</c:v>
                </c:pt>
                <c:pt idx="4617">
                  <c:v>0.184728</c:v>
                </c:pt>
                <c:pt idx="4618">
                  <c:v>0.18476799999999999</c:v>
                </c:pt>
                <c:pt idx="4619">
                  <c:v>0.184808</c:v>
                </c:pt>
                <c:pt idx="4620">
                  <c:v>0.18484800000000001</c:v>
                </c:pt>
                <c:pt idx="4621">
                  <c:v>0.184888</c:v>
                </c:pt>
                <c:pt idx="4622">
                  <c:v>0.18492800000000001</c:v>
                </c:pt>
                <c:pt idx="4623">
                  <c:v>0.18496799999999999</c:v>
                </c:pt>
                <c:pt idx="4624">
                  <c:v>0.18500800000000001</c:v>
                </c:pt>
                <c:pt idx="4625">
                  <c:v>0.18504799999999999</c:v>
                </c:pt>
                <c:pt idx="4626">
                  <c:v>0.185088</c:v>
                </c:pt>
                <c:pt idx="4627">
                  <c:v>0.18512799999999999</c:v>
                </c:pt>
                <c:pt idx="4628">
                  <c:v>0.185168</c:v>
                </c:pt>
                <c:pt idx="4629">
                  <c:v>0.18520800000000001</c:v>
                </c:pt>
                <c:pt idx="4630">
                  <c:v>0.185248</c:v>
                </c:pt>
                <c:pt idx="4631">
                  <c:v>0.18528800000000001</c:v>
                </c:pt>
                <c:pt idx="4632">
                  <c:v>0.18532799999999999</c:v>
                </c:pt>
                <c:pt idx="4633">
                  <c:v>0.185368</c:v>
                </c:pt>
                <c:pt idx="4634">
                  <c:v>0.18540799999999999</c:v>
                </c:pt>
                <c:pt idx="4635">
                  <c:v>0.185448</c:v>
                </c:pt>
                <c:pt idx="4636">
                  <c:v>0.18548700000000001</c:v>
                </c:pt>
                <c:pt idx="4637">
                  <c:v>0.185527</c:v>
                </c:pt>
                <c:pt idx="4638">
                  <c:v>0.18556700000000001</c:v>
                </c:pt>
                <c:pt idx="4639">
                  <c:v>0.18560699999999999</c:v>
                </c:pt>
                <c:pt idx="4640">
                  <c:v>0.18564700000000001</c:v>
                </c:pt>
                <c:pt idx="4641">
                  <c:v>0.18568699999999999</c:v>
                </c:pt>
                <c:pt idx="4642">
                  <c:v>0.185727</c:v>
                </c:pt>
                <c:pt idx="4643">
                  <c:v>0.18576699999999999</c:v>
                </c:pt>
                <c:pt idx="4644">
                  <c:v>0.185807</c:v>
                </c:pt>
                <c:pt idx="4645">
                  <c:v>0.18584700000000001</c:v>
                </c:pt>
                <c:pt idx="4646">
                  <c:v>0.185887</c:v>
                </c:pt>
                <c:pt idx="4647">
                  <c:v>0.18592700000000001</c:v>
                </c:pt>
                <c:pt idx="4648">
                  <c:v>0.18596699999999999</c:v>
                </c:pt>
                <c:pt idx="4649">
                  <c:v>0.18600700000000001</c:v>
                </c:pt>
                <c:pt idx="4650">
                  <c:v>0.18604699999999999</c:v>
                </c:pt>
                <c:pt idx="4651">
                  <c:v>0.186087</c:v>
                </c:pt>
                <c:pt idx="4652">
                  <c:v>0.18612699999999999</c:v>
                </c:pt>
                <c:pt idx="4653">
                  <c:v>0.186167</c:v>
                </c:pt>
                <c:pt idx="4654">
                  <c:v>0.18620700000000001</c:v>
                </c:pt>
                <c:pt idx="4655">
                  <c:v>0.186247</c:v>
                </c:pt>
                <c:pt idx="4656">
                  <c:v>0.18628700000000001</c:v>
                </c:pt>
                <c:pt idx="4657">
                  <c:v>0.18632699999999999</c:v>
                </c:pt>
                <c:pt idx="4658">
                  <c:v>0.186367</c:v>
                </c:pt>
                <c:pt idx="4659">
                  <c:v>0.18640699999999999</c:v>
                </c:pt>
                <c:pt idx="4660">
                  <c:v>0.186447</c:v>
                </c:pt>
                <c:pt idx="4661">
                  <c:v>0.18648700000000001</c:v>
                </c:pt>
                <c:pt idx="4662">
                  <c:v>0.186527</c:v>
                </c:pt>
                <c:pt idx="4663">
                  <c:v>0.18656700000000001</c:v>
                </c:pt>
                <c:pt idx="4664">
                  <c:v>0.186607</c:v>
                </c:pt>
                <c:pt idx="4665">
                  <c:v>0.18664700000000001</c:v>
                </c:pt>
                <c:pt idx="4666">
                  <c:v>0.18668699999999999</c:v>
                </c:pt>
                <c:pt idx="4667">
                  <c:v>0.186727</c:v>
                </c:pt>
                <c:pt idx="4668">
                  <c:v>0.18676699999999999</c:v>
                </c:pt>
                <c:pt idx="4669">
                  <c:v>0.186807</c:v>
                </c:pt>
                <c:pt idx="4670">
                  <c:v>0.18684700000000001</c:v>
                </c:pt>
                <c:pt idx="4671">
                  <c:v>0.186887</c:v>
                </c:pt>
                <c:pt idx="4672">
                  <c:v>0.18692700000000001</c:v>
                </c:pt>
                <c:pt idx="4673">
                  <c:v>0.18696699999999999</c:v>
                </c:pt>
                <c:pt idx="4674">
                  <c:v>0.18700700000000001</c:v>
                </c:pt>
                <c:pt idx="4675">
                  <c:v>0.18704699999999999</c:v>
                </c:pt>
                <c:pt idx="4676">
                  <c:v>0.187087</c:v>
                </c:pt>
                <c:pt idx="4677">
                  <c:v>0.18712699999999999</c:v>
                </c:pt>
                <c:pt idx="4678">
                  <c:v>0.187167</c:v>
                </c:pt>
                <c:pt idx="4679">
                  <c:v>0.18720700000000001</c:v>
                </c:pt>
                <c:pt idx="4680">
                  <c:v>0.187247</c:v>
                </c:pt>
                <c:pt idx="4681">
                  <c:v>0.18728700000000001</c:v>
                </c:pt>
                <c:pt idx="4682">
                  <c:v>0.18732699999999999</c:v>
                </c:pt>
                <c:pt idx="4683">
                  <c:v>0.18736700000000001</c:v>
                </c:pt>
                <c:pt idx="4684">
                  <c:v>0.18740699999999999</c:v>
                </c:pt>
                <c:pt idx="4685">
                  <c:v>0.187447</c:v>
                </c:pt>
                <c:pt idx="4686">
                  <c:v>0.18748699999999999</c:v>
                </c:pt>
                <c:pt idx="4687">
                  <c:v>0.187527</c:v>
                </c:pt>
                <c:pt idx="4688">
                  <c:v>0.18756700000000001</c:v>
                </c:pt>
                <c:pt idx="4689">
                  <c:v>0.187607</c:v>
                </c:pt>
                <c:pt idx="4690">
                  <c:v>0.18764700000000001</c:v>
                </c:pt>
                <c:pt idx="4691">
                  <c:v>0.18768699999999999</c:v>
                </c:pt>
                <c:pt idx="4692">
                  <c:v>0.187727</c:v>
                </c:pt>
                <c:pt idx="4693">
                  <c:v>0.18776699999999999</c:v>
                </c:pt>
                <c:pt idx="4694">
                  <c:v>0.187807</c:v>
                </c:pt>
                <c:pt idx="4695">
                  <c:v>0.18784699999999999</c:v>
                </c:pt>
                <c:pt idx="4696">
                  <c:v>0.187887</c:v>
                </c:pt>
                <c:pt idx="4697">
                  <c:v>0.18792700000000001</c:v>
                </c:pt>
                <c:pt idx="4698">
                  <c:v>0.187967</c:v>
                </c:pt>
                <c:pt idx="4699">
                  <c:v>0.18800700000000001</c:v>
                </c:pt>
                <c:pt idx="4700">
                  <c:v>0.18804699999999999</c:v>
                </c:pt>
                <c:pt idx="4701">
                  <c:v>0.188087</c:v>
                </c:pt>
                <c:pt idx="4702">
                  <c:v>0.18812699999999999</c:v>
                </c:pt>
                <c:pt idx="4703">
                  <c:v>0.188167</c:v>
                </c:pt>
                <c:pt idx="4704">
                  <c:v>0.18820700000000001</c:v>
                </c:pt>
                <c:pt idx="4705">
                  <c:v>0.188247</c:v>
                </c:pt>
                <c:pt idx="4706">
                  <c:v>0.18828700000000001</c:v>
                </c:pt>
                <c:pt idx="4707">
                  <c:v>0.18832699999999999</c:v>
                </c:pt>
                <c:pt idx="4708">
                  <c:v>0.18836700000000001</c:v>
                </c:pt>
                <c:pt idx="4709">
                  <c:v>0.18840699999999999</c:v>
                </c:pt>
                <c:pt idx="4710">
                  <c:v>0.188447</c:v>
                </c:pt>
                <c:pt idx="4711">
                  <c:v>0.18848699999999999</c:v>
                </c:pt>
                <c:pt idx="4712">
                  <c:v>0.188527</c:v>
                </c:pt>
                <c:pt idx="4713">
                  <c:v>0.18856700000000001</c:v>
                </c:pt>
                <c:pt idx="4714">
                  <c:v>0.188607</c:v>
                </c:pt>
                <c:pt idx="4715">
                  <c:v>0.18864700000000001</c:v>
                </c:pt>
                <c:pt idx="4716">
                  <c:v>0.18868699999999999</c:v>
                </c:pt>
                <c:pt idx="4717">
                  <c:v>0.18872700000000001</c:v>
                </c:pt>
                <c:pt idx="4718">
                  <c:v>0.18876699999999999</c:v>
                </c:pt>
                <c:pt idx="4719">
                  <c:v>0.188807</c:v>
                </c:pt>
                <c:pt idx="4720">
                  <c:v>0.18884699999999999</c:v>
                </c:pt>
                <c:pt idx="4721">
                  <c:v>0.188887</c:v>
                </c:pt>
                <c:pt idx="4722">
                  <c:v>0.18892700000000001</c:v>
                </c:pt>
                <c:pt idx="4723">
                  <c:v>0.188967</c:v>
                </c:pt>
                <c:pt idx="4724">
                  <c:v>0.18900700000000001</c:v>
                </c:pt>
                <c:pt idx="4725">
                  <c:v>0.18904699999999999</c:v>
                </c:pt>
                <c:pt idx="4726">
                  <c:v>0.18908700000000001</c:v>
                </c:pt>
                <c:pt idx="4727">
                  <c:v>0.18912699999999999</c:v>
                </c:pt>
                <c:pt idx="4728">
                  <c:v>0.189167</c:v>
                </c:pt>
                <c:pt idx="4729">
                  <c:v>0.18920699999999999</c:v>
                </c:pt>
                <c:pt idx="4730">
                  <c:v>0.189247</c:v>
                </c:pt>
                <c:pt idx="4731">
                  <c:v>0.18928700000000001</c:v>
                </c:pt>
                <c:pt idx="4732">
                  <c:v>0.189327</c:v>
                </c:pt>
                <c:pt idx="4733">
                  <c:v>0.18936700000000001</c:v>
                </c:pt>
                <c:pt idx="4734">
                  <c:v>0.18940699999999999</c:v>
                </c:pt>
                <c:pt idx="4735">
                  <c:v>0.189447</c:v>
                </c:pt>
                <c:pt idx="4736">
                  <c:v>0.18948699999999999</c:v>
                </c:pt>
                <c:pt idx="4737">
                  <c:v>0.189527</c:v>
                </c:pt>
                <c:pt idx="4738">
                  <c:v>0.18956700000000001</c:v>
                </c:pt>
                <c:pt idx="4739">
                  <c:v>0.189607</c:v>
                </c:pt>
                <c:pt idx="4740">
                  <c:v>0.18964700000000001</c:v>
                </c:pt>
                <c:pt idx="4741">
                  <c:v>0.18968699999999999</c:v>
                </c:pt>
                <c:pt idx="4742">
                  <c:v>0.18972700000000001</c:v>
                </c:pt>
                <c:pt idx="4743">
                  <c:v>0.18976699999999999</c:v>
                </c:pt>
                <c:pt idx="4744">
                  <c:v>0.189807</c:v>
                </c:pt>
                <c:pt idx="4745">
                  <c:v>0.18984699999999999</c:v>
                </c:pt>
                <c:pt idx="4746">
                  <c:v>0.189887</c:v>
                </c:pt>
                <c:pt idx="4747">
                  <c:v>0.18992700000000001</c:v>
                </c:pt>
                <c:pt idx="4748">
                  <c:v>0.189967</c:v>
                </c:pt>
                <c:pt idx="4749">
                  <c:v>0.19000700000000001</c:v>
                </c:pt>
                <c:pt idx="4750">
                  <c:v>0.19004699999999999</c:v>
                </c:pt>
                <c:pt idx="4751">
                  <c:v>0.19008700000000001</c:v>
                </c:pt>
                <c:pt idx="4752">
                  <c:v>0.19012699999999999</c:v>
                </c:pt>
                <c:pt idx="4753">
                  <c:v>0.190167</c:v>
                </c:pt>
                <c:pt idx="4754">
                  <c:v>0.19020699999999999</c:v>
                </c:pt>
                <c:pt idx="4755">
                  <c:v>0.190247</c:v>
                </c:pt>
                <c:pt idx="4756">
                  <c:v>0.19028700000000001</c:v>
                </c:pt>
                <c:pt idx="4757">
                  <c:v>0.190327</c:v>
                </c:pt>
                <c:pt idx="4758">
                  <c:v>0.19036700000000001</c:v>
                </c:pt>
                <c:pt idx="4759">
                  <c:v>0.19040699999999999</c:v>
                </c:pt>
                <c:pt idx="4760">
                  <c:v>0.19044700000000001</c:v>
                </c:pt>
                <c:pt idx="4761">
                  <c:v>0.19048699999999999</c:v>
                </c:pt>
                <c:pt idx="4762">
                  <c:v>0.190527</c:v>
                </c:pt>
                <c:pt idx="4763">
                  <c:v>0.19056699999999999</c:v>
                </c:pt>
                <c:pt idx="4764">
                  <c:v>0.190607</c:v>
                </c:pt>
                <c:pt idx="4765">
                  <c:v>0.19064700000000001</c:v>
                </c:pt>
                <c:pt idx="4766">
                  <c:v>0.190687</c:v>
                </c:pt>
                <c:pt idx="4767">
                  <c:v>0.19072700000000001</c:v>
                </c:pt>
                <c:pt idx="4768">
                  <c:v>0.19076699999999999</c:v>
                </c:pt>
                <c:pt idx="4769">
                  <c:v>0.190807</c:v>
                </c:pt>
                <c:pt idx="4770">
                  <c:v>0.19084699999999999</c:v>
                </c:pt>
                <c:pt idx="4771">
                  <c:v>0.190887</c:v>
                </c:pt>
                <c:pt idx="4772">
                  <c:v>0.19092700000000001</c:v>
                </c:pt>
                <c:pt idx="4773">
                  <c:v>0.190967</c:v>
                </c:pt>
                <c:pt idx="4774">
                  <c:v>0.19100700000000001</c:v>
                </c:pt>
                <c:pt idx="4775">
                  <c:v>0.19104699999999999</c:v>
                </c:pt>
                <c:pt idx="4776">
                  <c:v>0.19108700000000001</c:v>
                </c:pt>
                <c:pt idx="4777">
                  <c:v>0.19112699999999999</c:v>
                </c:pt>
                <c:pt idx="4778">
                  <c:v>0.191167</c:v>
                </c:pt>
                <c:pt idx="4779">
                  <c:v>0.19120699999999999</c:v>
                </c:pt>
                <c:pt idx="4780">
                  <c:v>0.191247</c:v>
                </c:pt>
                <c:pt idx="4781">
                  <c:v>0.19128700000000001</c:v>
                </c:pt>
                <c:pt idx="4782">
                  <c:v>0.191327</c:v>
                </c:pt>
                <c:pt idx="4783">
                  <c:v>0.19136700000000001</c:v>
                </c:pt>
                <c:pt idx="4784">
                  <c:v>0.19140699999999999</c:v>
                </c:pt>
                <c:pt idx="4785">
                  <c:v>0.19144700000000001</c:v>
                </c:pt>
                <c:pt idx="4786">
                  <c:v>0.19148699999999999</c:v>
                </c:pt>
                <c:pt idx="4787">
                  <c:v>0.191527</c:v>
                </c:pt>
                <c:pt idx="4788">
                  <c:v>0.19156699999999999</c:v>
                </c:pt>
                <c:pt idx="4789">
                  <c:v>0.191607</c:v>
                </c:pt>
                <c:pt idx="4790">
                  <c:v>0.19164700000000001</c:v>
                </c:pt>
                <c:pt idx="4791">
                  <c:v>0.191687</c:v>
                </c:pt>
                <c:pt idx="4792">
                  <c:v>0.19172700000000001</c:v>
                </c:pt>
                <c:pt idx="4793">
                  <c:v>0.19176699999999999</c:v>
                </c:pt>
                <c:pt idx="4794">
                  <c:v>0.19180700000000001</c:v>
                </c:pt>
                <c:pt idx="4795">
                  <c:v>0.19184699999999999</c:v>
                </c:pt>
                <c:pt idx="4796">
                  <c:v>0.191887</c:v>
                </c:pt>
                <c:pt idx="4797">
                  <c:v>0.19192699999999999</c:v>
                </c:pt>
                <c:pt idx="4798">
                  <c:v>0.191967</c:v>
                </c:pt>
                <c:pt idx="4799">
                  <c:v>0.19200700000000001</c:v>
                </c:pt>
                <c:pt idx="4800">
                  <c:v>0.192047</c:v>
                </c:pt>
                <c:pt idx="4801">
                  <c:v>0.19208700000000001</c:v>
                </c:pt>
                <c:pt idx="4802">
                  <c:v>0.19212699999999999</c:v>
                </c:pt>
                <c:pt idx="4803">
                  <c:v>0.192167</c:v>
                </c:pt>
                <c:pt idx="4804">
                  <c:v>0.19220699999999999</c:v>
                </c:pt>
                <c:pt idx="4805">
                  <c:v>0.192247</c:v>
                </c:pt>
                <c:pt idx="4806">
                  <c:v>0.19228700000000001</c:v>
                </c:pt>
                <c:pt idx="4807">
                  <c:v>0.192327</c:v>
                </c:pt>
                <c:pt idx="4808">
                  <c:v>0.19236700000000001</c:v>
                </c:pt>
                <c:pt idx="4809">
                  <c:v>0.19240699999999999</c:v>
                </c:pt>
                <c:pt idx="4810">
                  <c:v>0.19244700000000001</c:v>
                </c:pt>
                <c:pt idx="4811">
                  <c:v>0.19248699999999999</c:v>
                </c:pt>
                <c:pt idx="4812">
                  <c:v>0.192527</c:v>
                </c:pt>
                <c:pt idx="4813">
                  <c:v>0.19256699999999999</c:v>
                </c:pt>
                <c:pt idx="4814">
                  <c:v>0.192607</c:v>
                </c:pt>
                <c:pt idx="4815">
                  <c:v>0.19264700000000001</c:v>
                </c:pt>
                <c:pt idx="4816">
                  <c:v>0.192687</c:v>
                </c:pt>
                <c:pt idx="4817">
                  <c:v>0.19272700000000001</c:v>
                </c:pt>
                <c:pt idx="4818">
                  <c:v>0.19276699999999999</c:v>
                </c:pt>
                <c:pt idx="4819">
                  <c:v>0.19280700000000001</c:v>
                </c:pt>
                <c:pt idx="4820">
                  <c:v>0.19284699999999999</c:v>
                </c:pt>
                <c:pt idx="4821">
                  <c:v>0.192887</c:v>
                </c:pt>
                <c:pt idx="4822">
                  <c:v>0.19292699999999999</c:v>
                </c:pt>
                <c:pt idx="4823">
                  <c:v>0.192967</c:v>
                </c:pt>
                <c:pt idx="4824">
                  <c:v>0.19300700000000001</c:v>
                </c:pt>
                <c:pt idx="4825">
                  <c:v>0.193047</c:v>
                </c:pt>
                <c:pt idx="4826">
                  <c:v>0.19308700000000001</c:v>
                </c:pt>
                <c:pt idx="4827">
                  <c:v>0.19312699999999999</c:v>
                </c:pt>
                <c:pt idx="4828">
                  <c:v>0.19316700000000001</c:v>
                </c:pt>
                <c:pt idx="4829">
                  <c:v>0.19320699999999999</c:v>
                </c:pt>
                <c:pt idx="4830">
                  <c:v>0.193247</c:v>
                </c:pt>
                <c:pt idx="4831">
                  <c:v>0.19328699999999999</c:v>
                </c:pt>
                <c:pt idx="4832">
                  <c:v>0.193327</c:v>
                </c:pt>
                <c:pt idx="4833">
                  <c:v>0.19336700000000001</c:v>
                </c:pt>
                <c:pt idx="4834">
                  <c:v>0.193407</c:v>
                </c:pt>
                <c:pt idx="4835">
                  <c:v>0.19344700000000001</c:v>
                </c:pt>
                <c:pt idx="4836">
                  <c:v>0.19348699999999999</c:v>
                </c:pt>
                <c:pt idx="4837">
                  <c:v>0.193527</c:v>
                </c:pt>
                <c:pt idx="4838">
                  <c:v>0.19356699999999999</c:v>
                </c:pt>
                <c:pt idx="4839">
                  <c:v>0.193607</c:v>
                </c:pt>
                <c:pt idx="4840">
                  <c:v>0.19364700000000001</c:v>
                </c:pt>
                <c:pt idx="4841">
                  <c:v>0.193687</c:v>
                </c:pt>
                <c:pt idx="4842">
                  <c:v>0.19372700000000001</c:v>
                </c:pt>
                <c:pt idx="4843">
                  <c:v>0.19376699999999999</c:v>
                </c:pt>
                <c:pt idx="4844">
                  <c:v>0.19380700000000001</c:v>
                </c:pt>
                <c:pt idx="4845">
                  <c:v>0.19384699999999999</c:v>
                </c:pt>
                <c:pt idx="4846">
                  <c:v>0.193887</c:v>
                </c:pt>
                <c:pt idx="4847">
                  <c:v>0.19392699999999999</c:v>
                </c:pt>
                <c:pt idx="4848">
                  <c:v>0.193967</c:v>
                </c:pt>
                <c:pt idx="4849">
                  <c:v>0.19400700000000001</c:v>
                </c:pt>
                <c:pt idx="4850">
                  <c:v>0.194047</c:v>
                </c:pt>
                <c:pt idx="4851">
                  <c:v>0.19408700000000001</c:v>
                </c:pt>
                <c:pt idx="4852">
                  <c:v>0.19412699999999999</c:v>
                </c:pt>
                <c:pt idx="4853">
                  <c:v>0.19416700000000001</c:v>
                </c:pt>
                <c:pt idx="4854">
                  <c:v>0.19420699999999999</c:v>
                </c:pt>
                <c:pt idx="4855">
                  <c:v>0.194247</c:v>
                </c:pt>
                <c:pt idx="4856">
                  <c:v>0.19428699999999999</c:v>
                </c:pt>
                <c:pt idx="4857">
                  <c:v>0.194327</c:v>
                </c:pt>
                <c:pt idx="4858">
                  <c:v>0.19436700000000001</c:v>
                </c:pt>
                <c:pt idx="4859">
                  <c:v>0.194407</c:v>
                </c:pt>
                <c:pt idx="4860">
                  <c:v>0.19444700000000001</c:v>
                </c:pt>
                <c:pt idx="4861">
                  <c:v>0.19448699999999999</c:v>
                </c:pt>
                <c:pt idx="4862">
                  <c:v>0.19452700000000001</c:v>
                </c:pt>
                <c:pt idx="4863">
                  <c:v>0.19456699999999999</c:v>
                </c:pt>
                <c:pt idx="4864">
                  <c:v>0.194607</c:v>
                </c:pt>
                <c:pt idx="4865">
                  <c:v>0.19464699999999999</c:v>
                </c:pt>
                <c:pt idx="4866">
                  <c:v>0.194687</c:v>
                </c:pt>
                <c:pt idx="4867">
                  <c:v>0.19472700000000001</c:v>
                </c:pt>
                <c:pt idx="4868">
                  <c:v>0.194767</c:v>
                </c:pt>
                <c:pt idx="4869">
                  <c:v>0.19480700000000001</c:v>
                </c:pt>
                <c:pt idx="4870">
                  <c:v>0.19484699999999999</c:v>
                </c:pt>
                <c:pt idx="4871">
                  <c:v>0.194887</c:v>
                </c:pt>
                <c:pt idx="4872">
                  <c:v>0.19492699999999999</c:v>
                </c:pt>
                <c:pt idx="4873">
                  <c:v>0.194967</c:v>
                </c:pt>
                <c:pt idx="4874">
                  <c:v>0.19500700000000001</c:v>
                </c:pt>
                <c:pt idx="4875">
                  <c:v>0.195047</c:v>
                </c:pt>
                <c:pt idx="4876">
                  <c:v>0.19508700000000001</c:v>
                </c:pt>
                <c:pt idx="4877">
                  <c:v>0.19512699999999999</c:v>
                </c:pt>
                <c:pt idx="4878">
                  <c:v>0.19516700000000001</c:v>
                </c:pt>
                <c:pt idx="4879">
                  <c:v>0.19520699999999999</c:v>
                </c:pt>
                <c:pt idx="4880">
                  <c:v>0.195247</c:v>
                </c:pt>
                <c:pt idx="4881">
                  <c:v>0.19528699999999999</c:v>
                </c:pt>
                <c:pt idx="4882">
                  <c:v>0.195327</c:v>
                </c:pt>
                <c:pt idx="4883">
                  <c:v>0.19536700000000001</c:v>
                </c:pt>
                <c:pt idx="4884">
                  <c:v>0.195407</c:v>
                </c:pt>
                <c:pt idx="4885">
                  <c:v>0.19544700000000001</c:v>
                </c:pt>
                <c:pt idx="4886">
                  <c:v>0.19548699999999999</c:v>
                </c:pt>
                <c:pt idx="4887">
                  <c:v>0.19552700000000001</c:v>
                </c:pt>
                <c:pt idx="4888">
                  <c:v>0.19556699999999999</c:v>
                </c:pt>
                <c:pt idx="4889">
                  <c:v>0.195607</c:v>
                </c:pt>
                <c:pt idx="4890">
                  <c:v>0.19564699999999999</c:v>
                </c:pt>
                <c:pt idx="4891">
                  <c:v>0.195687</c:v>
                </c:pt>
                <c:pt idx="4892">
                  <c:v>0.19572700000000001</c:v>
                </c:pt>
                <c:pt idx="4893">
                  <c:v>0.195767</c:v>
                </c:pt>
                <c:pt idx="4894">
                  <c:v>0.19580700000000001</c:v>
                </c:pt>
                <c:pt idx="4895">
                  <c:v>0.19584699999999999</c:v>
                </c:pt>
                <c:pt idx="4896">
                  <c:v>0.19588700000000001</c:v>
                </c:pt>
                <c:pt idx="4897">
                  <c:v>0.19592699999999999</c:v>
                </c:pt>
                <c:pt idx="4898">
                  <c:v>0.195967</c:v>
                </c:pt>
                <c:pt idx="4899">
                  <c:v>0.19600699999999999</c:v>
                </c:pt>
                <c:pt idx="4900">
                  <c:v>0.196047</c:v>
                </c:pt>
                <c:pt idx="4901">
                  <c:v>0.19608700000000001</c:v>
                </c:pt>
                <c:pt idx="4902">
                  <c:v>0.196127</c:v>
                </c:pt>
                <c:pt idx="4903">
                  <c:v>0.19616700000000001</c:v>
                </c:pt>
                <c:pt idx="4904">
                  <c:v>0.19620699999999999</c:v>
                </c:pt>
                <c:pt idx="4905">
                  <c:v>0.196247</c:v>
                </c:pt>
                <c:pt idx="4906">
                  <c:v>0.19628699999999999</c:v>
                </c:pt>
                <c:pt idx="4907">
                  <c:v>0.196327</c:v>
                </c:pt>
                <c:pt idx="4908">
                  <c:v>0.19636700000000001</c:v>
                </c:pt>
                <c:pt idx="4909">
                  <c:v>0.196407</c:v>
                </c:pt>
                <c:pt idx="4910">
                  <c:v>0.19644700000000001</c:v>
                </c:pt>
                <c:pt idx="4911">
                  <c:v>0.19648699999999999</c:v>
                </c:pt>
                <c:pt idx="4912">
                  <c:v>0.19652700000000001</c:v>
                </c:pt>
                <c:pt idx="4913">
                  <c:v>0.19656699999999999</c:v>
                </c:pt>
                <c:pt idx="4914">
                  <c:v>0.196607</c:v>
                </c:pt>
                <c:pt idx="4915">
                  <c:v>0.19664699999999999</c:v>
                </c:pt>
                <c:pt idx="4916">
                  <c:v>0.196687</c:v>
                </c:pt>
                <c:pt idx="4917">
                  <c:v>0.19672700000000001</c:v>
                </c:pt>
                <c:pt idx="4918">
                  <c:v>0.196767</c:v>
                </c:pt>
                <c:pt idx="4919">
                  <c:v>0.19680700000000001</c:v>
                </c:pt>
                <c:pt idx="4920">
                  <c:v>0.19684699999999999</c:v>
                </c:pt>
                <c:pt idx="4921">
                  <c:v>0.19688700000000001</c:v>
                </c:pt>
                <c:pt idx="4922">
                  <c:v>0.19692699999999999</c:v>
                </c:pt>
                <c:pt idx="4923">
                  <c:v>0.196967</c:v>
                </c:pt>
                <c:pt idx="4924">
                  <c:v>0.19700699999999999</c:v>
                </c:pt>
                <c:pt idx="4925">
                  <c:v>0.197047</c:v>
                </c:pt>
                <c:pt idx="4926">
                  <c:v>0.19708700000000001</c:v>
                </c:pt>
                <c:pt idx="4927">
                  <c:v>0.197127</c:v>
                </c:pt>
                <c:pt idx="4928">
                  <c:v>0.19716700000000001</c:v>
                </c:pt>
                <c:pt idx="4929">
                  <c:v>0.19720699999999999</c:v>
                </c:pt>
                <c:pt idx="4930">
                  <c:v>0.19724700000000001</c:v>
                </c:pt>
                <c:pt idx="4931">
                  <c:v>0.19728699999999999</c:v>
                </c:pt>
                <c:pt idx="4932">
                  <c:v>0.197327</c:v>
                </c:pt>
                <c:pt idx="4933">
                  <c:v>0.19736699999999999</c:v>
                </c:pt>
                <c:pt idx="4934">
                  <c:v>0.197407</c:v>
                </c:pt>
                <c:pt idx="4935">
                  <c:v>0.19744700000000001</c:v>
                </c:pt>
                <c:pt idx="4936">
                  <c:v>0.197487</c:v>
                </c:pt>
                <c:pt idx="4937">
                  <c:v>0.19752700000000001</c:v>
                </c:pt>
                <c:pt idx="4938">
                  <c:v>0.19756699999999999</c:v>
                </c:pt>
                <c:pt idx="4939">
                  <c:v>0.197607</c:v>
                </c:pt>
                <c:pt idx="4940">
                  <c:v>0.19764699999999999</c:v>
                </c:pt>
                <c:pt idx="4941">
                  <c:v>0.197687</c:v>
                </c:pt>
                <c:pt idx="4942">
                  <c:v>0.19772700000000001</c:v>
                </c:pt>
                <c:pt idx="4943">
                  <c:v>0.197767</c:v>
                </c:pt>
                <c:pt idx="4944">
                  <c:v>0.19780700000000001</c:v>
                </c:pt>
                <c:pt idx="4945">
                  <c:v>0.197847</c:v>
                </c:pt>
                <c:pt idx="4946">
                  <c:v>0.19788700000000001</c:v>
                </c:pt>
                <c:pt idx="4947">
                  <c:v>0.19792699999999999</c:v>
                </c:pt>
                <c:pt idx="4948">
                  <c:v>0.197967</c:v>
                </c:pt>
                <c:pt idx="4949">
                  <c:v>0.19800699999999999</c:v>
                </c:pt>
                <c:pt idx="4950">
                  <c:v>0.198047</c:v>
                </c:pt>
                <c:pt idx="4951">
                  <c:v>0.19808700000000001</c:v>
                </c:pt>
                <c:pt idx="4952">
                  <c:v>0.198127</c:v>
                </c:pt>
                <c:pt idx="4953">
                  <c:v>0.19816700000000001</c:v>
                </c:pt>
                <c:pt idx="4954">
                  <c:v>0.19820699999999999</c:v>
                </c:pt>
                <c:pt idx="4955">
                  <c:v>0.19824700000000001</c:v>
                </c:pt>
                <c:pt idx="4956">
                  <c:v>0.19828699999999999</c:v>
                </c:pt>
                <c:pt idx="4957">
                  <c:v>0.198327</c:v>
                </c:pt>
                <c:pt idx="4958">
                  <c:v>0.19836699999999999</c:v>
                </c:pt>
                <c:pt idx="4959">
                  <c:v>0.198407</c:v>
                </c:pt>
                <c:pt idx="4960">
                  <c:v>0.19844700000000001</c:v>
                </c:pt>
                <c:pt idx="4961">
                  <c:v>0.198487</c:v>
                </c:pt>
                <c:pt idx="4962">
                  <c:v>0.19852700000000001</c:v>
                </c:pt>
                <c:pt idx="4963">
                  <c:v>0.19856699999999999</c:v>
                </c:pt>
                <c:pt idx="4964">
                  <c:v>0.19860700000000001</c:v>
                </c:pt>
                <c:pt idx="4965">
                  <c:v>0.19864699999999999</c:v>
                </c:pt>
                <c:pt idx="4966">
                  <c:v>0.198687</c:v>
                </c:pt>
                <c:pt idx="4967">
                  <c:v>0.19872699999999999</c:v>
                </c:pt>
                <c:pt idx="4968">
                  <c:v>0.198767</c:v>
                </c:pt>
                <c:pt idx="4969">
                  <c:v>0.19880700000000001</c:v>
                </c:pt>
                <c:pt idx="4970">
                  <c:v>0.198847</c:v>
                </c:pt>
                <c:pt idx="4971">
                  <c:v>0.19888700000000001</c:v>
                </c:pt>
                <c:pt idx="4972">
                  <c:v>0.19892699999999999</c:v>
                </c:pt>
                <c:pt idx="4973">
                  <c:v>0.198967</c:v>
                </c:pt>
                <c:pt idx="4974">
                  <c:v>0.19900599999999999</c:v>
                </c:pt>
                <c:pt idx="4975">
                  <c:v>0.199046</c:v>
                </c:pt>
                <c:pt idx="4976">
                  <c:v>0.19908600000000001</c:v>
                </c:pt>
                <c:pt idx="4977">
                  <c:v>0.199126</c:v>
                </c:pt>
                <c:pt idx="4978">
                  <c:v>0.19916600000000001</c:v>
                </c:pt>
                <c:pt idx="4979">
                  <c:v>0.19920599999999999</c:v>
                </c:pt>
                <c:pt idx="4980">
                  <c:v>0.19924600000000001</c:v>
                </c:pt>
                <c:pt idx="4981">
                  <c:v>0.19928599999999999</c:v>
                </c:pt>
                <c:pt idx="4982">
                  <c:v>0.199326</c:v>
                </c:pt>
                <c:pt idx="4983">
                  <c:v>0.19936599999999999</c:v>
                </c:pt>
                <c:pt idx="4984">
                  <c:v>0.199406</c:v>
                </c:pt>
                <c:pt idx="4985">
                  <c:v>0.19944600000000001</c:v>
                </c:pt>
                <c:pt idx="4986">
                  <c:v>0.199486</c:v>
                </c:pt>
                <c:pt idx="4987">
                  <c:v>0.19952600000000001</c:v>
                </c:pt>
                <c:pt idx="4988">
                  <c:v>0.19956599999999999</c:v>
                </c:pt>
                <c:pt idx="4989">
                  <c:v>0.19960600000000001</c:v>
                </c:pt>
                <c:pt idx="4990">
                  <c:v>0.19964599999999999</c:v>
                </c:pt>
                <c:pt idx="4991">
                  <c:v>0.199686</c:v>
                </c:pt>
                <c:pt idx="4992">
                  <c:v>0.19972599999999999</c:v>
                </c:pt>
                <c:pt idx="4993">
                  <c:v>0.199766</c:v>
                </c:pt>
                <c:pt idx="4994">
                  <c:v>0.19980600000000001</c:v>
                </c:pt>
                <c:pt idx="4995">
                  <c:v>0.199846</c:v>
                </c:pt>
                <c:pt idx="4996">
                  <c:v>0.19988600000000001</c:v>
                </c:pt>
                <c:pt idx="4997">
                  <c:v>0.19992599999999999</c:v>
                </c:pt>
                <c:pt idx="4998">
                  <c:v>0.199966</c:v>
                </c:pt>
                <c:pt idx="4999">
                  <c:v>0.20000599999999999</c:v>
                </c:pt>
                <c:pt idx="5000">
                  <c:v>0.200046</c:v>
                </c:pt>
                <c:pt idx="5001">
                  <c:v>0.20008600000000001</c:v>
                </c:pt>
              </c:numCache>
            </c:numRef>
          </c:xVal>
          <c:yVal>
            <c:numRef>
              <c:f>'[1]Base Node Reaction'!$H$4:$H$5056</c:f>
              <c:numCache>
                <c:formatCode>General</c:formatCode>
                <c:ptCount val="5053"/>
                <c:pt idx="0">
                  <c:v>-1.0117200000000004</c:v>
                </c:pt>
                <c:pt idx="1">
                  <c:v>-2.0234300000000012</c:v>
                </c:pt>
                <c:pt idx="2">
                  <c:v>-3.035146000000001</c:v>
                </c:pt>
                <c:pt idx="3">
                  <c:v>-4.046862</c:v>
                </c:pt>
                <c:pt idx="4">
                  <c:v>-5.0528469999999999</c:v>
                </c:pt>
                <c:pt idx="5">
                  <c:v>-6.0286969999999993</c:v>
                </c:pt>
                <c:pt idx="6">
                  <c:v>-7.0045979999999997</c:v>
                </c:pt>
                <c:pt idx="7">
                  <c:v>-7.9804900000000005</c:v>
                </c:pt>
                <c:pt idx="8">
                  <c:v>-8.9563719999999982</c:v>
                </c:pt>
                <c:pt idx="9">
                  <c:v>-9.9322799999999987</c:v>
                </c:pt>
                <c:pt idx="10">
                  <c:v>-10.90818</c:v>
                </c:pt>
                <c:pt idx="11">
                  <c:v>-11.884080000000001</c:v>
                </c:pt>
                <c:pt idx="12">
                  <c:v>-12.860009999999999</c:v>
                </c:pt>
                <c:pt idx="13">
                  <c:v>-13.83592</c:v>
                </c:pt>
                <c:pt idx="14">
                  <c:v>-14.81184</c:v>
                </c:pt>
                <c:pt idx="15">
                  <c:v>-15.787659999999999</c:v>
                </c:pt>
                <c:pt idx="16">
                  <c:v>-16.7636</c:v>
                </c:pt>
                <c:pt idx="17">
                  <c:v>-17.739529999999998</c:v>
                </c:pt>
                <c:pt idx="18">
                  <c:v>-18.71537</c:v>
                </c:pt>
                <c:pt idx="19">
                  <c:v>-19.691310000000001</c:v>
                </c:pt>
                <c:pt idx="20">
                  <c:v>-20.667149999999999</c:v>
                </c:pt>
                <c:pt idx="21">
                  <c:v>-21.6431</c:v>
                </c:pt>
                <c:pt idx="22">
                  <c:v>-22.590890000000002</c:v>
                </c:pt>
                <c:pt idx="23">
                  <c:v>-23.52937</c:v>
                </c:pt>
                <c:pt idx="24">
                  <c:v>-24.439900000000002</c:v>
                </c:pt>
                <c:pt idx="25">
                  <c:v>-25.34197</c:v>
                </c:pt>
                <c:pt idx="26">
                  <c:v>-26.243949999999998</c:v>
                </c:pt>
                <c:pt idx="27">
                  <c:v>-27.145940000000003</c:v>
                </c:pt>
                <c:pt idx="28">
                  <c:v>-28.047930000000001</c:v>
                </c:pt>
                <c:pt idx="29">
                  <c:v>-28.9499</c:v>
                </c:pt>
                <c:pt idx="30">
                  <c:v>-29.851939999999999</c:v>
                </c:pt>
                <c:pt idx="31">
                  <c:v>-30.753869999999999</c:v>
                </c:pt>
                <c:pt idx="32">
                  <c:v>-31.655909999999999</c:v>
                </c:pt>
                <c:pt idx="33">
                  <c:v>-32.557850000000002</c:v>
                </c:pt>
                <c:pt idx="34">
                  <c:v>-33.459800000000001</c:v>
                </c:pt>
                <c:pt idx="35">
                  <c:v>-34.36186</c:v>
                </c:pt>
                <c:pt idx="36">
                  <c:v>-35.263819999999996</c:v>
                </c:pt>
                <c:pt idx="37">
                  <c:v>-36.157650000000004</c:v>
                </c:pt>
                <c:pt idx="38">
                  <c:v>-37.033790999999994</c:v>
                </c:pt>
                <c:pt idx="39">
                  <c:v>-37.910030000000006</c:v>
                </c:pt>
                <c:pt idx="40">
                  <c:v>-38.786183999999999</c:v>
                </c:pt>
                <c:pt idx="41">
                  <c:v>-39.662334000000001</c:v>
                </c:pt>
                <c:pt idx="42">
                  <c:v>-40.538538700000004</c:v>
                </c:pt>
                <c:pt idx="43">
                  <c:v>-41.414747999999996</c:v>
                </c:pt>
                <c:pt idx="44">
                  <c:v>-42.290963000000005</c:v>
                </c:pt>
                <c:pt idx="45">
                  <c:v>-43.167083000000005</c:v>
                </c:pt>
                <c:pt idx="46">
                  <c:v>-44.043209000000004</c:v>
                </c:pt>
                <c:pt idx="47">
                  <c:v>-44.908222000000002</c:v>
                </c:pt>
                <c:pt idx="48">
                  <c:v>-45.725070000000002</c:v>
                </c:pt>
                <c:pt idx="49">
                  <c:v>-46.510710000000003</c:v>
                </c:pt>
                <c:pt idx="50">
                  <c:v>-47.296349999999997</c:v>
                </c:pt>
                <c:pt idx="51">
                  <c:v>-48.08211</c:v>
                </c:pt>
                <c:pt idx="52">
                  <c:v>-48.867760000000004</c:v>
                </c:pt>
                <c:pt idx="53">
                  <c:v>-49.65352</c:v>
                </c:pt>
                <c:pt idx="54">
                  <c:v>-50.439189999999996</c:v>
                </c:pt>
                <c:pt idx="55">
                  <c:v>-51.22486</c:v>
                </c:pt>
                <c:pt idx="56">
                  <c:v>-52.010640000000002</c:v>
                </c:pt>
                <c:pt idx="57">
                  <c:v>-52.796320000000001</c:v>
                </c:pt>
                <c:pt idx="58">
                  <c:v>-53.582000000000001</c:v>
                </c:pt>
                <c:pt idx="59">
                  <c:v>-54.367600000000003</c:v>
                </c:pt>
                <c:pt idx="60">
                  <c:v>-55.153390000000002</c:v>
                </c:pt>
                <c:pt idx="61">
                  <c:v>-55.93909</c:v>
                </c:pt>
                <c:pt idx="62">
                  <c:v>-56.724699999999999</c:v>
                </c:pt>
                <c:pt idx="63">
                  <c:v>-57.510410000000007</c:v>
                </c:pt>
                <c:pt idx="64">
                  <c:v>-58.296219999999998</c:v>
                </c:pt>
                <c:pt idx="65">
                  <c:v>-59.081850000000003</c:v>
                </c:pt>
                <c:pt idx="66">
                  <c:v>-59.83175</c:v>
                </c:pt>
                <c:pt idx="67">
                  <c:v>-60.575749999999999</c:v>
                </c:pt>
                <c:pt idx="68">
                  <c:v>-61.319739999999996</c:v>
                </c:pt>
                <c:pt idx="69">
                  <c:v>-62.063739999999996</c:v>
                </c:pt>
                <c:pt idx="70">
                  <c:v>-62.807649999999995</c:v>
                </c:pt>
                <c:pt idx="71">
                  <c:v>-63.551659999999998</c:v>
                </c:pt>
                <c:pt idx="72">
                  <c:v>-64.295569999999998</c:v>
                </c:pt>
                <c:pt idx="73">
                  <c:v>-65.039590000000004</c:v>
                </c:pt>
                <c:pt idx="74">
                  <c:v>-65.783609999999996</c:v>
                </c:pt>
                <c:pt idx="75">
                  <c:v>-66.527440000000013</c:v>
                </c:pt>
                <c:pt idx="76">
                  <c:v>-67.271370000000005</c:v>
                </c:pt>
                <c:pt idx="77">
                  <c:v>-68.015299999999996</c:v>
                </c:pt>
                <c:pt idx="78">
                  <c:v>-68.759339999999995</c:v>
                </c:pt>
                <c:pt idx="79">
                  <c:v>-69.503389999999996</c:v>
                </c:pt>
                <c:pt idx="80">
                  <c:v>-70.247230000000002</c:v>
                </c:pt>
                <c:pt idx="81">
                  <c:v>-70.991290000000006</c:v>
                </c:pt>
                <c:pt idx="82">
                  <c:v>-71.735240000000005</c:v>
                </c:pt>
                <c:pt idx="83">
                  <c:v>-72.479200000000006</c:v>
                </c:pt>
                <c:pt idx="84">
                  <c:v>-73.22317000000001</c:v>
                </c:pt>
                <c:pt idx="85">
                  <c:v>-73.967230000000001</c:v>
                </c:pt>
                <c:pt idx="86">
                  <c:v>-74.711109999999991</c:v>
                </c:pt>
                <c:pt idx="87">
                  <c:v>-75.455179999999999</c:v>
                </c:pt>
                <c:pt idx="88">
                  <c:v>-76.180450000000008</c:v>
                </c:pt>
                <c:pt idx="89">
                  <c:v>-76.88655</c:v>
                </c:pt>
                <c:pt idx="90">
                  <c:v>-77.578429999999997</c:v>
                </c:pt>
                <c:pt idx="91">
                  <c:v>-78.270110000000003</c:v>
                </c:pt>
                <c:pt idx="92">
                  <c:v>-78.961889999999997</c:v>
                </c:pt>
                <c:pt idx="93">
                  <c:v>-79.653779999999998</c:v>
                </c:pt>
                <c:pt idx="94">
                  <c:v>-80.345569999999995</c:v>
                </c:pt>
                <c:pt idx="95">
                  <c:v>-81.037469999999999</c:v>
                </c:pt>
                <c:pt idx="96">
                  <c:v>-81.72927</c:v>
                </c:pt>
                <c:pt idx="97">
                  <c:v>-82.420970000000011</c:v>
                </c:pt>
                <c:pt idx="98">
                  <c:v>-83.112870000000001</c:v>
                </c:pt>
                <c:pt idx="99">
                  <c:v>-83.804779999999994</c:v>
                </c:pt>
                <c:pt idx="100">
                  <c:v>-84.496499999999997</c:v>
                </c:pt>
                <c:pt idx="101">
                  <c:v>-85.182180000000002</c:v>
                </c:pt>
                <c:pt idx="102">
                  <c:v>-85.859390000000005</c:v>
                </c:pt>
                <c:pt idx="103">
                  <c:v>-86.536609999999996</c:v>
                </c:pt>
                <c:pt idx="104">
                  <c:v>-87.213939999999994</c:v>
                </c:pt>
                <c:pt idx="105">
                  <c:v>-87.890960000000007</c:v>
                </c:pt>
                <c:pt idx="106">
                  <c:v>-88.56828999999999</c:v>
                </c:pt>
                <c:pt idx="107">
                  <c:v>-89.245429999999999</c:v>
                </c:pt>
                <c:pt idx="108">
                  <c:v>-89.922759999999997</c:v>
                </c:pt>
                <c:pt idx="109">
                  <c:v>-90.599909999999994</c:v>
                </c:pt>
                <c:pt idx="110">
                  <c:v>-91.273740000000004</c:v>
                </c:pt>
                <c:pt idx="111">
                  <c:v>-91.933939999999993</c:v>
                </c:pt>
                <c:pt idx="112">
                  <c:v>-92.591540000000009</c:v>
                </c:pt>
                <c:pt idx="113">
                  <c:v>-93.2483</c:v>
                </c:pt>
                <c:pt idx="114">
                  <c:v>-93.904759999999996</c:v>
                </c:pt>
                <c:pt idx="115">
                  <c:v>-94.561419999999998</c:v>
                </c:pt>
                <c:pt idx="116">
                  <c:v>-95.218189999999993</c:v>
                </c:pt>
                <c:pt idx="117">
                  <c:v>-95.874770000000012</c:v>
                </c:pt>
                <c:pt idx="118">
                  <c:v>-96.531540000000007</c:v>
                </c:pt>
                <c:pt idx="119">
                  <c:v>-97.188119999999998</c:v>
                </c:pt>
                <c:pt idx="120">
                  <c:v>-97.844809999999995</c:v>
                </c:pt>
                <c:pt idx="121">
                  <c:v>-98.501499999999993</c:v>
                </c:pt>
                <c:pt idx="122">
                  <c:v>-99.158189999999991</c:v>
                </c:pt>
                <c:pt idx="123">
                  <c:v>-99.814779999999999</c:v>
                </c:pt>
                <c:pt idx="124">
                  <c:v>-100.47148</c:v>
                </c:pt>
                <c:pt idx="125">
                  <c:v>-101.10988</c:v>
                </c:pt>
                <c:pt idx="126">
                  <c:v>-101.74475</c:v>
                </c:pt>
                <c:pt idx="127">
                  <c:v>-102.37961999999999</c:v>
                </c:pt>
                <c:pt idx="128">
                  <c:v>-103.01459</c:v>
                </c:pt>
                <c:pt idx="129">
                  <c:v>-103.64498</c:v>
                </c:pt>
                <c:pt idx="130">
                  <c:v>-104.26828</c:v>
                </c:pt>
                <c:pt idx="131">
                  <c:v>-104.89148</c:v>
                </c:pt>
                <c:pt idx="132">
                  <c:v>-105.51468</c:v>
                </c:pt>
                <c:pt idx="133">
                  <c:v>-106.13799</c:v>
                </c:pt>
                <c:pt idx="134">
                  <c:v>-106.76130000000001</c:v>
                </c:pt>
                <c:pt idx="135">
                  <c:v>-107.38451000000001</c:v>
                </c:pt>
                <c:pt idx="136">
                  <c:v>-108.00772000000001</c:v>
                </c:pt>
                <c:pt idx="137">
                  <c:v>-108.63104</c:v>
                </c:pt>
                <c:pt idx="138">
                  <c:v>-109.25426999999999</c:v>
                </c:pt>
                <c:pt idx="139">
                  <c:v>-109.87749000000001</c:v>
                </c:pt>
                <c:pt idx="140">
                  <c:v>-110.50072</c:v>
                </c:pt>
                <c:pt idx="141">
                  <c:v>-111.11284999999999</c:v>
                </c:pt>
                <c:pt idx="142">
                  <c:v>-111.72121</c:v>
                </c:pt>
                <c:pt idx="143">
                  <c:v>-112.32947999999999</c:v>
                </c:pt>
                <c:pt idx="144">
                  <c:v>-112.93795</c:v>
                </c:pt>
                <c:pt idx="145">
                  <c:v>-113.54622000000001</c:v>
                </c:pt>
                <c:pt idx="146">
                  <c:v>-114.15459999999999</c:v>
                </c:pt>
                <c:pt idx="147">
                  <c:v>-114.76318000000001</c:v>
                </c:pt>
                <c:pt idx="148">
                  <c:v>-115.37146</c:v>
                </c:pt>
                <c:pt idx="149">
                  <c:v>-115.97985</c:v>
                </c:pt>
                <c:pt idx="150">
                  <c:v>-116.58823</c:v>
                </c:pt>
                <c:pt idx="151">
                  <c:v>-117.19663</c:v>
                </c:pt>
                <c:pt idx="152">
                  <c:v>-117.80502000000001</c:v>
                </c:pt>
                <c:pt idx="153">
                  <c:v>-118.41342</c:v>
                </c:pt>
                <c:pt idx="154">
                  <c:v>-119.02171999999999</c:v>
                </c:pt>
                <c:pt idx="155">
                  <c:v>-119.63013000000001</c:v>
                </c:pt>
                <c:pt idx="156">
                  <c:v>-120.23854</c:v>
                </c:pt>
                <c:pt idx="157">
                  <c:v>-120.84694999999999</c:v>
                </c:pt>
                <c:pt idx="158">
                  <c:v>-121.45536</c:v>
                </c:pt>
                <c:pt idx="159">
                  <c:v>-122.06378000000001</c:v>
                </c:pt>
                <c:pt idx="160">
                  <c:v>-122.6721</c:v>
                </c:pt>
                <c:pt idx="161">
                  <c:v>-123.28052000000001</c:v>
                </c:pt>
                <c:pt idx="162">
                  <c:v>-123.88894999999999</c:v>
                </c:pt>
                <c:pt idx="163">
                  <c:v>-124.49737999999999</c:v>
                </c:pt>
                <c:pt idx="164">
                  <c:v>-125.10580999999999</c:v>
                </c:pt>
                <c:pt idx="165">
                  <c:v>-125.71414999999999</c:v>
                </c:pt>
                <c:pt idx="166">
                  <c:v>-126.32258999999999</c:v>
                </c:pt>
                <c:pt idx="167">
                  <c:v>-126.93103000000001</c:v>
                </c:pt>
                <c:pt idx="168">
                  <c:v>-127.54333</c:v>
                </c:pt>
                <c:pt idx="169">
                  <c:v>-128.15895999999998</c:v>
                </c:pt>
                <c:pt idx="170">
                  <c:v>-128.7747</c:v>
                </c:pt>
                <c:pt idx="171">
                  <c:v>-129.39034000000001</c:v>
                </c:pt>
                <c:pt idx="172">
                  <c:v>-130.00609</c:v>
                </c:pt>
                <c:pt idx="173">
                  <c:v>-130.62183999999999</c:v>
                </c:pt>
                <c:pt idx="174">
                  <c:v>-131.23748999999998</c:v>
                </c:pt>
                <c:pt idx="175">
                  <c:v>-131.85314</c:v>
                </c:pt>
                <c:pt idx="176">
                  <c:v>-132.46889999999999</c:v>
                </c:pt>
                <c:pt idx="177">
                  <c:v>-133.08465999999999</c:v>
                </c:pt>
                <c:pt idx="178">
                  <c:v>-133.70033000000001</c:v>
                </c:pt>
                <c:pt idx="179">
                  <c:v>-134.31608999999997</c:v>
                </c:pt>
                <c:pt idx="180">
                  <c:v>-134.93177</c:v>
                </c:pt>
                <c:pt idx="181">
                  <c:v>-135.54764</c:v>
                </c:pt>
                <c:pt idx="182">
                  <c:v>-136.16332</c:v>
                </c:pt>
                <c:pt idx="183">
                  <c:v>-136.779</c:v>
                </c:pt>
                <c:pt idx="184">
                  <c:v>-137.39467999999999</c:v>
                </c:pt>
                <c:pt idx="185">
                  <c:v>-138.01036999999999</c:v>
                </c:pt>
                <c:pt idx="186">
                  <c:v>-138.62616</c:v>
                </c:pt>
                <c:pt idx="187">
                  <c:v>-139.24196000000001</c:v>
                </c:pt>
                <c:pt idx="188">
                  <c:v>-139.85775000000001</c:v>
                </c:pt>
                <c:pt idx="189">
                  <c:v>-140.47345999999999</c:v>
                </c:pt>
                <c:pt idx="190">
                  <c:v>-141.08926000000002</c:v>
                </c:pt>
                <c:pt idx="191">
                  <c:v>-141.70497</c:v>
                </c:pt>
                <c:pt idx="192">
                  <c:v>-142.32068000000001</c:v>
                </c:pt>
                <c:pt idx="193">
                  <c:v>-142.93638999999999</c:v>
                </c:pt>
                <c:pt idx="194">
                  <c:v>-143.55211000000003</c:v>
                </c:pt>
                <c:pt idx="195">
                  <c:v>-144.16793000000001</c:v>
                </c:pt>
                <c:pt idx="196">
                  <c:v>-144.78354999999999</c:v>
                </c:pt>
                <c:pt idx="197">
                  <c:v>-145.39947999999998</c:v>
                </c:pt>
                <c:pt idx="198">
                  <c:v>-146.01521</c:v>
                </c:pt>
                <c:pt idx="199">
                  <c:v>-146.63094999999998</c:v>
                </c:pt>
                <c:pt idx="200">
                  <c:v>-147.24678</c:v>
                </c:pt>
                <c:pt idx="201">
                  <c:v>-147.86242000000001</c:v>
                </c:pt>
                <c:pt idx="202">
                  <c:v>-148.47827000000001</c:v>
                </c:pt>
                <c:pt idx="203">
                  <c:v>-149.09401</c:v>
                </c:pt>
                <c:pt idx="204">
                  <c:v>-149.70976000000002</c:v>
                </c:pt>
                <c:pt idx="205">
                  <c:v>-150.32551999999998</c:v>
                </c:pt>
                <c:pt idx="206">
                  <c:v>-150.94137000000001</c:v>
                </c:pt>
                <c:pt idx="207">
                  <c:v>-151.55713</c:v>
                </c:pt>
                <c:pt idx="208">
                  <c:v>-152.1729</c:v>
                </c:pt>
                <c:pt idx="209">
                  <c:v>-152.78855999999999</c:v>
                </c:pt>
                <c:pt idx="210">
                  <c:v>-153.40442999999999</c:v>
                </c:pt>
                <c:pt idx="211">
                  <c:v>-154.02020999999999</c:v>
                </c:pt>
                <c:pt idx="212">
                  <c:v>-154.63608000000002</c:v>
                </c:pt>
                <c:pt idx="213">
                  <c:v>-155.25175999999999</c:v>
                </c:pt>
                <c:pt idx="214">
                  <c:v>-155.86765</c:v>
                </c:pt>
                <c:pt idx="215">
                  <c:v>-156.48343</c:v>
                </c:pt>
                <c:pt idx="216">
                  <c:v>-157.09912</c:v>
                </c:pt>
                <c:pt idx="217">
                  <c:v>-157.71502000000001</c:v>
                </c:pt>
                <c:pt idx="218">
                  <c:v>-158.33080999999999</c:v>
                </c:pt>
                <c:pt idx="219">
                  <c:v>-158.94650999999999</c:v>
                </c:pt>
                <c:pt idx="220">
                  <c:v>-159.56252000000001</c:v>
                </c:pt>
                <c:pt idx="221">
                  <c:v>-160.17822000000001</c:v>
                </c:pt>
                <c:pt idx="222">
                  <c:v>-160.79402999999999</c:v>
                </c:pt>
                <c:pt idx="223">
                  <c:v>-161.39671999999999</c:v>
                </c:pt>
                <c:pt idx="224">
                  <c:v>-161.99689999999998</c:v>
                </c:pt>
                <c:pt idx="225">
                  <c:v>-162.59707999999998</c:v>
                </c:pt>
                <c:pt idx="226">
                  <c:v>-163.19727</c:v>
                </c:pt>
                <c:pt idx="227">
                  <c:v>-163.79737</c:v>
                </c:pt>
                <c:pt idx="228">
                  <c:v>-164.39756</c:v>
                </c:pt>
                <c:pt idx="229">
                  <c:v>-164.99786</c:v>
                </c:pt>
                <c:pt idx="230">
                  <c:v>-165.59796</c:v>
                </c:pt>
                <c:pt idx="231">
                  <c:v>-166.19807</c:v>
                </c:pt>
                <c:pt idx="232">
                  <c:v>-166.79827</c:v>
                </c:pt>
                <c:pt idx="233">
                  <c:v>-167.39848000000001</c:v>
                </c:pt>
                <c:pt idx="234">
                  <c:v>-167.99860000000001</c:v>
                </c:pt>
                <c:pt idx="235">
                  <c:v>-168.59891000000002</c:v>
                </c:pt>
                <c:pt idx="236">
                  <c:v>-169.19913000000003</c:v>
                </c:pt>
                <c:pt idx="237">
                  <c:v>-169.79926</c:v>
                </c:pt>
                <c:pt idx="238">
                  <c:v>-170.39947999999998</c:v>
                </c:pt>
                <c:pt idx="239">
                  <c:v>-170.99961000000002</c:v>
                </c:pt>
                <c:pt idx="240">
                  <c:v>-171.59994</c:v>
                </c:pt>
                <c:pt idx="241">
                  <c:v>-172.20007999999999</c:v>
                </c:pt>
                <c:pt idx="242">
                  <c:v>-172.80032</c:v>
                </c:pt>
                <c:pt idx="243">
                  <c:v>-173.40046000000001</c:v>
                </c:pt>
                <c:pt idx="244">
                  <c:v>-174.00069999999999</c:v>
                </c:pt>
                <c:pt idx="245">
                  <c:v>-174.60094999999998</c:v>
                </c:pt>
                <c:pt idx="246">
                  <c:v>-175.2011</c:v>
                </c:pt>
                <c:pt idx="247">
                  <c:v>-175.80124999999998</c:v>
                </c:pt>
                <c:pt idx="248">
                  <c:v>-176.40151</c:v>
                </c:pt>
                <c:pt idx="249">
                  <c:v>-177.00177000000002</c:v>
                </c:pt>
                <c:pt idx="250">
                  <c:v>-177.60192999999998</c:v>
                </c:pt>
                <c:pt idx="251">
                  <c:v>-178.20209999999997</c:v>
                </c:pt>
                <c:pt idx="252">
                  <c:v>-178.80237</c:v>
                </c:pt>
                <c:pt idx="253">
                  <c:v>-179.40264000000002</c:v>
                </c:pt>
                <c:pt idx="254">
                  <c:v>-180.00281000000001</c:v>
                </c:pt>
                <c:pt idx="255">
                  <c:v>-180.60318999999998</c:v>
                </c:pt>
                <c:pt idx="256">
                  <c:v>-181.20337000000001</c:v>
                </c:pt>
                <c:pt idx="257">
                  <c:v>-181.80356</c:v>
                </c:pt>
                <c:pt idx="258">
                  <c:v>-182.40384</c:v>
                </c:pt>
                <c:pt idx="259">
                  <c:v>-183.00403</c:v>
                </c:pt>
                <c:pt idx="260">
                  <c:v>-183.60433</c:v>
                </c:pt>
                <c:pt idx="261">
                  <c:v>-184.20452</c:v>
                </c:pt>
                <c:pt idx="262">
                  <c:v>-184.80471999999997</c:v>
                </c:pt>
                <c:pt idx="263">
                  <c:v>-185.40501999999998</c:v>
                </c:pt>
                <c:pt idx="264">
                  <c:v>-186.00513000000001</c:v>
                </c:pt>
                <c:pt idx="265">
                  <c:v>-186.60543999999999</c:v>
                </c:pt>
                <c:pt idx="266">
                  <c:v>-187.20564999999999</c:v>
                </c:pt>
                <c:pt idx="267">
                  <c:v>-187.80596000000003</c:v>
                </c:pt>
                <c:pt idx="268">
                  <c:v>-188.40627999999998</c:v>
                </c:pt>
                <c:pt idx="269">
                  <c:v>-189.00639999999999</c:v>
                </c:pt>
                <c:pt idx="270">
                  <c:v>-189.60673</c:v>
                </c:pt>
                <c:pt idx="271">
                  <c:v>-190.20695000000001</c:v>
                </c:pt>
                <c:pt idx="272">
                  <c:v>-190.80717999999999</c:v>
                </c:pt>
                <c:pt idx="273">
                  <c:v>-191.40526999999997</c:v>
                </c:pt>
                <c:pt idx="274">
                  <c:v>-192.00346999999999</c:v>
                </c:pt>
                <c:pt idx="275">
                  <c:v>-192.60136999999997</c:v>
                </c:pt>
                <c:pt idx="276">
                  <c:v>-193.19946999999999</c:v>
                </c:pt>
                <c:pt idx="277">
                  <c:v>-193.79757999999998</c:v>
                </c:pt>
                <c:pt idx="278">
                  <c:v>-194.39559</c:v>
                </c:pt>
                <c:pt idx="279">
                  <c:v>-194.99379999999999</c:v>
                </c:pt>
                <c:pt idx="280">
                  <c:v>-195.59170999999998</c:v>
                </c:pt>
                <c:pt idx="281">
                  <c:v>-196.18993</c:v>
                </c:pt>
                <c:pt idx="282">
                  <c:v>-196.78795</c:v>
                </c:pt>
                <c:pt idx="283">
                  <c:v>-197.38607999999999</c:v>
                </c:pt>
                <c:pt idx="284">
                  <c:v>-197.98401000000001</c:v>
                </c:pt>
                <c:pt idx="285">
                  <c:v>-198.58223999999998</c:v>
                </c:pt>
                <c:pt idx="286">
                  <c:v>-199.18027000000001</c:v>
                </c:pt>
                <c:pt idx="287">
                  <c:v>-199.77841000000001</c:v>
                </c:pt>
                <c:pt idx="288">
                  <c:v>-200.37645000000003</c:v>
                </c:pt>
                <c:pt idx="289">
                  <c:v>-200.97449</c:v>
                </c:pt>
                <c:pt idx="290">
                  <c:v>-201.57273000000004</c:v>
                </c:pt>
                <c:pt idx="291">
                  <c:v>-202.17068</c:v>
                </c:pt>
                <c:pt idx="292">
                  <c:v>-202.76882999999998</c:v>
                </c:pt>
                <c:pt idx="293">
                  <c:v>-203.36689000000001</c:v>
                </c:pt>
                <c:pt idx="294">
                  <c:v>-203.96504999999996</c:v>
                </c:pt>
                <c:pt idx="295">
                  <c:v>-204.56321</c:v>
                </c:pt>
                <c:pt idx="296">
                  <c:v>-205.16127</c:v>
                </c:pt>
                <c:pt idx="297">
                  <c:v>-205.75934000000001</c:v>
                </c:pt>
                <c:pt idx="298">
                  <c:v>-206.35740999999999</c:v>
                </c:pt>
                <c:pt idx="299">
                  <c:v>-206.95558999999997</c:v>
                </c:pt>
                <c:pt idx="300">
                  <c:v>-207.55366000000001</c:v>
                </c:pt>
                <c:pt idx="301">
                  <c:v>-208.15174000000002</c:v>
                </c:pt>
                <c:pt idx="302">
                  <c:v>-208.74982</c:v>
                </c:pt>
                <c:pt idx="303">
                  <c:v>-209.34801000000002</c:v>
                </c:pt>
                <c:pt idx="304">
                  <c:v>-209.94620000000003</c:v>
                </c:pt>
                <c:pt idx="305">
                  <c:v>-210.54428999999999</c:v>
                </c:pt>
                <c:pt idx="306">
                  <c:v>-211.14249000000001</c:v>
                </c:pt>
                <c:pt idx="307">
                  <c:v>-211.74048999999999</c:v>
                </c:pt>
                <c:pt idx="308">
                  <c:v>-212.33868999999999</c:v>
                </c:pt>
                <c:pt idx="309">
                  <c:v>-212.93679000000003</c:v>
                </c:pt>
                <c:pt idx="310">
                  <c:v>-213.53489999999999</c:v>
                </c:pt>
                <c:pt idx="311">
                  <c:v>-214.13301000000001</c:v>
                </c:pt>
                <c:pt idx="312">
                  <c:v>-214.73121999999998</c:v>
                </c:pt>
                <c:pt idx="313">
                  <c:v>-215.32934</c:v>
                </c:pt>
                <c:pt idx="314">
                  <c:v>-215.92746</c:v>
                </c:pt>
                <c:pt idx="315">
                  <c:v>-216.52567999999999</c:v>
                </c:pt>
                <c:pt idx="316">
                  <c:v>-217.12380999999999</c:v>
                </c:pt>
                <c:pt idx="317">
                  <c:v>-217.72194000000002</c:v>
                </c:pt>
                <c:pt idx="318">
                  <c:v>-218.32006999999999</c:v>
                </c:pt>
                <c:pt idx="319">
                  <c:v>-218.91820999999999</c:v>
                </c:pt>
                <c:pt idx="320">
                  <c:v>-219.51634000000001</c:v>
                </c:pt>
                <c:pt idx="321">
                  <c:v>-220.11448999999999</c:v>
                </c:pt>
                <c:pt idx="322">
                  <c:v>-220.71262999999999</c:v>
                </c:pt>
                <c:pt idx="323">
                  <c:v>-221.31077999999999</c:v>
                </c:pt>
                <c:pt idx="324">
                  <c:v>-221.90893</c:v>
                </c:pt>
                <c:pt idx="325">
                  <c:v>-222.50718000000001</c:v>
                </c:pt>
                <c:pt idx="326">
                  <c:v>-223.10523999999998</c:v>
                </c:pt>
                <c:pt idx="327">
                  <c:v>-223.70349999999996</c:v>
                </c:pt>
                <c:pt idx="328">
                  <c:v>-224.30166000000003</c:v>
                </c:pt>
                <c:pt idx="329">
                  <c:v>-224.89973000000001</c:v>
                </c:pt>
                <c:pt idx="330">
                  <c:v>-225.49809999999997</c:v>
                </c:pt>
                <c:pt idx="331">
                  <c:v>-226.09617000000003</c:v>
                </c:pt>
                <c:pt idx="332">
                  <c:v>-226.69434999999999</c:v>
                </c:pt>
                <c:pt idx="333">
                  <c:v>-227.29242000000002</c:v>
                </c:pt>
                <c:pt idx="334">
                  <c:v>-227.89080999999999</c:v>
                </c:pt>
                <c:pt idx="335">
                  <c:v>-228.48889</c:v>
                </c:pt>
                <c:pt idx="336">
                  <c:v>-229.08708000000001</c:v>
                </c:pt>
                <c:pt idx="337">
                  <c:v>-229.68527</c:v>
                </c:pt>
                <c:pt idx="338">
                  <c:v>-230.28346000000002</c:v>
                </c:pt>
                <c:pt idx="339">
                  <c:v>-230.88156000000001</c:v>
                </c:pt>
                <c:pt idx="340">
                  <c:v>-231.47986000000003</c:v>
                </c:pt>
                <c:pt idx="341">
                  <c:v>-232.07795999999999</c:v>
                </c:pt>
                <c:pt idx="342">
                  <c:v>-232.67617000000001</c:v>
                </c:pt>
                <c:pt idx="343">
                  <c:v>-233.27438000000001</c:v>
                </c:pt>
                <c:pt idx="344">
                  <c:v>-233.87259</c:v>
                </c:pt>
                <c:pt idx="345">
                  <c:v>-234.47081000000003</c:v>
                </c:pt>
                <c:pt idx="346">
                  <c:v>-235.07101</c:v>
                </c:pt>
                <c:pt idx="347">
                  <c:v>-235.67622999999998</c:v>
                </c:pt>
                <c:pt idx="348">
                  <c:v>-236.28156000000001</c:v>
                </c:pt>
                <c:pt idx="349">
                  <c:v>-236.88699</c:v>
                </c:pt>
                <c:pt idx="350">
                  <c:v>-237.49243000000001</c:v>
                </c:pt>
                <c:pt idx="351">
                  <c:v>-238.09775999999999</c:v>
                </c:pt>
                <c:pt idx="352">
                  <c:v>-238.70311000000001</c:v>
                </c:pt>
                <c:pt idx="353">
                  <c:v>-239.30855</c:v>
                </c:pt>
                <c:pt idx="354">
                  <c:v>-239.91390000000001</c:v>
                </c:pt>
                <c:pt idx="355">
                  <c:v>-240.51925</c:v>
                </c:pt>
                <c:pt idx="356">
                  <c:v>-241.12469999999999</c:v>
                </c:pt>
                <c:pt idx="357">
                  <c:v>-241.73005999999998</c:v>
                </c:pt>
                <c:pt idx="358">
                  <c:v>-242.33542</c:v>
                </c:pt>
                <c:pt idx="359">
                  <c:v>-242.94088000000002</c:v>
                </c:pt>
                <c:pt idx="360">
                  <c:v>-243.54615000000001</c:v>
                </c:pt>
                <c:pt idx="361">
                  <c:v>-244.15161999999998</c:v>
                </c:pt>
                <c:pt idx="362">
                  <c:v>-244.75699</c:v>
                </c:pt>
                <c:pt idx="363">
                  <c:v>-245.36236000000002</c:v>
                </c:pt>
                <c:pt idx="364">
                  <c:v>-245.96773999999999</c:v>
                </c:pt>
                <c:pt idx="365">
                  <c:v>-246.57321999999999</c:v>
                </c:pt>
                <c:pt idx="366">
                  <c:v>-247.17850999999999</c:v>
                </c:pt>
                <c:pt idx="367">
                  <c:v>-247.78389999999999</c:v>
                </c:pt>
                <c:pt idx="368">
                  <c:v>-248.38938999999999</c:v>
                </c:pt>
                <c:pt idx="369">
                  <c:v>-248.99479000000002</c:v>
                </c:pt>
                <c:pt idx="370">
                  <c:v>-249.60017999999999</c:v>
                </c:pt>
                <c:pt idx="371">
                  <c:v>-250.20569</c:v>
                </c:pt>
                <c:pt idx="372">
                  <c:v>-250.81099</c:v>
                </c:pt>
                <c:pt idx="373">
                  <c:v>-251.41640000000001</c:v>
                </c:pt>
                <c:pt idx="374">
                  <c:v>-252.02190999999999</c:v>
                </c:pt>
                <c:pt idx="375">
                  <c:v>-252.62722000000002</c:v>
                </c:pt>
                <c:pt idx="376">
                  <c:v>-253.23264</c:v>
                </c:pt>
                <c:pt idx="377">
                  <c:v>-253.83816000000002</c:v>
                </c:pt>
                <c:pt idx="378">
                  <c:v>-254.44358</c:v>
                </c:pt>
                <c:pt idx="379">
                  <c:v>-255.04901000000001</c:v>
                </c:pt>
                <c:pt idx="380">
                  <c:v>-255.65372000000002</c:v>
                </c:pt>
                <c:pt idx="381">
                  <c:v>-256.25783000000001</c:v>
                </c:pt>
                <c:pt idx="382">
                  <c:v>-256.86194</c:v>
                </c:pt>
                <c:pt idx="383">
                  <c:v>-257.46654999999998</c:v>
                </c:pt>
                <c:pt idx="384">
                  <c:v>-258.07006999999999</c:v>
                </c:pt>
                <c:pt idx="385">
                  <c:v>-258.67469</c:v>
                </c:pt>
                <c:pt idx="386">
                  <c:v>-259.27821</c:v>
                </c:pt>
                <c:pt idx="387">
                  <c:v>-259.88283000000001</c:v>
                </c:pt>
                <c:pt idx="388">
                  <c:v>-260.48635999999999</c:v>
                </c:pt>
                <c:pt idx="389">
                  <c:v>-261.09098999999998</c:v>
                </c:pt>
                <c:pt idx="390">
                  <c:v>-261.69553000000002</c:v>
                </c:pt>
                <c:pt idx="391">
                  <c:v>-262.29906999999997</c:v>
                </c:pt>
                <c:pt idx="392">
                  <c:v>-262.90361000000001</c:v>
                </c:pt>
                <c:pt idx="393">
                  <c:v>-263.50715000000002</c:v>
                </c:pt>
                <c:pt idx="394">
                  <c:v>-264.11169999999998</c:v>
                </c:pt>
                <c:pt idx="395">
                  <c:v>-264.71535</c:v>
                </c:pt>
                <c:pt idx="396">
                  <c:v>-265.31990999999999</c:v>
                </c:pt>
                <c:pt idx="397">
                  <c:v>-265.92456000000004</c:v>
                </c:pt>
                <c:pt idx="398">
                  <c:v>-266.52812</c:v>
                </c:pt>
                <c:pt idx="399">
                  <c:v>-267.1327</c:v>
                </c:pt>
                <c:pt idx="400">
                  <c:v>-267.73629999999997</c:v>
                </c:pt>
                <c:pt idx="401">
                  <c:v>-268.34070000000003</c:v>
                </c:pt>
                <c:pt idx="402">
                  <c:v>-268.9443</c:v>
                </c:pt>
                <c:pt idx="403">
                  <c:v>-269.5489</c:v>
                </c:pt>
                <c:pt idx="404">
                  <c:v>-270.15350000000001</c:v>
                </c:pt>
                <c:pt idx="405">
                  <c:v>-270.75700000000001</c:v>
                </c:pt>
                <c:pt idx="406">
                  <c:v>-271.36160000000001</c:v>
                </c:pt>
                <c:pt idx="407">
                  <c:v>-271.96510000000001</c:v>
                </c:pt>
                <c:pt idx="408">
                  <c:v>-272.56979999999999</c:v>
                </c:pt>
                <c:pt idx="409">
                  <c:v>-273.17439999999999</c:v>
                </c:pt>
                <c:pt idx="410">
                  <c:v>-273.77800000000002</c:v>
                </c:pt>
                <c:pt idx="411">
                  <c:v>-274.38249999999999</c:v>
                </c:pt>
                <c:pt idx="412">
                  <c:v>-274.98610000000002</c:v>
                </c:pt>
                <c:pt idx="413">
                  <c:v>-275.59070000000003</c:v>
                </c:pt>
                <c:pt idx="414">
                  <c:v>-276.1952</c:v>
                </c:pt>
                <c:pt idx="415">
                  <c:v>-276.79880000000003</c:v>
                </c:pt>
                <c:pt idx="416">
                  <c:v>-277.40340000000003</c:v>
                </c:pt>
                <c:pt idx="417">
                  <c:v>-278.00799999999998</c:v>
                </c:pt>
                <c:pt idx="418">
                  <c:v>-278.61199999999997</c:v>
                </c:pt>
                <c:pt idx="419">
                  <c:v>-279.2158</c:v>
                </c:pt>
                <c:pt idx="420">
                  <c:v>-279.81979999999999</c:v>
                </c:pt>
                <c:pt idx="421">
                  <c:v>-280.4246</c:v>
                </c:pt>
                <c:pt idx="422">
                  <c:v>-281.02840000000003</c:v>
                </c:pt>
                <c:pt idx="423">
                  <c:v>-281.63229999999999</c:v>
                </c:pt>
                <c:pt idx="424">
                  <c:v>-282.2371</c:v>
                </c:pt>
                <c:pt idx="425">
                  <c:v>-282.84100000000001</c:v>
                </c:pt>
                <c:pt idx="426">
                  <c:v>-283.44479999999999</c:v>
                </c:pt>
                <c:pt idx="427">
                  <c:v>-284.04969999999997</c:v>
                </c:pt>
                <c:pt idx="428">
                  <c:v>-284.65260000000001</c:v>
                </c:pt>
                <c:pt idx="429">
                  <c:v>-285.25319999999999</c:v>
                </c:pt>
                <c:pt idx="430">
                  <c:v>-285.85500000000002</c:v>
                </c:pt>
                <c:pt idx="431">
                  <c:v>-286.45679999999999</c:v>
                </c:pt>
                <c:pt idx="432">
                  <c:v>-287.05849999999998</c:v>
                </c:pt>
                <c:pt idx="433">
                  <c:v>-287.66030000000001</c:v>
                </c:pt>
                <c:pt idx="434">
                  <c:v>-288.26199999999994</c:v>
                </c:pt>
                <c:pt idx="435">
                  <c:v>-288.86369999999999</c:v>
                </c:pt>
                <c:pt idx="436">
                  <c:v>-289.46550000000002</c:v>
                </c:pt>
                <c:pt idx="437">
                  <c:v>-290.06630000000001</c:v>
                </c:pt>
                <c:pt idx="438">
                  <c:v>-290.66809999999998</c:v>
                </c:pt>
                <c:pt idx="439">
                  <c:v>-291.26979999999998</c:v>
                </c:pt>
                <c:pt idx="440">
                  <c:v>-291.87150000000003</c:v>
                </c:pt>
                <c:pt idx="441">
                  <c:v>-292.47329999999999</c:v>
                </c:pt>
                <c:pt idx="442">
                  <c:v>-293.07510000000002</c:v>
                </c:pt>
                <c:pt idx="443">
                  <c:v>-293.67690000000005</c:v>
                </c:pt>
                <c:pt idx="444">
                  <c:v>-294.27760000000001</c:v>
                </c:pt>
                <c:pt idx="445">
                  <c:v>-294.87940000000003</c:v>
                </c:pt>
                <c:pt idx="446">
                  <c:v>-295.4812</c:v>
                </c:pt>
                <c:pt idx="447">
                  <c:v>-296.0831</c:v>
                </c:pt>
                <c:pt idx="448">
                  <c:v>-296.68489999999997</c:v>
                </c:pt>
                <c:pt idx="449">
                  <c:v>-297.28660000000002</c:v>
                </c:pt>
                <c:pt idx="450">
                  <c:v>-297.88740000000001</c:v>
                </c:pt>
                <c:pt idx="451">
                  <c:v>-298.48919999999998</c:v>
                </c:pt>
                <c:pt idx="452">
                  <c:v>-299.09109999999998</c:v>
                </c:pt>
                <c:pt idx="453">
                  <c:v>-299.69290000000001</c:v>
                </c:pt>
                <c:pt idx="454">
                  <c:v>-300.2946</c:v>
                </c:pt>
                <c:pt idx="455">
                  <c:v>-300.89549999999997</c:v>
                </c:pt>
                <c:pt idx="456">
                  <c:v>-301.4973</c:v>
                </c:pt>
                <c:pt idx="457">
                  <c:v>-302.09910000000002</c:v>
                </c:pt>
                <c:pt idx="458">
                  <c:v>-302.70089999999999</c:v>
                </c:pt>
                <c:pt idx="459">
                  <c:v>-303.30269999999996</c:v>
                </c:pt>
                <c:pt idx="460">
                  <c:v>-303.90360000000004</c:v>
                </c:pt>
                <c:pt idx="461">
                  <c:v>-304.50550000000004</c:v>
                </c:pt>
                <c:pt idx="462">
                  <c:v>-305.10730000000001</c:v>
                </c:pt>
                <c:pt idx="463">
                  <c:v>-305.70910000000003</c:v>
                </c:pt>
                <c:pt idx="464">
                  <c:v>-306.31190000000004</c:v>
                </c:pt>
                <c:pt idx="465">
                  <c:v>-306.9128</c:v>
                </c:pt>
                <c:pt idx="466">
                  <c:v>-307.5147</c:v>
                </c:pt>
                <c:pt idx="467">
                  <c:v>-308.11660000000001</c:v>
                </c:pt>
                <c:pt idx="468">
                  <c:v>-308.7183</c:v>
                </c:pt>
                <c:pt idx="469">
                  <c:v>-309.3202</c:v>
                </c:pt>
                <c:pt idx="470">
                  <c:v>-309.92110000000002</c:v>
                </c:pt>
                <c:pt idx="471">
                  <c:v>-310.52300000000002</c:v>
                </c:pt>
                <c:pt idx="472">
                  <c:v>-311.12479999999999</c:v>
                </c:pt>
                <c:pt idx="473">
                  <c:v>-311.72669999999999</c:v>
                </c:pt>
                <c:pt idx="474">
                  <c:v>-312.32760000000002</c:v>
                </c:pt>
                <c:pt idx="475">
                  <c:v>-312.92949999999996</c:v>
                </c:pt>
                <c:pt idx="476">
                  <c:v>-313.53139999999996</c:v>
                </c:pt>
                <c:pt idx="477">
                  <c:v>-314.13319999999999</c:v>
                </c:pt>
                <c:pt idx="478">
                  <c:v>-314.73410000000001</c:v>
                </c:pt>
                <c:pt idx="479">
                  <c:v>-315.33600000000001</c:v>
                </c:pt>
                <c:pt idx="480">
                  <c:v>-315.93790000000001</c:v>
                </c:pt>
                <c:pt idx="481">
                  <c:v>-316.54079999999999</c:v>
                </c:pt>
                <c:pt idx="482">
                  <c:v>-317.14169999999996</c:v>
                </c:pt>
                <c:pt idx="483">
                  <c:v>-317.74360000000001</c:v>
                </c:pt>
                <c:pt idx="484">
                  <c:v>-318.34559999999999</c:v>
                </c:pt>
                <c:pt idx="485">
                  <c:v>-318.94749999999999</c:v>
                </c:pt>
                <c:pt idx="486">
                  <c:v>-319.54829999999998</c:v>
                </c:pt>
                <c:pt idx="487">
                  <c:v>-320.15030000000002</c:v>
                </c:pt>
                <c:pt idx="488">
                  <c:v>-320.75220000000002</c:v>
                </c:pt>
                <c:pt idx="489">
                  <c:v>-321.35419999999999</c:v>
                </c:pt>
                <c:pt idx="490">
                  <c:v>-321.95499999999998</c:v>
                </c:pt>
                <c:pt idx="491">
                  <c:v>-322.55700000000002</c:v>
                </c:pt>
                <c:pt idx="492">
                  <c:v>-323.15890000000002</c:v>
                </c:pt>
                <c:pt idx="493">
                  <c:v>-323.76089999999999</c:v>
                </c:pt>
                <c:pt idx="494">
                  <c:v>-324.36279999999999</c:v>
                </c:pt>
                <c:pt idx="495">
                  <c:v>-324.96469999999999</c:v>
                </c:pt>
                <c:pt idx="496">
                  <c:v>-325.56669999999997</c:v>
                </c:pt>
                <c:pt idx="497">
                  <c:v>-326.16770000000002</c:v>
                </c:pt>
                <c:pt idx="498">
                  <c:v>-326.76960000000003</c:v>
                </c:pt>
                <c:pt idx="499">
                  <c:v>-327.37149999999997</c:v>
                </c:pt>
                <c:pt idx="500">
                  <c:v>-327.97250000000003</c:v>
                </c:pt>
                <c:pt idx="501">
                  <c:v>-328.5745</c:v>
                </c:pt>
                <c:pt idx="502">
                  <c:v>-329.17649999999998</c:v>
                </c:pt>
                <c:pt idx="503">
                  <c:v>-329.77739999999994</c:v>
                </c:pt>
                <c:pt idx="504">
                  <c:v>-330.38040000000001</c:v>
                </c:pt>
                <c:pt idx="505">
                  <c:v>-330.98239999999998</c:v>
                </c:pt>
                <c:pt idx="506">
                  <c:v>-331.58339999999998</c:v>
                </c:pt>
                <c:pt idx="507">
                  <c:v>-332.18529999999998</c:v>
                </c:pt>
                <c:pt idx="508">
                  <c:v>-332.78730000000002</c:v>
                </c:pt>
                <c:pt idx="509">
                  <c:v>-333.38830000000002</c:v>
                </c:pt>
                <c:pt idx="510">
                  <c:v>-333.99029999999999</c:v>
                </c:pt>
                <c:pt idx="511">
                  <c:v>-334.59229999999997</c:v>
                </c:pt>
                <c:pt idx="512">
                  <c:v>-335.19330000000002</c:v>
                </c:pt>
                <c:pt idx="513">
                  <c:v>-335.79629999999997</c:v>
                </c:pt>
                <c:pt idx="514">
                  <c:v>-336.39829999999995</c:v>
                </c:pt>
                <c:pt idx="515">
                  <c:v>-336.99930000000001</c:v>
                </c:pt>
                <c:pt idx="516">
                  <c:v>-337.60129999999998</c:v>
                </c:pt>
                <c:pt idx="517">
                  <c:v>-338.20330000000001</c:v>
                </c:pt>
                <c:pt idx="518">
                  <c:v>-338.80439999999999</c:v>
                </c:pt>
                <c:pt idx="519">
                  <c:v>-339.40639999999996</c:v>
                </c:pt>
                <c:pt idx="520">
                  <c:v>-340.00829999999996</c:v>
                </c:pt>
                <c:pt idx="521">
                  <c:v>-340.61040000000003</c:v>
                </c:pt>
                <c:pt idx="522">
                  <c:v>-341.21249999999998</c:v>
                </c:pt>
                <c:pt idx="523">
                  <c:v>-341.81450000000001</c:v>
                </c:pt>
                <c:pt idx="524">
                  <c:v>-342.41550000000001</c:v>
                </c:pt>
                <c:pt idx="525">
                  <c:v>-343.01749999999998</c:v>
                </c:pt>
                <c:pt idx="526">
                  <c:v>-343.61860000000001</c:v>
                </c:pt>
                <c:pt idx="527">
                  <c:v>-344.22069999999997</c:v>
                </c:pt>
                <c:pt idx="528">
                  <c:v>-344.82370000000003</c:v>
                </c:pt>
                <c:pt idx="529">
                  <c:v>-345.42470000000003</c:v>
                </c:pt>
                <c:pt idx="530">
                  <c:v>-346.02679999999998</c:v>
                </c:pt>
                <c:pt idx="531">
                  <c:v>-346.62889999999999</c:v>
                </c:pt>
                <c:pt idx="532">
                  <c:v>-347.22989999999993</c:v>
                </c:pt>
                <c:pt idx="533">
                  <c:v>-347.83199999999999</c:v>
                </c:pt>
                <c:pt idx="534">
                  <c:v>-348.43309999999997</c:v>
                </c:pt>
                <c:pt idx="535">
                  <c:v>-349.03620000000001</c:v>
                </c:pt>
                <c:pt idx="536">
                  <c:v>-349.63819999999998</c:v>
                </c:pt>
                <c:pt idx="537">
                  <c:v>-350.23929999999996</c:v>
                </c:pt>
                <c:pt idx="538">
                  <c:v>-350.84139999999996</c:v>
                </c:pt>
                <c:pt idx="539">
                  <c:v>-351.4425</c:v>
                </c:pt>
                <c:pt idx="540">
                  <c:v>-352.04450000000003</c:v>
                </c:pt>
                <c:pt idx="541">
                  <c:v>-352.6456</c:v>
                </c:pt>
                <c:pt idx="542">
                  <c:v>-353.24869999999999</c:v>
                </c:pt>
                <c:pt idx="543">
                  <c:v>-353.85090000000002</c:v>
                </c:pt>
                <c:pt idx="544">
                  <c:v>-354.45189999999997</c:v>
                </c:pt>
                <c:pt idx="545">
                  <c:v>-355.05399999999997</c:v>
                </c:pt>
                <c:pt idx="546">
                  <c:v>-355.65509999999995</c:v>
                </c:pt>
                <c:pt idx="547">
                  <c:v>-356.25729999999999</c:v>
                </c:pt>
                <c:pt idx="548">
                  <c:v>-356.85889999999995</c:v>
                </c:pt>
                <c:pt idx="549">
                  <c:v>-357.45930000000004</c:v>
                </c:pt>
                <c:pt idx="550">
                  <c:v>-358.06169999999997</c:v>
                </c:pt>
                <c:pt idx="551">
                  <c:v>-358.66210000000001</c:v>
                </c:pt>
                <c:pt idx="552">
                  <c:v>-359.2627</c:v>
                </c:pt>
                <c:pt idx="553">
                  <c:v>-359.86410000000001</c:v>
                </c:pt>
                <c:pt idx="554">
                  <c:v>-360.46449999999999</c:v>
                </c:pt>
                <c:pt idx="555">
                  <c:v>-361.06600000000003</c:v>
                </c:pt>
                <c:pt idx="556">
                  <c:v>-361.66750000000002</c:v>
                </c:pt>
                <c:pt idx="557">
                  <c:v>-362.26800000000003</c:v>
                </c:pt>
                <c:pt idx="558">
                  <c:v>-362.86839999999995</c:v>
                </c:pt>
                <c:pt idx="559">
                  <c:v>-363.47090000000003</c:v>
                </c:pt>
                <c:pt idx="560">
                  <c:v>-364.07140000000004</c:v>
                </c:pt>
                <c:pt idx="561">
                  <c:v>-364.67290000000003</c:v>
                </c:pt>
                <c:pt idx="562">
                  <c:v>-365.27340000000004</c:v>
                </c:pt>
                <c:pt idx="563">
                  <c:v>-365.87379999999996</c:v>
                </c:pt>
                <c:pt idx="564">
                  <c:v>-366.47640000000001</c:v>
                </c:pt>
                <c:pt idx="565">
                  <c:v>-367.07690000000002</c:v>
                </c:pt>
                <c:pt idx="566">
                  <c:v>-367.67740000000003</c:v>
                </c:pt>
                <c:pt idx="567">
                  <c:v>-368.27880000000005</c:v>
                </c:pt>
                <c:pt idx="568">
                  <c:v>-368.87940000000003</c:v>
                </c:pt>
                <c:pt idx="569">
                  <c:v>-369.48089999999996</c:v>
                </c:pt>
                <c:pt idx="570">
                  <c:v>-370.08240000000001</c:v>
                </c:pt>
                <c:pt idx="571">
                  <c:v>-370.68290000000002</c:v>
                </c:pt>
                <c:pt idx="572">
                  <c:v>-371.28449999999998</c:v>
                </c:pt>
                <c:pt idx="573">
                  <c:v>-371.88499999999999</c:v>
                </c:pt>
                <c:pt idx="574">
                  <c:v>-372.48649999999998</c:v>
                </c:pt>
                <c:pt idx="575">
                  <c:v>-373.08799999999997</c:v>
                </c:pt>
                <c:pt idx="576">
                  <c:v>-373.68849999999998</c:v>
                </c:pt>
                <c:pt idx="577">
                  <c:v>-374.28909999999996</c:v>
                </c:pt>
                <c:pt idx="578">
                  <c:v>-374.89069999999998</c:v>
                </c:pt>
                <c:pt idx="579">
                  <c:v>-375.49120000000005</c:v>
                </c:pt>
                <c:pt idx="580">
                  <c:v>-376.09370000000001</c:v>
                </c:pt>
                <c:pt idx="581">
                  <c:v>-376.6943</c:v>
                </c:pt>
                <c:pt idx="582">
                  <c:v>-377.29489999999998</c:v>
                </c:pt>
                <c:pt idx="583">
                  <c:v>-377.89639999999997</c:v>
                </c:pt>
                <c:pt idx="584">
                  <c:v>-378.49689999999998</c:v>
                </c:pt>
                <c:pt idx="585">
                  <c:v>-379.09860000000003</c:v>
                </c:pt>
                <c:pt idx="586">
                  <c:v>-379.70010000000002</c:v>
                </c:pt>
                <c:pt idx="587">
                  <c:v>-380.30060000000003</c:v>
                </c:pt>
                <c:pt idx="588">
                  <c:v>-380.90219999999999</c:v>
                </c:pt>
                <c:pt idx="589">
                  <c:v>-381.50279999999998</c:v>
                </c:pt>
                <c:pt idx="590">
                  <c:v>-382.10440000000006</c:v>
                </c:pt>
                <c:pt idx="591">
                  <c:v>-382.70500000000004</c:v>
                </c:pt>
                <c:pt idx="592">
                  <c:v>-383.30619999999999</c:v>
                </c:pt>
                <c:pt idx="593">
                  <c:v>-383.90660000000003</c:v>
                </c:pt>
                <c:pt idx="594">
                  <c:v>-384.50700000000001</c:v>
                </c:pt>
                <c:pt idx="595">
                  <c:v>-385.10739999999998</c:v>
                </c:pt>
                <c:pt idx="596">
                  <c:v>-385.70670000000001</c:v>
                </c:pt>
                <c:pt idx="597">
                  <c:v>-386.30709999999999</c:v>
                </c:pt>
                <c:pt idx="598">
                  <c:v>-386.90750000000003</c:v>
                </c:pt>
                <c:pt idx="599">
                  <c:v>-387.4923</c:v>
                </c:pt>
                <c:pt idx="600">
                  <c:v>-388.07470000000001</c:v>
                </c:pt>
                <c:pt idx="601">
                  <c:v>-388.65789999999998</c:v>
                </c:pt>
                <c:pt idx="602">
                  <c:v>-389.24029999999999</c:v>
                </c:pt>
                <c:pt idx="603">
                  <c:v>-389.82260000000002</c:v>
                </c:pt>
                <c:pt idx="604">
                  <c:v>-390.40499999999997</c:v>
                </c:pt>
                <c:pt idx="605">
                  <c:v>-390.98820000000001</c:v>
                </c:pt>
                <c:pt idx="606">
                  <c:v>-391.57060000000001</c:v>
                </c:pt>
                <c:pt idx="607">
                  <c:v>-392.15290000000005</c:v>
                </c:pt>
                <c:pt idx="608">
                  <c:v>-392.73530000000005</c:v>
                </c:pt>
                <c:pt idx="609">
                  <c:v>-393.31859999999995</c:v>
                </c:pt>
                <c:pt idx="610">
                  <c:v>-393.90089999999998</c:v>
                </c:pt>
                <c:pt idx="611">
                  <c:v>-394.48329999999999</c:v>
                </c:pt>
                <c:pt idx="612">
                  <c:v>-395.06569999999999</c:v>
                </c:pt>
                <c:pt idx="613">
                  <c:v>-395.64909999999998</c:v>
                </c:pt>
                <c:pt idx="614">
                  <c:v>-396.23140000000001</c:v>
                </c:pt>
                <c:pt idx="615">
                  <c:v>-396.81369999999998</c:v>
                </c:pt>
                <c:pt idx="616">
                  <c:v>-397.39609999999999</c:v>
                </c:pt>
                <c:pt idx="617">
                  <c:v>-397.97850000000005</c:v>
                </c:pt>
                <c:pt idx="618">
                  <c:v>-398.56189999999998</c:v>
                </c:pt>
                <c:pt idx="619">
                  <c:v>-399.14419999999996</c:v>
                </c:pt>
                <c:pt idx="620">
                  <c:v>-399.72760000000005</c:v>
                </c:pt>
                <c:pt idx="621">
                  <c:v>-400.30999999999995</c:v>
                </c:pt>
                <c:pt idx="622">
                  <c:v>-400.89240000000001</c:v>
                </c:pt>
                <c:pt idx="623">
                  <c:v>-401.47579999999999</c:v>
                </c:pt>
                <c:pt idx="624">
                  <c:v>-402.05830000000003</c:v>
                </c:pt>
                <c:pt idx="625">
                  <c:v>-402.64059999999995</c:v>
                </c:pt>
                <c:pt idx="626">
                  <c:v>-403.22299999999996</c:v>
                </c:pt>
                <c:pt idx="627">
                  <c:v>-403.80539999999996</c:v>
                </c:pt>
                <c:pt idx="628">
                  <c:v>-404.33030000000002</c:v>
                </c:pt>
                <c:pt idx="629">
                  <c:v>-404.85210000000001</c:v>
                </c:pt>
                <c:pt idx="630">
                  <c:v>-405.37299999999999</c:v>
                </c:pt>
                <c:pt idx="631">
                  <c:v>-405.89389999999997</c:v>
                </c:pt>
                <c:pt idx="632">
                  <c:v>-406.41559999999998</c:v>
                </c:pt>
                <c:pt idx="633">
                  <c:v>-406.93639999999999</c:v>
                </c:pt>
                <c:pt idx="634">
                  <c:v>-407.45819999999998</c:v>
                </c:pt>
                <c:pt idx="635">
                  <c:v>-407.97899999999998</c:v>
                </c:pt>
                <c:pt idx="636">
                  <c:v>-408.49970000000002</c:v>
                </c:pt>
                <c:pt idx="637">
                  <c:v>-409.02050000000003</c:v>
                </c:pt>
                <c:pt idx="638">
                  <c:v>-409.54130000000004</c:v>
                </c:pt>
                <c:pt idx="639">
                  <c:v>-410.06209999999999</c:v>
                </c:pt>
                <c:pt idx="640">
                  <c:v>-410.5829</c:v>
                </c:pt>
                <c:pt idx="641">
                  <c:v>-411.1037</c:v>
                </c:pt>
                <c:pt idx="642">
                  <c:v>-411.62350000000004</c:v>
                </c:pt>
                <c:pt idx="643">
                  <c:v>-412.13400000000001</c:v>
                </c:pt>
                <c:pt idx="644">
                  <c:v>-412.64339999999999</c:v>
                </c:pt>
                <c:pt idx="645">
                  <c:v>-413.15300000000002</c:v>
                </c:pt>
                <c:pt idx="646">
                  <c:v>-413.6635</c:v>
                </c:pt>
                <c:pt idx="647">
                  <c:v>-414.17200000000003</c:v>
                </c:pt>
                <c:pt idx="648">
                  <c:v>-414.68179999999995</c:v>
                </c:pt>
                <c:pt idx="649">
                  <c:v>-415.19150000000002</c:v>
                </c:pt>
                <c:pt idx="650">
                  <c:v>-415.7002</c:v>
                </c:pt>
                <c:pt idx="651">
                  <c:v>-416.209</c:v>
                </c:pt>
                <c:pt idx="652">
                  <c:v>-416.7176</c:v>
                </c:pt>
                <c:pt idx="653">
                  <c:v>-417.21420000000001</c:v>
                </c:pt>
                <c:pt idx="654">
                  <c:v>-417.70870000000002</c:v>
                </c:pt>
                <c:pt idx="655">
                  <c:v>-418.20429999999999</c:v>
                </c:pt>
                <c:pt idx="656">
                  <c:v>-418.70080000000002</c:v>
                </c:pt>
                <c:pt idx="657">
                  <c:v>-419.19540000000001</c:v>
                </c:pt>
                <c:pt idx="658">
                  <c:v>-419.69190000000003</c:v>
                </c:pt>
                <c:pt idx="659">
                  <c:v>-420.18740000000003</c:v>
                </c:pt>
                <c:pt idx="660">
                  <c:v>-420.68200000000002</c:v>
                </c:pt>
                <c:pt idx="661">
                  <c:v>-421.17860000000002</c:v>
                </c:pt>
                <c:pt idx="662">
                  <c:v>-421.67409999999995</c:v>
                </c:pt>
                <c:pt idx="663">
                  <c:v>-422.16870000000006</c:v>
                </c:pt>
                <c:pt idx="664">
                  <c:v>-422.6653</c:v>
                </c:pt>
                <c:pt idx="665">
                  <c:v>-423.16079999999999</c:v>
                </c:pt>
                <c:pt idx="666">
                  <c:v>-423.65640000000008</c:v>
                </c:pt>
                <c:pt idx="667">
                  <c:v>-424.15199999999999</c:v>
                </c:pt>
                <c:pt idx="668">
                  <c:v>-424.57989999999995</c:v>
                </c:pt>
                <c:pt idx="669">
                  <c:v>-424.94620000000003</c:v>
                </c:pt>
                <c:pt idx="670">
                  <c:v>-425.3134</c:v>
                </c:pt>
                <c:pt idx="671">
                  <c:v>-425.68049999999999</c:v>
                </c:pt>
                <c:pt idx="672">
                  <c:v>-426.04669999999999</c:v>
                </c:pt>
                <c:pt idx="673">
                  <c:v>-426.41390000000001</c:v>
                </c:pt>
                <c:pt idx="674">
                  <c:v>-426.78020000000004</c:v>
                </c:pt>
                <c:pt idx="675">
                  <c:v>-427.14639999999997</c:v>
                </c:pt>
                <c:pt idx="676">
                  <c:v>-427.51349999999996</c:v>
                </c:pt>
                <c:pt idx="677">
                  <c:v>-427.87969999999996</c:v>
                </c:pt>
                <c:pt idx="678">
                  <c:v>-428.24590000000006</c:v>
                </c:pt>
                <c:pt idx="679">
                  <c:v>-428.61310000000003</c:v>
                </c:pt>
                <c:pt idx="680">
                  <c:v>-428.97929999999997</c:v>
                </c:pt>
                <c:pt idx="681">
                  <c:v>-429.34649999999999</c:v>
                </c:pt>
                <c:pt idx="682">
                  <c:v>-429.71280000000002</c:v>
                </c:pt>
                <c:pt idx="683">
                  <c:v>-430.07900000000001</c:v>
                </c:pt>
                <c:pt idx="684">
                  <c:v>-430.44619999999998</c:v>
                </c:pt>
                <c:pt idx="685">
                  <c:v>-430.81240000000003</c:v>
                </c:pt>
                <c:pt idx="686">
                  <c:v>-431.17860000000002</c:v>
                </c:pt>
                <c:pt idx="687">
                  <c:v>-431.54589999999996</c:v>
                </c:pt>
                <c:pt idx="688">
                  <c:v>-431.91210000000007</c:v>
                </c:pt>
                <c:pt idx="689">
                  <c:v>-432.27930000000003</c:v>
                </c:pt>
                <c:pt idx="690">
                  <c:v>-432.64549999999997</c:v>
                </c:pt>
                <c:pt idx="691">
                  <c:v>-433.01169999999996</c:v>
                </c:pt>
                <c:pt idx="692">
                  <c:v>-433.37900000000002</c:v>
                </c:pt>
                <c:pt idx="693">
                  <c:v>-433.74380000000002</c:v>
                </c:pt>
                <c:pt idx="694">
                  <c:v>-434.07960000000003</c:v>
                </c:pt>
                <c:pt idx="695">
                  <c:v>-434.41750000000002</c:v>
                </c:pt>
                <c:pt idx="696">
                  <c:v>-434.75419999999997</c:v>
                </c:pt>
                <c:pt idx="697">
                  <c:v>-435.09199999999998</c:v>
                </c:pt>
                <c:pt idx="698">
                  <c:v>-435.42790000000002</c:v>
                </c:pt>
                <c:pt idx="699">
                  <c:v>-435.76569999999998</c:v>
                </c:pt>
                <c:pt idx="700">
                  <c:v>-436.10250000000002</c:v>
                </c:pt>
                <c:pt idx="701">
                  <c:v>-436.4393</c:v>
                </c:pt>
                <c:pt idx="702">
                  <c:v>-436.77609999999993</c:v>
                </c:pt>
                <c:pt idx="703">
                  <c:v>-437.11390000000006</c:v>
                </c:pt>
                <c:pt idx="704">
                  <c:v>-437.45080000000007</c:v>
                </c:pt>
                <c:pt idx="705">
                  <c:v>-437.7876</c:v>
                </c:pt>
                <c:pt idx="706">
                  <c:v>-438.12439999999998</c:v>
                </c:pt>
                <c:pt idx="707">
                  <c:v>-438.46220000000005</c:v>
                </c:pt>
                <c:pt idx="708">
                  <c:v>-438.79879999999997</c:v>
                </c:pt>
                <c:pt idx="709">
                  <c:v>-439.13139999999999</c:v>
                </c:pt>
                <c:pt idx="710">
                  <c:v>-439.46399999999994</c:v>
                </c:pt>
                <c:pt idx="711">
                  <c:v>-439.79650000000004</c:v>
                </c:pt>
                <c:pt idx="712">
                  <c:v>-440.12909999999999</c:v>
                </c:pt>
                <c:pt idx="713">
                  <c:v>-440.46170000000001</c:v>
                </c:pt>
                <c:pt idx="714">
                  <c:v>-440.79419999999993</c:v>
                </c:pt>
                <c:pt idx="715">
                  <c:v>-441.1268</c:v>
                </c:pt>
                <c:pt idx="716">
                  <c:v>-441.45939999999996</c:v>
                </c:pt>
                <c:pt idx="717">
                  <c:v>-441.7919</c:v>
                </c:pt>
                <c:pt idx="718">
                  <c:v>-442.12549999999999</c:v>
                </c:pt>
                <c:pt idx="719">
                  <c:v>-442.45710000000003</c:v>
                </c:pt>
                <c:pt idx="720">
                  <c:v>-442.79070000000002</c:v>
                </c:pt>
                <c:pt idx="721">
                  <c:v>-443.12220000000002</c:v>
                </c:pt>
                <c:pt idx="722">
                  <c:v>-443.45580000000001</c:v>
                </c:pt>
                <c:pt idx="723">
                  <c:v>-443.78840000000002</c:v>
                </c:pt>
                <c:pt idx="724">
                  <c:v>-444.12</c:v>
                </c:pt>
                <c:pt idx="725">
                  <c:v>-444.45360000000005</c:v>
                </c:pt>
                <c:pt idx="726">
                  <c:v>-444.7851</c:v>
                </c:pt>
                <c:pt idx="727">
                  <c:v>-445.11879999999996</c:v>
                </c:pt>
                <c:pt idx="728">
                  <c:v>-445.45139999999998</c:v>
                </c:pt>
                <c:pt idx="729">
                  <c:v>-445.78390000000002</c:v>
                </c:pt>
                <c:pt idx="730">
                  <c:v>-446.11650000000003</c:v>
                </c:pt>
                <c:pt idx="731">
                  <c:v>-446.44909999999999</c:v>
                </c:pt>
                <c:pt idx="732">
                  <c:v>-446.78179999999998</c:v>
                </c:pt>
                <c:pt idx="733">
                  <c:v>-447.11540000000002</c:v>
                </c:pt>
                <c:pt idx="734">
                  <c:v>-447.44690000000003</c:v>
                </c:pt>
                <c:pt idx="735">
                  <c:v>-447.77949999999998</c:v>
                </c:pt>
                <c:pt idx="736">
                  <c:v>-448.11310000000003</c:v>
                </c:pt>
                <c:pt idx="737">
                  <c:v>-448.44470000000001</c:v>
                </c:pt>
                <c:pt idx="738">
                  <c:v>-448.77719999999999</c:v>
                </c:pt>
                <c:pt idx="739">
                  <c:v>-449.10860000000002</c:v>
                </c:pt>
                <c:pt idx="740">
                  <c:v>-449.43989999999997</c:v>
                </c:pt>
                <c:pt idx="741">
                  <c:v>-449.73</c:v>
                </c:pt>
                <c:pt idx="742">
                  <c:v>-450.0147</c:v>
                </c:pt>
                <c:pt idx="743">
                  <c:v>-450.30110000000002</c:v>
                </c:pt>
                <c:pt idx="744">
                  <c:v>-450.58550000000002</c:v>
                </c:pt>
                <c:pt idx="745">
                  <c:v>-450.87090000000001</c:v>
                </c:pt>
                <c:pt idx="746">
                  <c:v>-451.15620000000001</c:v>
                </c:pt>
                <c:pt idx="747">
                  <c:v>-451.44159999999999</c:v>
                </c:pt>
                <c:pt idx="748">
                  <c:v>-451.72700000000003</c:v>
                </c:pt>
                <c:pt idx="749">
                  <c:v>-452.01140000000004</c:v>
                </c:pt>
                <c:pt idx="750">
                  <c:v>-452.2978</c:v>
                </c:pt>
                <c:pt idx="751">
                  <c:v>-452.5822</c:v>
                </c:pt>
                <c:pt idx="752">
                  <c:v>-452.86749999999995</c:v>
                </c:pt>
                <c:pt idx="753">
                  <c:v>-453.15290000000005</c:v>
                </c:pt>
                <c:pt idx="754">
                  <c:v>-453.43830000000003</c:v>
                </c:pt>
                <c:pt idx="755">
                  <c:v>-453.72370000000001</c:v>
                </c:pt>
                <c:pt idx="756">
                  <c:v>-454.00919999999996</c:v>
                </c:pt>
                <c:pt idx="757">
                  <c:v>-454.2946</c:v>
                </c:pt>
                <c:pt idx="758">
                  <c:v>-454.57989999999995</c:v>
                </c:pt>
                <c:pt idx="759">
                  <c:v>-454.86429999999996</c:v>
                </c:pt>
                <c:pt idx="760">
                  <c:v>-455.15069999999997</c:v>
                </c:pt>
                <c:pt idx="761">
                  <c:v>-455.43520000000001</c:v>
                </c:pt>
                <c:pt idx="762">
                  <c:v>-455.72059999999999</c:v>
                </c:pt>
                <c:pt idx="763">
                  <c:v>-456.0059</c:v>
                </c:pt>
                <c:pt idx="764">
                  <c:v>-456.29140000000001</c:v>
                </c:pt>
                <c:pt idx="765">
                  <c:v>-456.57680000000005</c:v>
                </c:pt>
                <c:pt idx="766">
                  <c:v>-456.86210000000005</c:v>
                </c:pt>
                <c:pt idx="767">
                  <c:v>-457.14760000000001</c:v>
                </c:pt>
                <c:pt idx="768">
                  <c:v>-457.43200000000002</c:v>
                </c:pt>
                <c:pt idx="769">
                  <c:v>-457.71749999999997</c:v>
                </c:pt>
                <c:pt idx="770">
                  <c:v>-458.00279999999998</c:v>
                </c:pt>
                <c:pt idx="771">
                  <c:v>-458.28829999999999</c:v>
                </c:pt>
                <c:pt idx="772">
                  <c:v>-458.55590000000007</c:v>
                </c:pt>
                <c:pt idx="773">
                  <c:v>-458.79480000000001</c:v>
                </c:pt>
                <c:pt idx="774">
                  <c:v>-459.03369999999995</c:v>
                </c:pt>
                <c:pt idx="775">
                  <c:v>-459.27369999999996</c:v>
                </c:pt>
                <c:pt idx="776">
                  <c:v>-459.5127</c:v>
                </c:pt>
                <c:pt idx="777">
                  <c:v>-459.75059999999996</c:v>
                </c:pt>
                <c:pt idx="778">
                  <c:v>-459.9905</c:v>
                </c:pt>
                <c:pt idx="779">
                  <c:v>-460.22800000000007</c:v>
                </c:pt>
                <c:pt idx="780">
                  <c:v>-460.46540000000005</c:v>
                </c:pt>
                <c:pt idx="781">
                  <c:v>-460.70159999999998</c:v>
                </c:pt>
                <c:pt idx="782">
                  <c:v>-460.93790000000001</c:v>
                </c:pt>
                <c:pt idx="783">
                  <c:v>-461.17420000000004</c:v>
                </c:pt>
                <c:pt idx="784">
                  <c:v>-461.41150000000005</c:v>
                </c:pt>
                <c:pt idx="785">
                  <c:v>-461.64880000000005</c:v>
                </c:pt>
                <c:pt idx="786">
                  <c:v>-461.88509999999997</c:v>
                </c:pt>
                <c:pt idx="787">
                  <c:v>-462.12139999999999</c:v>
                </c:pt>
                <c:pt idx="788">
                  <c:v>-462.35760000000005</c:v>
                </c:pt>
                <c:pt idx="789">
                  <c:v>-462.59500000000003</c:v>
                </c:pt>
                <c:pt idx="790">
                  <c:v>-462.83230000000003</c:v>
                </c:pt>
                <c:pt idx="791">
                  <c:v>-463.06850000000003</c:v>
                </c:pt>
                <c:pt idx="792">
                  <c:v>-463.3048</c:v>
                </c:pt>
                <c:pt idx="793">
                  <c:v>-463.5412</c:v>
                </c:pt>
                <c:pt idx="794">
                  <c:v>-463.77940000000001</c:v>
                </c:pt>
                <c:pt idx="795">
                  <c:v>-464.01580000000001</c:v>
                </c:pt>
                <c:pt idx="796">
                  <c:v>-464.25209999999998</c:v>
                </c:pt>
                <c:pt idx="797">
                  <c:v>-464.48829999999998</c:v>
                </c:pt>
                <c:pt idx="798">
                  <c:v>-464.72470000000004</c:v>
                </c:pt>
                <c:pt idx="799">
                  <c:v>-464.96199999999999</c:v>
                </c:pt>
                <c:pt idx="800">
                  <c:v>-465.19929999999999</c:v>
                </c:pt>
                <c:pt idx="801">
                  <c:v>-465.43560000000002</c:v>
                </c:pt>
                <c:pt idx="802">
                  <c:v>-465.67189999999999</c:v>
                </c:pt>
                <c:pt idx="803">
                  <c:v>-465.9092</c:v>
                </c:pt>
                <c:pt idx="804">
                  <c:v>-466.1456</c:v>
                </c:pt>
                <c:pt idx="805">
                  <c:v>-466.3818</c:v>
                </c:pt>
                <c:pt idx="806">
                  <c:v>-466.61919999999998</c:v>
                </c:pt>
                <c:pt idx="807">
                  <c:v>-466.85540000000003</c:v>
                </c:pt>
                <c:pt idx="808">
                  <c:v>-467.09280000000001</c:v>
                </c:pt>
                <c:pt idx="809">
                  <c:v>-467.32900000000006</c:v>
                </c:pt>
                <c:pt idx="810">
                  <c:v>-467.56539999999995</c:v>
                </c:pt>
                <c:pt idx="811">
                  <c:v>-467.80169999999998</c:v>
                </c:pt>
                <c:pt idx="812">
                  <c:v>-468.03999999999996</c:v>
                </c:pt>
                <c:pt idx="813">
                  <c:v>-468.27629999999999</c:v>
                </c:pt>
                <c:pt idx="814">
                  <c:v>-468.5127</c:v>
                </c:pt>
                <c:pt idx="815">
                  <c:v>-468.74890000000005</c:v>
                </c:pt>
                <c:pt idx="816">
                  <c:v>-468.98630000000003</c:v>
                </c:pt>
                <c:pt idx="817">
                  <c:v>-469.22259999999994</c:v>
                </c:pt>
                <c:pt idx="818">
                  <c:v>-469.4599</c:v>
                </c:pt>
                <c:pt idx="819">
                  <c:v>-469.69620000000003</c:v>
                </c:pt>
                <c:pt idx="820">
                  <c:v>-469.93359999999996</c:v>
                </c:pt>
                <c:pt idx="821">
                  <c:v>-470.16989999999998</c:v>
                </c:pt>
                <c:pt idx="822">
                  <c:v>-470.40620000000001</c:v>
                </c:pt>
                <c:pt idx="823">
                  <c:v>-470.64249999999993</c:v>
                </c:pt>
                <c:pt idx="824">
                  <c:v>-470.87990000000002</c:v>
                </c:pt>
                <c:pt idx="825">
                  <c:v>-471.11720000000003</c:v>
                </c:pt>
                <c:pt idx="826">
                  <c:v>-471.35360000000003</c:v>
                </c:pt>
                <c:pt idx="827">
                  <c:v>-471.5899</c:v>
                </c:pt>
                <c:pt idx="828">
                  <c:v>-471.82710000000003</c:v>
                </c:pt>
                <c:pt idx="829">
                  <c:v>-472.06350000000003</c:v>
                </c:pt>
                <c:pt idx="830">
                  <c:v>-472.29880000000003</c:v>
                </c:pt>
                <c:pt idx="831">
                  <c:v>-472.5338999999999</c:v>
                </c:pt>
                <c:pt idx="832">
                  <c:v>-472.7681</c:v>
                </c:pt>
                <c:pt idx="833">
                  <c:v>-473.00419999999997</c:v>
                </c:pt>
                <c:pt idx="834">
                  <c:v>-473.23849999999999</c:v>
                </c:pt>
                <c:pt idx="835">
                  <c:v>-473.47360000000003</c:v>
                </c:pt>
                <c:pt idx="836">
                  <c:v>-473.7088</c:v>
                </c:pt>
                <c:pt idx="837">
                  <c:v>-473.94290000000001</c:v>
                </c:pt>
                <c:pt idx="838">
                  <c:v>-474.1782</c:v>
                </c:pt>
                <c:pt idx="839">
                  <c:v>-474.41329999999999</c:v>
                </c:pt>
                <c:pt idx="840">
                  <c:v>-474.64750000000004</c:v>
                </c:pt>
                <c:pt idx="841">
                  <c:v>-474.8836</c:v>
                </c:pt>
                <c:pt idx="842">
                  <c:v>-475.11890000000005</c:v>
                </c:pt>
                <c:pt idx="843">
                  <c:v>-475.35310000000004</c:v>
                </c:pt>
                <c:pt idx="844">
                  <c:v>-475.58819999999997</c:v>
                </c:pt>
                <c:pt idx="845">
                  <c:v>-475.82339999999999</c:v>
                </c:pt>
                <c:pt idx="846">
                  <c:v>-476.05759999999998</c:v>
                </c:pt>
                <c:pt idx="847">
                  <c:v>-476.29269999999997</c:v>
                </c:pt>
                <c:pt idx="848">
                  <c:v>-476.52699999999999</c:v>
                </c:pt>
                <c:pt idx="849">
                  <c:v>-476.76319999999998</c:v>
                </c:pt>
                <c:pt idx="850">
                  <c:v>-476.99829999999997</c:v>
                </c:pt>
                <c:pt idx="851">
                  <c:v>-477.23249999999996</c:v>
                </c:pt>
                <c:pt idx="852">
                  <c:v>-477.46770000000004</c:v>
                </c:pt>
                <c:pt idx="853">
                  <c:v>-477.7029</c:v>
                </c:pt>
                <c:pt idx="854">
                  <c:v>-477.93720000000002</c:v>
                </c:pt>
                <c:pt idx="855">
                  <c:v>-478.17230000000001</c:v>
                </c:pt>
                <c:pt idx="856">
                  <c:v>-478.40750000000003</c:v>
                </c:pt>
                <c:pt idx="857">
                  <c:v>-478.64269999999999</c:v>
                </c:pt>
                <c:pt idx="858">
                  <c:v>-478.87789999999995</c:v>
                </c:pt>
                <c:pt idx="859">
                  <c:v>-479.1121</c:v>
                </c:pt>
                <c:pt idx="860">
                  <c:v>-479.34709999999995</c:v>
                </c:pt>
                <c:pt idx="861">
                  <c:v>-479.57929999999999</c:v>
                </c:pt>
                <c:pt idx="862">
                  <c:v>-479.81180000000001</c:v>
                </c:pt>
                <c:pt idx="863">
                  <c:v>-480.0444</c:v>
                </c:pt>
                <c:pt idx="864">
                  <c:v>-480.27689999999996</c:v>
                </c:pt>
                <c:pt idx="865">
                  <c:v>-480.5095</c:v>
                </c:pt>
                <c:pt idx="866">
                  <c:v>-480.74209999999999</c:v>
                </c:pt>
                <c:pt idx="867">
                  <c:v>-480.97460000000001</c:v>
                </c:pt>
                <c:pt idx="868">
                  <c:v>-481.2072</c:v>
                </c:pt>
                <c:pt idx="869">
                  <c:v>-481.43979999999999</c:v>
                </c:pt>
                <c:pt idx="870">
                  <c:v>-481.67230000000001</c:v>
                </c:pt>
                <c:pt idx="871">
                  <c:v>-481.9049</c:v>
                </c:pt>
                <c:pt idx="872">
                  <c:v>-482.13850000000002</c:v>
                </c:pt>
                <c:pt idx="873">
                  <c:v>-482.37109999999996</c:v>
                </c:pt>
                <c:pt idx="874">
                  <c:v>-482.60359999999997</c:v>
                </c:pt>
                <c:pt idx="875">
                  <c:v>-482.83420000000001</c:v>
                </c:pt>
                <c:pt idx="876">
                  <c:v>-483.06780000000003</c:v>
                </c:pt>
                <c:pt idx="877">
                  <c:v>-483.30039999999997</c:v>
                </c:pt>
                <c:pt idx="878">
                  <c:v>-483.53300000000002</c:v>
                </c:pt>
                <c:pt idx="879">
                  <c:v>-483.76560000000006</c:v>
                </c:pt>
                <c:pt idx="880">
                  <c:v>-483.9991</c:v>
                </c:pt>
                <c:pt idx="881">
                  <c:v>-484.23169999999993</c:v>
                </c:pt>
                <c:pt idx="882">
                  <c:v>-484.4633</c:v>
                </c:pt>
                <c:pt idx="883">
                  <c:v>-484.69590000000005</c:v>
                </c:pt>
                <c:pt idx="884">
                  <c:v>-484.92949999999996</c:v>
                </c:pt>
                <c:pt idx="885">
                  <c:v>-485.16110000000003</c:v>
                </c:pt>
                <c:pt idx="886">
                  <c:v>-485.39370000000002</c:v>
                </c:pt>
                <c:pt idx="887">
                  <c:v>-485.62630000000001</c:v>
                </c:pt>
                <c:pt idx="888">
                  <c:v>-485.85990000000004</c:v>
                </c:pt>
                <c:pt idx="889">
                  <c:v>-486.0915</c:v>
                </c:pt>
                <c:pt idx="890">
                  <c:v>-486.32409999999999</c:v>
                </c:pt>
                <c:pt idx="891">
                  <c:v>-486.55669999999998</c:v>
                </c:pt>
                <c:pt idx="892">
                  <c:v>-486.7903</c:v>
                </c:pt>
                <c:pt idx="893">
                  <c:v>-487.02289999999994</c:v>
                </c:pt>
                <c:pt idx="894">
                  <c:v>-487.25450000000001</c:v>
                </c:pt>
                <c:pt idx="895">
                  <c:v>-487.48810000000003</c:v>
                </c:pt>
                <c:pt idx="896">
                  <c:v>-487.71980000000002</c:v>
                </c:pt>
                <c:pt idx="897">
                  <c:v>-487.95240000000001</c:v>
                </c:pt>
                <c:pt idx="898">
                  <c:v>-488.185</c:v>
                </c:pt>
                <c:pt idx="899">
                  <c:v>-488.41859999999997</c:v>
                </c:pt>
                <c:pt idx="900">
                  <c:v>-488.65120000000002</c:v>
                </c:pt>
                <c:pt idx="901">
                  <c:v>-488.88379999999995</c:v>
                </c:pt>
                <c:pt idx="902">
                  <c:v>-489.11650000000003</c:v>
                </c:pt>
                <c:pt idx="903">
                  <c:v>-489.34810000000004</c:v>
                </c:pt>
                <c:pt idx="904">
                  <c:v>-489.58069999999998</c:v>
                </c:pt>
                <c:pt idx="905">
                  <c:v>-489.81330000000003</c:v>
                </c:pt>
                <c:pt idx="906">
                  <c:v>-490.04590000000002</c:v>
                </c:pt>
                <c:pt idx="907">
                  <c:v>-490.27959999999996</c:v>
                </c:pt>
                <c:pt idx="908">
                  <c:v>-490.51220000000001</c:v>
                </c:pt>
                <c:pt idx="909">
                  <c:v>-490.74479999999994</c:v>
                </c:pt>
                <c:pt idx="910">
                  <c:v>-490.97649999999999</c:v>
                </c:pt>
                <c:pt idx="911">
                  <c:v>-491.20909999999998</c:v>
                </c:pt>
                <c:pt idx="912">
                  <c:v>-491.44170000000003</c:v>
                </c:pt>
                <c:pt idx="913">
                  <c:v>-491.67439999999999</c:v>
                </c:pt>
                <c:pt idx="914">
                  <c:v>-491.90799999999996</c:v>
                </c:pt>
                <c:pt idx="915">
                  <c:v>-492.14070000000004</c:v>
                </c:pt>
                <c:pt idx="916">
                  <c:v>-492.3723</c:v>
                </c:pt>
                <c:pt idx="917">
                  <c:v>-492.60489999999999</c:v>
                </c:pt>
                <c:pt idx="918">
                  <c:v>-492.83759999999995</c:v>
                </c:pt>
                <c:pt idx="919">
                  <c:v>-493.0702</c:v>
                </c:pt>
                <c:pt idx="920">
                  <c:v>-493.30290000000002</c:v>
                </c:pt>
                <c:pt idx="921">
                  <c:v>-493.53650000000005</c:v>
                </c:pt>
                <c:pt idx="922">
                  <c:v>-493.76920000000001</c:v>
                </c:pt>
                <c:pt idx="923">
                  <c:v>-494.00080000000003</c:v>
                </c:pt>
                <c:pt idx="924">
                  <c:v>-494.23350000000005</c:v>
                </c:pt>
                <c:pt idx="925">
                  <c:v>-494.46609999999998</c:v>
                </c:pt>
                <c:pt idx="926">
                  <c:v>-494.69880000000001</c:v>
                </c:pt>
                <c:pt idx="927">
                  <c:v>-494.93149999999997</c:v>
                </c:pt>
                <c:pt idx="928">
                  <c:v>-495.16509999999994</c:v>
                </c:pt>
                <c:pt idx="929">
                  <c:v>-495.39679999999998</c:v>
                </c:pt>
                <c:pt idx="930">
                  <c:v>-495.62839999999994</c:v>
                </c:pt>
                <c:pt idx="931">
                  <c:v>-495.8621</c:v>
                </c:pt>
                <c:pt idx="932">
                  <c:v>-496.09450000000004</c:v>
                </c:pt>
                <c:pt idx="933">
                  <c:v>-496.32579999999996</c:v>
                </c:pt>
                <c:pt idx="934">
                  <c:v>-496.55799999999999</c:v>
                </c:pt>
                <c:pt idx="935">
                  <c:v>-496.7903</c:v>
                </c:pt>
                <c:pt idx="936">
                  <c:v>-497.02249999999998</c:v>
                </c:pt>
                <c:pt idx="937">
                  <c:v>-497.25480000000005</c:v>
                </c:pt>
                <c:pt idx="938">
                  <c:v>-497.48599999999999</c:v>
                </c:pt>
                <c:pt idx="939">
                  <c:v>-497.7183</c:v>
                </c:pt>
                <c:pt idx="940">
                  <c:v>-497.95049999999998</c:v>
                </c:pt>
                <c:pt idx="941">
                  <c:v>-498.18179999999995</c:v>
                </c:pt>
                <c:pt idx="942">
                  <c:v>-498.41300000000001</c:v>
                </c:pt>
                <c:pt idx="943">
                  <c:v>-498.64530000000002</c:v>
                </c:pt>
                <c:pt idx="944">
                  <c:v>-498.87749999999994</c:v>
                </c:pt>
                <c:pt idx="945">
                  <c:v>-499.10880000000003</c:v>
                </c:pt>
                <c:pt idx="946">
                  <c:v>-499.34109999999998</c:v>
                </c:pt>
                <c:pt idx="947">
                  <c:v>-499.57330000000002</c:v>
                </c:pt>
                <c:pt idx="948">
                  <c:v>-499.8066</c:v>
                </c:pt>
                <c:pt idx="949">
                  <c:v>-500.03790000000004</c:v>
                </c:pt>
                <c:pt idx="950">
                  <c:v>-500.26909999999998</c:v>
                </c:pt>
                <c:pt idx="951">
                  <c:v>-500.50139999999999</c:v>
                </c:pt>
                <c:pt idx="952">
                  <c:v>-500.7337</c:v>
                </c:pt>
                <c:pt idx="953">
                  <c:v>-500.96500000000003</c:v>
                </c:pt>
                <c:pt idx="954">
                  <c:v>-501.19719999999995</c:v>
                </c:pt>
                <c:pt idx="955">
                  <c:v>-501.42850000000004</c:v>
                </c:pt>
                <c:pt idx="956">
                  <c:v>-501.65210000000002</c:v>
                </c:pt>
                <c:pt idx="957">
                  <c:v>-501.87349999999998</c:v>
                </c:pt>
                <c:pt idx="958">
                  <c:v>-502.09590000000003</c:v>
                </c:pt>
                <c:pt idx="959">
                  <c:v>-502.31729999999999</c:v>
                </c:pt>
                <c:pt idx="960">
                  <c:v>-502.53769999999997</c:v>
                </c:pt>
                <c:pt idx="961">
                  <c:v>-502.76010000000002</c:v>
                </c:pt>
                <c:pt idx="962">
                  <c:v>-502.98050000000001</c:v>
                </c:pt>
                <c:pt idx="963">
                  <c:v>-503.2029</c:v>
                </c:pt>
                <c:pt idx="964">
                  <c:v>-503.42330000000004</c:v>
                </c:pt>
                <c:pt idx="965">
                  <c:v>-503.64569999999998</c:v>
                </c:pt>
                <c:pt idx="966">
                  <c:v>-503.86609999999996</c:v>
                </c:pt>
                <c:pt idx="967">
                  <c:v>-504.08859999999999</c:v>
                </c:pt>
                <c:pt idx="968">
                  <c:v>-504.30999999999995</c:v>
                </c:pt>
                <c:pt idx="969">
                  <c:v>-504.53139999999996</c:v>
                </c:pt>
                <c:pt idx="970">
                  <c:v>-504.75279999999998</c:v>
                </c:pt>
                <c:pt idx="971">
                  <c:v>-504.9742</c:v>
                </c:pt>
                <c:pt idx="972">
                  <c:v>-505.19659999999999</c:v>
                </c:pt>
                <c:pt idx="973">
                  <c:v>-505.4171</c:v>
                </c:pt>
                <c:pt idx="974">
                  <c:v>-505.63850000000002</c:v>
                </c:pt>
                <c:pt idx="975">
                  <c:v>-505.86089999999996</c:v>
                </c:pt>
                <c:pt idx="976">
                  <c:v>-506.08230000000003</c:v>
                </c:pt>
                <c:pt idx="977">
                  <c:v>-506.30280000000005</c:v>
                </c:pt>
                <c:pt idx="978">
                  <c:v>-506.52420000000001</c:v>
                </c:pt>
                <c:pt idx="979">
                  <c:v>-506.74559999999997</c:v>
                </c:pt>
                <c:pt idx="980">
                  <c:v>-506.96809999999999</c:v>
                </c:pt>
                <c:pt idx="981">
                  <c:v>-507.18849999999998</c:v>
                </c:pt>
                <c:pt idx="982">
                  <c:v>-507.41089999999997</c:v>
                </c:pt>
                <c:pt idx="983">
                  <c:v>-507.63139999999999</c:v>
                </c:pt>
                <c:pt idx="984">
                  <c:v>-507.85379999999998</c:v>
                </c:pt>
                <c:pt idx="985">
                  <c:v>-508.07429999999999</c:v>
                </c:pt>
                <c:pt idx="986">
                  <c:v>-508.29669999999999</c:v>
                </c:pt>
                <c:pt idx="987">
                  <c:v>-508.51710000000003</c:v>
                </c:pt>
                <c:pt idx="988">
                  <c:v>-508.73859999999996</c:v>
                </c:pt>
                <c:pt idx="989">
                  <c:v>-508.96100000000001</c:v>
                </c:pt>
                <c:pt idx="990">
                  <c:v>-509.1825</c:v>
                </c:pt>
                <c:pt idx="991">
                  <c:v>-509.40290000000005</c:v>
                </c:pt>
                <c:pt idx="992">
                  <c:v>-509.62539999999996</c:v>
                </c:pt>
                <c:pt idx="993">
                  <c:v>-509.84680000000003</c:v>
                </c:pt>
                <c:pt idx="994">
                  <c:v>-510.06830000000002</c:v>
                </c:pt>
                <c:pt idx="995">
                  <c:v>-510.28870000000006</c:v>
                </c:pt>
                <c:pt idx="996">
                  <c:v>-510.51019999999994</c:v>
                </c:pt>
                <c:pt idx="997">
                  <c:v>-510.73170000000005</c:v>
                </c:pt>
                <c:pt idx="998">
                  <c:v>-510.95309999999995</c:v>
                </c:pt>
                <c:pt idx="999">
                  <c:v>-511.17560000000003</c:v>
                </c:pt>
                <c:pt idx="1000">
                  <c:v>-511.39599999999996</c:v>
                </c:pt>
                <c:pt idx="1001">
                  <c:v>-511.61749999999995</c:v>
                </c:pt>
                <c:pt idx="1002">
                  <c:v>-511.83899999999994</c:v>
                </c:pt>
                <c:pt idx="1003">
                  <c:v>-512.06140000000005</c:v>
                </c:pt>
                <c:pt idx="1004">
                  <c:v>-512.28189999999995</c:v>
                </c:pt>
                <c:pt idx="1005">
                  <c:v>-512.50440000000003</c:v>
                </c:pt>
                <c:pt idx="1006">
                  <c:v>-512.72490000000005</c:v>
                </c:pt>
                <c:pt idx="1007">
                  <c:v>-512.94730000000004</c:v>
                </c:pt>
                <c:pt idx="1008">
                  <c:v>-513.16779999999994</c:v>
                </c:pt>
                <c:pt idx="1009">
                  <c:v>-513.39030000000002</c:v>
                </c:pt>
                <c:pt idx="1010">
                  <c:v>-513.61080000000004</c:v>
                </c:pt>
                <c:pt idx="1011">
                  <c:v>-513.83219999999994</c:v>
                </c:pt>
                <c:pt idx="1012">
                  <c:v>-514.05469999999991</c:v>
                </c:pt>
                <c:pt idx="1013">
                  <c:v>-514.27620000000002</c:v>
                </c:pt>
                <c:pt idx="1014">
                  <c:v>-514.49670000000003</c:v>
                </c:pt>
                <c:pt idx="1015">
                  <c:v>-514.7192</c:v>
                </c:pt>
                <c:pt idx="1016">
                  <c:v>-514.93970000000002</c:v>
                </c:pt>
                <c:pt idx="1017">
                  <c:v>-515.16120000000001</c:v>
                </c:pt>
                <c:pt idx="1018">
                  <c:v>-515.3836</c:v>
                </c:pt>
                <c:pt idx="1019">
                  <c:v>-515.60410000000002</c:v>
                </c:pt>
                <c:pt idx="1020">
                  <c:v>-515.82560000000001</c:v>
                </c:pt>
                <c:pt idx="1021">
                  <c:v>-516.0471</c:v>
                </c:pt>
                <c:pt idx="1022">
                  <c:v>-516.26959999999997</c:v>
                </c:pt>
                <c:pt idx="1023">
                  <c:v>-516.49009999999998</c:v>
                </c:pt>
                <c:pt idx="1024">
                  <c:v>-516.71259999999995</c:v>
                </c:pt>
                <c:pt idx="1025">
                  <c:v>-516.93309999999997</c:v>
                </c:pt>
                <c:pt idx="1026">
                  <c:v>-517.15459999999996</c:v>
                </c:pt>
                <c:pt idx="1027">
                  <c:v>-517.37709999999993</c:v>
                </c:pt>
                <c:pt idx="1028">
                  <c:v>-517.59860000000003</c:v>
                </c:pt>
                <c:pt idx="1029">
                  <c:v>-517.8119999999999</c:v>
                </c:pt>
                <c:pt idx="1030">
                  <c:v>-518.02340000000004</c:v>
                </c:pt>
                <c:pt idx="1031">
                  <c:v>-518.23680000000002</c:v>
                </c:pt>
                <c:pt idx="1032">
                  <c:v>-518.44920000000002</c:v>
                </c:pt>
                <c:pt idx="1033">
                  <c:v>-518.66160000000002</c:v>
                </c:pt>
                <c:pt idx="1034">
                  <c:v>-518.875</c:v>
                </c:pt>
                <c:pt idx="1035">
                  <c:v>-519.08739999999989</c:v>
                </c:pt>
                <c:pt idx="1036">
                  <c:v>-519.2998</c:v>
                </c:pt>
                <c:pt idx="1037">
                  <c:v>-519.51319999999998</c:v>
                </c:pt>
                <c:pt idx="1038">
                  <c:v>-519.72559999999999</c:v>
                </c:pt>
                <c:pt idx="1039">
                  <c:v>-519.93809999999996</c:v>
                </c:pt>
                <c:pt idx="1040">
                  <c:v>-520.15149999999994</c:v>
                </c:pt>
                <c:pt idx="1041">
                  <c:v>-520.36390000000006</c:v>
                </c:pt>
                <c:pt idx="1042">
                  <c:v>-520.57629999999995</c:v>
                </c:pt>
                <c:pt idx="1043">
                  <c:v>-520.78970000000004</c:v>
                </c:pt>
                <c:pt idx="1044">
                  <c:v>-521.00220000000002</c:v>
                </c:pt>
                <c:pt idx="1045">
                  <c:v>-521.21559999999999</c:v>
                </c:pt>
                <c:pt idx="1046">
                  <c:v>-521.428</c:v>
                </c:pt>
                <c:pt idx="1047">
                  <c:v>-521.6404</c:v>
                </c:pt>
                <c:pt idx="1048">
                  <c:v>-521.85390000000007</c:v>
                </c:pt>
                <c:pt idx="1049">
                  <c:v>-522.06629999999996</c:v>
                </c:pt>
                <c:pt idx="1050">
                  <c:v>-522.27870000000007</c:v>
                </c:pt>
                <c:pt idx="1051">
                  <c:v>-522.49220000000003</c:v>
                </c:pt>
                <c:pt idx="1052">
                  <c:v>-522.70460000000003</c:v>
                </c:pt>
                <c:pt idx="1053">
                  <c:v>-522.91700000000003</c:v>
                </c:pt>
                <c:pt idx="1054">
                  <c:v>-523.13049999999998</c:v>
                </c:pt>
                <c:pt idx="1055">
                  <c:v>-523.34289999999999</c:v>
                </c:pt>
                <c:pt idx="1056">
                  <c:v>-523.55539999999996</c:v>
                </c:pt>
                <c:pt idx="1057">
                  <c:v>-523.76880000000006</c:v>
                </c:pt>
                <c:pt idx="1058">
                  <c:v>-523.98119999999994</c:v>
                </c:pt>
                <c:pt idx="1059">
                  <c:v>-524.19269999999995</c:v>
                </c:pt>
                <c:pt idx="1060">
                  <c:v>-524.40710000000001</c:v>
                </c:pt>
                <c:pt idx="1061">
                  <c:v>-524.61959999999999</c:v>
                </c:pt>
                <c:pt idx="1062">
                  <c:v>-524.83199999999999</c:v>
                </c:pt>
                <c:pt idx="1063">
                  <c:v>-525.04549999999995</c:v>
                </c:pt>
                <c:pt idx="1064">
                  <c:v>-525.25800000000004</c:v>
                </c:pt>
                <c:pt idx="1065">
                  <c:v>-525.47039999999993</c:v>
                </c:pt>
                <c:pt idx="1066">
                  <c:v>-525.68290000000002</c:v>
                </c:pt>
                <c:pt idx="1067">
                  <c:v>-525.8963</c:v>
                </c:pt>
                <c:pt idx="1068">
                  <c:v>-526.10879999999997</c:v>
                </c:pt>
                <c:pt idx="1069">
                  <c:v>-526.32120000000009</c:v>
                </c:pt>
                <c:pt idx="1070">
                  <c:v>-526.53470000000004</c:v>
                </c:pt>
                <c:pt idx="1071">
                  <c:v>-526.74720000000002</c:v>
                </c:pt>
                <c:pt idx="1072">
                  <c:v>-526.9606</c:v>
                </c:pt>
                <c:pt idx="1073">
                  <c:v>-527.17309999999998</c:v>
                </c:pt>
                <c:pt idx="1074">
                  <c:v>-527.38560000000007</c:v>
                </c:pt>
                <c:pt idx="1075">
                  <c:v>-527.59909999999991</c:v>
                </c:pt>
                <c:pt idx="1076">
                  <c:v>-527.81050000000005</c:v>
                </c:pt>
                <c:pt idx="1077">
                  <c:v>-528.024</c:v>
                </c:pt>
                <c:pt idx="1078">
                  <c:v>-528.23749999999995</c:v>
                </c:pt>
                <c:pt idx="1079">
                  <c:v>-528.45000000000005</c:v>
                </c:pt>
                <c:pt idx="1080">
                  <c:v>-528.66240000000005</c:v>
                </c:pt>
                <c:pt idx="1081">
                  <c:v>-528.8759</c:v>
                </c:pt>
                <c:pt idx="1082">
                  <c:v>-529.08839999999998</c:v>
                </c:pt>
                <c:pt idx="1083">
                  <c:v>-529.29989999999998</c:v>
                </c:pt>
                <c:pt idx="1084">
                  <c:v>-529.51440000000002</c:v>
                </c:pt>
                <c:pt idx="1085">
                  <c:v>-529.7269</c:v>
                </c:pt>
                <c:pt idx="1086">
                  <c:v>-529.9384</c:v>
                </c:pt>
                <c:pt idx="1087">
                  <c:v>-530.1508</c:v>
                </c:pt>
                <c:pt idx="1088">
                  <c:v>-530.36530000000005</c:v>
                </c:pt>
                <c:pt idx="1089">
                  <c:v>-530.57780000000002</c:v>
                </c:pt>
                <c:pt idx="1090">
                  <c:v>-530.78930000000003</c:v>
                </c:pt>
                <c:pt idx="1091">
                  <c:v>-531.00379999999996</c:v>
                </c:pt>
                <c:pt idx="1092">
                  <c:v>-531.21630000000005</c:v>
                </c:pt>
                <c:pt idx="1093">
                  <c:v>-531.42880000000002</c:v>
                </c:pt>
                <c:pt idx="1094">
                  <c:v>-531.6413</c:v>
                </c:pt>
                <c:pt idx="1095">
                  <c:v>-531.85480000000007</c:v>
                </c:pt>
                <c:pt idx="1096">
                  <c:v>-532.06730000000005</c:v>
                </c:pt>
                <c:pt idx="1097">
                  <c:v>-532.27880000000005</c:v>
                </c:pt>
                <c:pt idx="1098">
                  <c:v>-532.49339999999995</c:v>
                </c:pt>
                <c:pt idx="1099">
                  <c:v>-532.70590000000004</c:v>
                </c:pt>
                <c:pt idx="1100">
                  <c:v>-532.91840000000002</c:v>
                </c:pt>
                <c:pt idx="1101">
                  <c:v>-533.1309</c:v>
                </c:pt>
                <c:pt idx="1102">
                  <c:v>-533.34440000000006</c:v>
                </c:pt>
                <c:pt idx="1103">
                  <c:v>-533.55690000000004</c:v>
                </c:pt>
                <c:pt idx="1104">
                  <c:v>-533.76940000000002</c:v>
                </c:pt>
                <c:pt idx="1105">
                  <c:v>-533.98199999999997</c:v>
                </c:pt>
                <c:pt idx="1106">
                  <c:v>-534.19550000000004</c:v>
                </c:pt>
                <c:pt idx="1107">
                  <c:v>-534.40800000000002</c:v>
                </c:pt>
                <c:pt idx="1108">
                  <c:v>-534.62049999999999</c:v>
                </c:pt>
                <c:pt idx="1109">
                  <c:v>-534.83400000000006</c:v>
                </c:pt>
                <c:pt idx="1110">
                  <c:v>-535.03539999999998</c:v>
                </c:pt>
                <c:pt idx="1111">
                  <c:v>-535.22220000000004</c:v>
                </c:pt>
                <c:pt idx="1112">
                  <c:v>-535.40790000000004</c:v>
                </c:pt>
                <c:pt idx="1113">
                  <c:v>-535.59469999999999</c:v>
                </c:pt>
                <c:pt idx="1114">
                  <c:v>-535.78139999999996</c:v>
                </c:pt>
                <c:pt idx="1115">
                  <c:v>-535.96699999999998</c:v>
                </c:pt>
                <c:pt idx="1116">
                  <c:v>-536.15260000000001</c:v>
                </c:pt>
                <c:pt idx="1117">
                  <c:v>-536.33730000000003</c:v>
                </c:pt>
                <c:pt idx="1118">
                  <c:v>-536.52389999999991</c:v>
                </c:pt>
                <c:pt idx="1119">
                  <c:v>-536.70859999999993</c:v>
                </c:pt>
                <c:pt idx="1120">
                  <c:v>-536.89420000000007</c:v>
                </c:pt>
                <c:pt idx="1121">
                  <c:v>-537.07989999999995</c:v>
                </c:pt>
                <c:pt idx="1122">
                  <c:v>-537.26549999999997</c:v>
                </c:pt>
                <c:pt idx="1123">
                  <c:v>-537.45010000000002</c:v>
                </c:pt>
                <c:pt idx="1124">
                  <c:v>-537.63679999999999</c:v>
                </c:pt>
                <c:pt idx="1125">
                  <c:v>-537.82339999999999</c:v>
                </c:pt>
                <c:pt idx="1126">
                  <c:v>-538.00810000000001</c:v>
                </c:pt>
                <c:pt idx="1127">
                  <c:v>-538.19470000000001</c:v>
                </c:pt>
                <c:pt idx="1128">
                  <c:v>-538.37940000000003</c:v>
                </c:pt>
                <c:pt idx="1129">
                  <c:v>-538.56500000000005</c:v>
                </c:pt>
                <c:pt idx="1130">
                  <c:v>-538.75070000000005</c:v>
                </c:pt>
                <c:pt idx="1131">
                  <c:v>-538.93640000000005</c:v>
                </c:pt>
                <c:pt idx="1132">
                  <c:v>-539.12099999999998</c:v>
                </c:pt>
                <c:pt idx="1133">
                  <c:v>-539.30770000000007</c:v>
                </c:pt>
                <c:pt idx="1134">
                  <c:v>-539.4923</c:v>
                </c:pt>
                <c:pt idx="1135">
                  <c:v>-539.678</c:v>
                </c:pt>
                <c:pt idx="1136">
                  <c:v>-539.86360000000002</c:v>
                </c:pt>
                <c:pt idx="1137">
                  <c:v>-540.05029999999999</c:v>
                </c:pt>
                <c:pt idx="1138">
                  <c:v>-540.23500000000001</c:v>
                </c:pt>
                <c:pt idx="1139">
                  <c:v>-540.42060000000004</c:v>
                </c:pt>
                <c:pt idx="1140">
                  <c:v>-540.60629999999992</c:v>
                </c:pt>
                <c:pt idx="1141">
                  <c:v>-540.79189999999994</c:v>
                </c:pt>
                <c:pt idx="1142">
                  <c:v>-540.97640000000001</c:v>
                </c:pt>
                <c:pt idx="1143">
                  <c:v>-541.16200000000003</c:v>
                </c:pt>
                <c:pt idx="1144">
                  <c:v>-541.34750000000008</c:v>
                </c:pt>
                <c:pt idx="1145">
                  <c:v>-541.53300000000002</c:v>
                </c:pt>
                <c:pt idx="1146">
                  <c:v>-541.71780000000001</c:v>
                </c:pt>
                <c:pt idx="1147">
                  <c:v>-541.9027000000001</c:v>
                </c:pt>
                <c:pt idx="1148">
                  <c:v>-542.08760000000007</c:v>
                </c:pt>
                <c:pt idx="1149">
                  <c:v>-542.27150000000006</c:v>
                </c:pt>
                <c:pt idx="1150">
                  <c:v>-542.45650000000001</c:v>
                </c:pt>
                <c:pt idx="1151">
                  <c:v>-542.64139999999998</c:v>
                </c:pt>
                <c:pt idx="1152">
                  <c:v>-542.82529999999997</c:v>
                </c:pt>
                <c:pt idx="1153">
                  <c:v>-543.01019999999994</c:v>
                </c:pt>
                <c:pt idx="1154">
                  <c:v>-543.1961</c:v>
                </c:pt>
                <c:pt idx="1155">
                  <c:v>-543.38099999999997</c:v>
                </c:pt>
                <c:pt idx="1156">
                  <c:v>-543.56500000000005</c:v>
                </c:pt>
                <c:pt idx="1157">
                  <c:v>-543.74990000000003</c:v>
                </c:pt>
                <c:pt idx="1158">
                  <c:v>-543.9348</c:v>
                </c:pt>
                <c:pt idx="1159">
                  <c:v>-544.11869999999999</c:v>
                </c:pt>
                <c:pt idx="1160">
                  <c:v>-544.30370000000005</c:v>
                </c:pt>
                <c:pt idx="1161">
                  <c:v>-544.48860000000002</c:v>
                </c:pt>
                <c:pt idx="1162">
                  <c:v>-544.67349999999999</c:v>
                </c:pt>
                <c:pt idx="1163">
                  <c:v>-544.85739999999998</c:v>
                </c:pt>
                <c:pt idx="1164">
                  <c:v>-545.04240000000004</c:v>
                </c:pt>
                <c:pt idx="1165">
                  <c:v>-545.22730000000001</c:v>
                </c:pt>
                <c:pt idx="1166">
                  <c:v>-545.41120000000001</c:v>
                </c:pt>
                <c:pt idx="1167">
                  <c:v>-545.59619999999995</c:v>
                </c:pt>
                <c:pt idx="1168">
                  <c:v>-545.78210000000001</c:v>
                </c:pt>
                <c:pt idx="1169">
                  <c:v>-545.96699999999998</c:v>
                </c:pt>
                <c:pt idx="1170">
                  <c:v>-546.15100000000007</c:v>
                </c:pt>
                <c:pt idx="1171">
                  <c:v>-546.33489999999995</c:v>
                </c:pt>
                <c:pt idx="1172">
                  <c:v>-546.51979999999992</c:v>
                </c:pt>
                <c:pt idx="1173">
                  <c:v>-546.70360000000005</c:v>
                </c:pt>
                <c:pt idx="1174">
                  <c:v>-546.88750000000005</c:v>
                </c:pt>
                <c:pt idx="1175">
                  <c:v>-547.07130000000006</c:v>
                </c:pt>
                <c:pt idx="1176">
                  <c:v>-547.25509999999997</c:v>
                </c:pt>
                <c:pt idx="1177">
                  <c:v>-547.43899999999996</c:v>
                </c:pt>
                <c:pt idx="1178">
                  <c:v>-547.62379999999996</c:v>
                </c:pt>
                <c:pt idx="1179">
                  <c:v>-547.8057</c:v>
                </c:pt>
                <c:pt idx="1180">
                  <c:v>-547.9905</c:v>
                </c:pt>
                <c:pt idx="1181">
                  <c:v>-548.17430000000002</c:v>
                </c:pt>
                <c:pt idx="1182">
                  <c:v>-548.35919999999999</c:v>
                </c:pt>
                <c:pt idx="1183">
                  <c:v>-548.54199999999992</c:v>
                </c:pt>
                <c:pt idx="1184">
                  <c:v>-548.72590000000002</c:v>
                </c:pt>
                <c:pt idx="1185">
                  <c:v>-548.90969999999993</c:v>
                </c:pt>
                <c:pt idx="1186">
                  <c:v>-549.09349999999995</c:v>
                </c:pt>
                <c:pt idx="1187">
                  <c:v>-549.27739999999994</c:v>
                </c:pt>
                <c:pt idx="1188">
                  <c:v>-549.46219999999994</c:v>
                </c:pt>
                <c:pt idx="1189">
                  <c:v>-549.64509999999996</c:v>
                </c:pt>
                <c:pt idx="1190">
                  <c:v>-549.82889999999998</c:v>
                </c:pt>
                <c:pt idx="1191">
                  <c:v>-550.01279999999997</c:v>
                </c:pt>
                <c:pt idx="1192">
                  <c:v>-550.19759999999997</c:v>
                </c:pt>
                <c:pt idx="1193">
                  <c:v>-550.38049999999998</c:v>
                </c:pt>
                <c:pt idx="1194">
                  <c:v>-550.56540000000007</c:v>
                </c:pt>
                <c:pt idx="1195">
                  <c:v>-550.7482</c:v>
                </c:pt>
                <c:pt idx="1196">
                  <c:v>-550.93209999999999</c:v>
                </c:pt>
                <c:pt idx="1197">
                  <c:v>-551.11590000000001</c:v>
                </c:pt>
                <c:pt idx="1198">
                  <c:v>-551.30079999999998</c:v>
                </c:pt>
                <c:pt idx="1199">
                  <c:v>-551.4846</c:v>
                </c:pt>
                <c:pt idx="1200">
                  <c:v>-551.66750000000002</c:v>
                </c:pt>
                <c:pt idx="1201">
                  <c:v>-551.85140000000001</c:v>
                </c:pt>
                <c:pt idx="1202">
                  <c:v>-552.03620000000001</c:v>
                </c:pt>
                <c:pt idx="1203">
                  <c:v>-552.21910000000003</c:v>
                </c:pt>
                <c:pt idx="1204">
                  <c:v>-552.40390000000002</c:v>
                </c:pt>
                <c:pt idx="1205">
                  <c:v>-552.58680000000004</c:v>
                </c:pt>
                <c:pt idx="1206">
                  <c:v>-552.77070000000003</c:v>
                </c:pt>
                <c:pt idx="1207">
                  <c:v>-552.95449999999994</c:v>
                </c:pt>
                <c:pt idx="1208">
                  <c:v>-553.13940000000002</c:v>
                </c:pt>
                <c:pt idx="1209">
                  <c:v>-553.32230000000004</c:v>
                </c:pt>
                <c:pt idx="1210">
                  <c:v>-553.50720000000001</c:v>
                </c:pt>
                <c:pt idx="1211">
                  <c:v>-553.69000000000005</c:v>
                </c:pt>
                <c:pt idx="1212">
                  <c:v>-553.87299999999993</c:v>
                </c:pt>
                <c:pt idx="1213">
                  <c:v>-554.05809999999997</c:v>
                </c:pt>
                <c:pt idx="1214">
                  <c:v>-554.24109999999996</c:v>
                </c:pt>
                <c:pt idx="1215">
                  <c:v>-554.42420000000004</c:v>
                </c:pt>
                <c:pt idx="1216">
                  <c:v>-554.60929999999996</c:v>
                </c:pt>
                <c:pt idx="1217">
                  <c:v>-554.79140000000007</c:v>
                </c:pt>
                <c:pt idx="1218">
                  <c:v>-554.97550000000001</c:v>
                </c:pt>
                <c:pt idx="1219">
                  <c:v>-555.1585</c:v>
                </c:pt>
                <c:pt idx="1220">
                  <c:v>-555.34259999999995</c:v>
                </c:pt>
                <c:pt idx="1221">
                  <c:v>-555.52570000000003</c:v>
                </c:pt>
                <c:pt idx="1222">
                  <c:v>-555.7088</c:v>
                </c:pt>
                <c:pt idx="1223">
                  <c:v>-555.89290000000005</c:v>
                </c:pt>
                <c:pt idx="1224">
                  <c:v>-556.07690000000002</c:v>
                </c:pt>
                <c:pt idx="1225">
                  <c:v>-556.26</c:v>
                </c:pt>
                <c:pt idx="1226">
                  <c:v>-556.44409999999993</c:v>
                </c:pt>
                <c:pt idx="1227">
                  <c:v>-556.62819999999999</c:v>
                </c:pt>
                <c:pt idx="1228">
                  <c:v>-556.81029999999998</c:v>
                </c:pt>
                <c:pt idx="1229">
                  <c:v>-556.99440000000004</c:v>
                </c:pt>
                <c:pt idx="1230">
                  <c:v>-557.17849999999999</c:v>
                </c:pt>
                <c:pt idx="1231">
                  <c:v>-557.36159999999995</c:v>
                </c:pt>
                <c:pt idx="1232">
                  <c:v>-557.54520000000002</c:v>
                </c:pt>
                <c:pt idx="1233">
                  <c:v>-557.72860000000003</c:v>
                </c:pt>
                <c:pt idx="1234">
                  <c:v>-557.91200000000003</c:v>
                </c:pt>
                <c:pt idx="1235">
                  <c:v>-558.09540000000004</c:v>
                </c:pt>
                <c:pt idx="1236">
                  <c:v>-558.27880000000005</c:v>
                </c:pt>
                <c:pt idx="1237">
                  <c:v>-558.46209999999996</c:v>
                </c:pt>
                <c:pt idx="1238">
                  <c:v>-558.64549999999997</c:v>
                </c:pt>
                <c:pt idx="1239">
                  <c:v>-558.82889999999998</c:v>
                </c:pt>
                <c:pt idx="1240">
                  <c:v>-559.01229999999998</c:v>
                </c:pt>
                <c:pt idx="1241">
                  <c:v>-559.19569999999999</c:v>
                </c:pt>
                <c:pt idx="1242">
                  <c:v>-559.37909999999999</c:v>
                </c:pt>
                <c:pt idx="1243">
                  <c:v>-559.5625</c:v>
                </c:pt>
                <c:pt idx="1244">
                  <c:v>-559.74590000000001</c:v>
                </c:pt>
                <c:pt idx="1245">
                  <c:v>-559.93020000000001</c:v>
                </c:pt>
                <c:pt idx="1246">
                  <c:v>-560.11260000000004</c:v>
                </c:pt>
                <c:pt idx="1247">
                  <c:v>-560.29600000000005</c:v>
                </c:pt>
                <c:pt idx="1248">
                  <c:v>-560.47939999999994</c:v>
                </c:pt>
                <c:pt idx="1249">
                  <c:v>-560.66280000000006</c:v>
                </c:pt>
                <c:pt idx="1250">
                  <c:v>-560.84619999999995</c:v>
                </c:pt>
                <c:pt idx="1251">
                  <c:v>-561.03060000000005</c:v>
                </c:pt>
                <c:pt idx="1252">
                  <c:v>-561.21299999999997</c:v>
                </c:pt>
                <c:pt idx="1253">
                  <c:v>-561.39639999999997</c:v>
                </c:pt>
                <c:pt idx="1254">
                  <c:v>-561.57979999999998</c:v>
                </c:pt>
                <c:pt idx="1255">
                  <c:v>-561.76319999999998</c:v>
                </c:pt>
                <c:pt idx="1256">
                  <c:v>-561.94560000000001</c:v>
                </c:pt>
                <c:pt idx="1257">
                  <c:v>-562.13</c:v>
                </c:pt>
                <c:pt idx="1258">
                  <c:v>-562.31240000000003</c:v>
                </c:pt>
                <c:pt idx="1259">
                  <c:v>-562.49580000000003</c:v>
                </c:pt>
                <c:pt idx="1260">
                  <c:v>-562.67920000000004</c:v>
                </c:pt>
                <c:pt idx="1261">
                  <c:v>-562.8626999999999</c:v>
                </c:pt>
                <c:pt idx="1262">
                  <c:v>-563.0471</c:v>
                </c:pt>
                <c:pt idx="1263">
                  <c:v>-563.23050000000001</c:v>
                </c:pt>
                <c:pt idx="1264">
                  <c:v>-563.41290000000004</c:v>
                </c:pt>
                <c:pt idx="1265">
                  <c:v>-563.59630000000004</c:v>
                </c:pt>
                <c:pt idx="1266">
                  <c:v>-563.77970000000005</c:v>
                </c:pt>
                <c:pt idx="1267">
                  <c:v>-563.96310000000005</c:v>
                </c:pt>
                <c:pt idx="1268">
                  <c:v>-564.14750000000004</c:v>
                </c:pt>
                <c:pt idx="1269">
                  <c:v>-564.33100000000002</c:v>
                </c:pt>
                <c:pt idx="1270">
                  <c:v>-564.51340000000005</c:v>
                </c:pt>
                <c:pt idx="1271">
                  <c:v>-564.69679999999994</c:v>
                </c:pt>
                <c:pt idx="1272">
                  <c:v>-564.88020000000006</c:v>
                </c:pt>
                <c:pt idx="1273">
                  <c:v>-565.06460000000004</c:v>
                </c:pt>
                <c:pt idx="1274">
                  <c:v>-565.24810000000002</c:v>
                </c:pt>
                <c:pt idx="1275">
                  <c:v>-565.43150000000003</c:v>
                </c:pt>
                <c:pt idx="1276">
                  <c:v>-565.61390000000006</c:v>
                </c:pt>
                <c:pt idx="1277">
                  <c:v>-565.79729999999995</c:v>
                </c:pt>
                <c:pt idx="1278">
                  <c:v>-565.98180000000002</c:v>
                </c:pt>
                <c:pt idx="1279">
                  <c:v>-566.16519999999991</c:v>
                </c:pt>
                <c:pt idx="1280">
                  <c:v>-566.34860000000003</c:v>
                </c:pt>
                <c:pt idx="1281">
                  <c:v>-566.53099999999995</c:v>
                </c:pt>
                <c:pt idx="1282">
                  <c:v>-566.71450000000004</c:v>
                </c:pt>
                <c:pt idx="1283">
                  <c:v>-566.89890000000003</c:v>
                </c:pt>
                <c:pt idx="1284">
                  <c:v>-567.08230000000003</c:v>
                </c:pt>
                <c:pt idx="1285">
                  <c:v>-567.26580000000001</c:v>
                </c:pt>
                <c:pt idx="1286">
                  <c:v>-567.44820000000004</c:v>
                </c:pt>
                <c:pt idx="1287">
                  <c:v>-567.63059999999996</c:v>
                </c:pt>
                <c:pt idx="1288">
                  <c:v>-567.81510000000003</c:v>
                </c:pt>
                <c:pt idx="1289">
                  <c:v>-567.99849999999992</c:v>
                </c:pt>
                <c:pt idx="1290">
                  <c:v>-568.18200000000002</c:v>
                </c:pt>
                <c:pt idx="1291">
                  <c:v>-568.36540000000002</c:v>
                </c:pt>
                <c:pt idx="1292">
                  <c:v>-568.54880000000003</c:v>
                </c:pt>
                <c:pt idx="1293">
                  <c:v>-568.73230000000001</c:v>
                </c:pt>
                <c:pt idx="1294">
                  <c:v>-568.91570000000002</c:v>
                </c:pt>
                <c:pt idx="1295">
                  <c:v>-569.0992</c:v>
                </c:pt>
                <c:pt idx="1296">
                  <c:v>-569.2826</c:v>
                </c:pt>
                <c:pt idx="1297">
                  <c:v>-569.46609999999998</c:v>
                </c:pt>
                <c:pt idx="1298">
                  <c:v>-569.64949999999999</c:v>
                </c:pt>
                <c:pt idx="1299">
                  <c:v>-569.83300000000008</c:v>
                </c:pt>
                <c:pt idx="1300">
                  <c:v>-570.01639999999998</c:v>
                </c:pt>
                <c:pt idx="1301">
                  <c:v>-570.19989999999996</c:v>
                </c:pt>
                <c:pt idx="1302">
                  <c:v>-570.38329999999996</c:v>
                </c:pt>
                <c:pt idx="1303">
                  <c:v>-570.56780000000003</c:v>
                </c:pt>
                <c:pt idx="1304">
                  <c:v>-570.74919999999997</c:v>
                </c:pt>
                <c:pt idx="1305">
                  <c:v>-570.93270000000007</c:v>
                </c:pt>
                <c:pt idx="1306">
                  <c:v>-571.11609999999996</c:v>
                </c:pt>
                <c:pt idx="1307">
                  <c:v>-571.30060000000003</c:v>
                </c:pt>
                <c:pt idx="1308">
                  <c:v>-571.48399999999992</c:v>
                </c:pt>
                <c:pt idx="1309">
                  <c:v>-571.66649999999993</c:v>
                </c:pt>
                <c:pt idx="1310">
                  <c:v>-571.85</c:v>
                </c:pt>
                <c:pt idx="1311">
                  <c:v>-572.03340000000003</c:v>
                </c:pt>
                <c:pt idx="1312">
                  <c:v>-572.21199999999999</c:v>
                </c:pt>
                <c:pt idx="1313">
                  <c:v>-572.38490000000002</c:v>
                </c:pt>
                <c:pt idx="1314">
                  <c:v>-572.55670000000009</c:v>
                </c:pt>
                <c:pt idx="1315">
                  <c:v>-572.72949999999992</c:v>
                </c:pt>
                <c:pt idx="1316">
                  <c:v>-572.90340000000003</c:v>
                </c:pt>
                <c:pt idx="1317">
                  <c:v>-573.0752</c:v>
                </c:pt>
                <c:pt idx="1318">
                  <c:v>-573.24800000000005</c:v>
                </c:pt>
                <c:pt idx="1319">
                  <c:v>-573.42090000000007</c:v>
                </c:pt>
                <c:pt idx="1320">
                  <c:v>-573.59370000000001</c:v>
                </c:pt>
                <c:pt idx="1321">
                  <c:v>-573.76559999999995</c:v>
                </c:pt>
                <c:pt idx="1322">
                  <c:v>-573.93939999999998</c:v>
                </c:pt>
                <c:pt idx="1323">
                  <c:v>-574.11220000000003</c:v>
                </c:pt>
                <c:pt idx="1324">
                  <c:v>-574.28409999999997</c:v>
                </c:pt>
                <c:pt idx="1325">
                  <c:v>-574.45690000000002</c:v>
                </c:pt>
                <c:pt idx="1326">
                  <c:v>-574.62980000000005</c:v>
                </c:pt>
                <c:pt idx="1327">
                  <c:v>-574.79070000000002</c:v>
                </c:pt>
                <c:pt idx="1328">
                  <c:v>-574.92129999999997</c:v>
                </c:pt>
                <c:pt idx="1329">
                  <c:v>-575.053</c:v>
                </c:pt>
                <c:pt idx="1330">
                  <c:v>-575.18259999999998</c:v>
                </c:pt>
                <c:pt idx="1331">
                  <c:v>-575.30650000000003</c:v>
                </c:pt>
                <c:pt idx="1332">
                  <c:v>-575.42910000000006</c:v>
                </c:pt>
                <c:pt idx="1333">
                  <c:v>-575.55269999999996</c:v>
                </c:pt>
                <c:pt idx="1334">
                  <c:v>-575.67420000000004</c:v>
                </c:pt>
                <c:pt idx="1335">
                  <c:v>-575.79579999999999</c:v>
                </c:pt>
                <c:pt idx="1336">
                  <c:v>-575.91840000000002</c:v>
                </c:pt>
                <c:pt idx="1337">
                  <c:v>-576.04100000000005</c:v>
                </c:pt>
                <c:pt idx="1338">
                  <c:v>-576.1635</c:v>
                </c:pt>
                <c:pt idx="1339">
                  <c:v>-576.28510000000006</c:v>
                </c:pt>
                <c:pt idx="1340">
                  <c:v>-576.40769999999998</c:v>
                </c:pt>
                <c:pt idx="1341">
                  <c:v>-576.53129999999999</c:v>
                </c:pt>
                <c:pt idx="1342">
                  <c:v>-576.65290000000005</c:v>
                </c:pt>
                <c:pt idx="1343">
                  <c:v>-576.77539999999999</c:v>
                </c:pt>
                <c:pt idx="1344">
                  <c:v>-576.89799999999991</c:v>
                </c:pt>
                <c:pt idx="1345">
                  <c:v>-577.01960000000008</c:v>
                </c:pt>
                <c:pt idx="1346">
                  <c:v>-577.1422</c:v>
                </c:pt>
                <c:pt idx="1347">
                  <c:v>-577.26480000000004</c:v>
                </c:pt>
                <c:pt idx="1348">
                  <c:v>-577.38739999999996</c:v>
                </c:pt>
                <c:pt idx="1349">
                  <c:v>-577.50990000000002</c:v>
                </c:pt>
                <c:pt idx="1350">
                  <c:v>-577.63149999999996</c:v>
                </c:pt>
                <c:pt idx="1351">
                  <c:v>-577.75509999999997</c:v>
                </c:pt>
                <c:pt idx="1352">
                  <c:v>-577.87670000000003</c:v>
                </c:pt>
                <c:pt idx="1353">
                  <c:v>-577.99929999999995</c:v>
                </c:pt>
                <c:pt idx="1354">
                  <c:v>-578.12090000000001</c:v>
                </c:pt>
                <c:pt idx="1355">
                  <c:v>-578.24389999999994</c:v>
                </c:pt>
                <c:pt idx="1356">
                  <c:v>-578.36469999999997</c:v>
                </c:pt>
                <c:pt idx="1357">
                  <c:v>-578.4855</c:v>
                </c:pt>
                <c:pt idx="1358">
                  <c:v>-578.60739999999998</c:v>
                </c:pt>
                <c:pt idx="1359">
                  <c:v>-578.72820000000002</c:v>
                </c:pt>
                <c:pt idx="1360">
                  <c:v>-578.85</c:v>
                </c:pt>
                <c:pt idx="1361">
                  <c:v>-578.97080000000005</c:v>
                </c:pt>
                <c:pt idx="1362">
                  <c:v>-579.0575</c:v>
                </c:pt>
                <c:pt idx="1363">
                  <c:v>-579.06740000000002</c:v>
                </c:pt>
                <c:pt idx="1364">
                  <c:v>-579.07730000000004</c:v>
                </c:pt>
                <c:pt idx="1365">
                  <c:v>-579.08819999999992</c:v>
                </c:pt>
                <c:pt idx="1366">
                  <c:v>-579.09899999999993</c:v>
                </c:pt>
                <c:pt idx="1367">
                  <c:v>-579.10989999999993</c:v>
                </c:pt>
                <c:pt idx="1368">
                  <c:v>-579.11979999999994</c:v>
                </c:pt>
                <c:pt idx="1369">
                  <c:v>-579.12969999999996</c:v>
                </c:pt>
                <c:pt idx="1370">
                  <c:v>-579.14060000000006</c:v>
                </c:pt>
                <c:pt idx="1371">
                  <c:v>-579.15039999999999</c:v>
                </c:pt>
                <c:pt idx="1372">
                  <c:v>-579.16229999999996</c:v>
                </c:pt>
                <c:pt idx="1373">
                  <c:v>-579.1712</c:v>
                </c:pt>
                <c:pt idx="1374">
                  <c:v>-579.18110000000001</c:v>
                </c:pt>
                <c:pt idx="1375">
                  <c:v>-579.19190000000003</c:v>
                </c:pt>
                <c:pt idx="1376">
                  <c:v>-579.20180000000005</c:v>
                </c:pt>
                <c:pt idx="1377">
                  <c:v>-579.21270000000004</c:v>
                </c:pt>
                <c:pt idx="1378">
                  <c:v>-579.22360000000003</c:v>
                </c:pt>
                <c:pt idx="1379">
                  <c:v>-579.23340000000007</c:v>
                </c:pt>
                <c:pt idx="1380">
                  <c:v>-579.24429999999995</c:v>
                </c:pt>
                <c:pt idx="1381">
                  <c:v>-579.25420000000008</c:v>
                </c:pt>
                <c:pt idx="1382">
                  <c:v>-579.2650000000001</c:v>
                </c:pt>
                <c:pt idx="1383">
                  <c:v>-579.2749</c:v>
                </c:pt>
                <c:pt idx="1384">
                  <c:v>-579.28579999999999</c:v>
                </c:pt>
                <c:pt idx="1385">
                  <c:v>-579.29560000000004</c:v>
                </c:pt>
                <c:pt idx="1386">
                  <c:v>-579.30549999999994</c:v>
                </c:pt>
                <c:pt idx="1387">
                  <c:v>-579.31539999999995</c:v>
                </c:pt>
                <c:pt idx="1388">
                  <c:v>-579.32629999999995</c:v>
                </c:pt>
                <c:pt idx="1389">
                  <c:v>-579.33609999999999</c:v>
                </c:pt>
                <c:pt idx="1390">
                  <c:v>-579.34699999999998</c:v>
                </c:pt>
                <c:pt idx="1391">
                  <c:v>-579.35789999999997</c:v>
                </c:pt>
                <c:pt idx="1392">
                  <c:v>-579.36770000000001</c:v>
                </c:pt>
                <c:pt idx="1393">
                  <c:v>-579.37860000000001</c:v>
                </c:pt>
                <c:pt idx="1394">
                  <c:v>-579.38840000000005</c:v>
                </c:pt>
                <c:pt idx="1395">
                  <c:v>-579.39729999999997</c:v>
                </c:pt>
                <c:pt idx="1396">
                  <c:v>-579.40819999999997</c:v>
                </c:pt>
                <c:pt idx="1397">
                  <c:v>-579.41800000000001</c:v>
                </c:pt>
                <c:pt idx="1398">
                  <c:v>-579.42989999999998</c:v>
                </c:pt>
                <c:pt idx="1399">
                  <c:v>-579.43979999999999</c:v>
                </c:pt>
                <c:pt idx="1400">
                  <c:v>-579.44960000000003</c:v>
                </c:pt>
                <c:pt idx="1401">
                  <c:v>-579.46050000000002</c:v>
                </c:pt>
                <c:pt idx="1402">
                  <c:v>-579.47029999999995</c:v>
                </c:pt>
                <c:pt idx="1403">
                  <c:v>-579.48019999999997</c:v>
                </c:pt>
                <c:pt idx="1404">
                  <c:v>-579.49109999999996</c:v>
                </c:pt>
                <c:pt idx="1405">
                  <c:v>-579.49990000000003</c:v>
                </c:pt>
                <c:pt idx="1406">
                  <c:v>-579.51179999999999</c:v>
                </c:pt>
                <c:pt idx="1407">
                  <c:v>-579.52160000000003</c:v>
                </c:pt>
                <c:pt idx="1408">
                  <c:v>-579.53150000000005</c:v>
                </c:pt>
                <c:pt idx="1409">
                  <c:v>-579.54240000000004</c:v>
                </c:pt>
                <c:pt idx="1410">
                  <c:v>-579.55219999999997</c:v>
                </c:pt>
                <c:pt idx="1411">
                  <c:v>-579.56209999999999</c:v>
                </c:pt>
                <c:pt idx="1412">
                  <c:v>-579.5729</c:v>
                </c:pt>
                <c:pt idx="1413">
                  <c:v>-579.58280000000002</c:v>
                </c:pt>
                <c:pt idx="1414">
                  <c:v>-579.59259999999995</c:v>
                </c:pt>
                <c:pt idx="1415">
                  <c:v>-579.60350000000005</c:v>
                </c:pt>
                <c:pt idx="1416">
                  <c:v>-579.61329999999998</c:v>
                </c:pt>
                <c:pt idx="1417">
                  <c:v>-579.62419999999997</c:v>
                </c:pt>
                <c:pt idx="1418">
                  <c:v>-579.63400000000001</c:v>
                </c:pt>
                <c:pt idx="1419">
                  <c:v>-579.64390000000003</c:v>
                </c:pt>
                <c:pt idx="1420">
                  <c:v>-579.65470000000005</c:v>
                </c:pt>
                <c:pt idx="1421">
                  <c:v>-579.66460000000006</c:v>
                </c:pt>
                <c:pt idx="1422">
                  <c:v>-579.67340000000002</c:v>
                </c:pt>
                <c:pt idx="1423">
                  <c:v>-579.68529999999998</c:v>
                </c:pt>
                <c:pt idx="1424">
                  <c:v>-579.69509999999991</c:v>
                </c:pt>
                <c:pt idx="1425">
                  <c:v>-579.70500000000004</c:v>
                </c:pt>
                <c:pt idx="1426">
                  <c:v>-579.71580000000006</c:v>
                </c:pt>
                <c:pt idx="1427">
                  <c:v>-579.72569999999996</c:v>
                </c:pt>
                <c:pt idx="1428">
                  <c:v>-579.7355</c:v>
                </c:pt>
                <c:pt idx="1429">
                  <c:v>-579.74639999999999</c:v>
                </c:pt>
                <c:pt idx="1430">
                  <c:v>-579.75520000000006</c:v>
                </c:pt>
                <c:pt idx="1431">
                  <c:v>-579.76510000000007</c:v>
                </c:pt>
                <c:pt idx="1432">
                  <c:v>-579.77589999999998</c:v>
                </c:pt>
                <c:pt idx="1433">
                  <c:v>-579.78579999999999</c:v>
                </c:pt>
                <c:pt idx="1434">
                  <c:v>-579.7965999999999</c:v>
                </c:pt>
                <c:pt idx="1435">
                  <c:v>-579.80740000000003</c:v>
                </c:pt>
                <c:pt idx="1436">
                  <c:v>-579.81730000000005</c:v>
                </c:pt>
                <c:pt idx="1437">
                  <c:v>-579.82809999999995</c:v>
                </c:pt>
                <c:pt idx="1438">
                  <c:v>-579.83699999999999</c:v>
                </c:pt>
                <c:pt idx="1439">
                  <c:v>-579.84680000000003</c:v>
                </c:pt>
                <c:pt idx="1440">
                  <c:v>-579.85760000000005</c:v>
                </c:pt>
                <c:pt idx="1441">
                  <c:v>-579.86750000000006</c:v>
                </c:pt>
                <c:pt idx="1442">
                  <c:v>-579.87729999999999</c:v>
                </c:pt>
                <c:pt idx="1443">
                  <c:v>-579.8882000000001</c:v>
                </c:pt>
                <c:pt idx="1444">
                  <c:v>-579.89800000000002</c:v>
                </c:pt>
                <c:pt idx="1445">
                  <c:v>-579.90779999999995</c:v>
                </c:pt>
                <c:pt idx="1446">
                  <c:v>-579.91869999999994</c:v>
                </c:pt>
                <c:pt idx="1447">
                  <c:v>-579.92849999999999</c:v>
                </c:pt>
                <c:pt idx="1448">
                  <c:v>-579.9384</c:v>
                </c:pt>
                <c:pt idx="1449">
                  <c:v>-579.94820000000004</c:v>
                </c:pt>
                <c:pt idx="1450">
                  <c:v>-579.95900000000006</c:v>
                </c:pt>
                <c:pt idx="1451">
                  <c:v>-579.96890000000008</c:v>
                </c:pt>
                <c:pt idx="1452">
                  <c:v>-579.9787</c:v>
                </c:pt>
                <c:pt idx="1453">
                  <c:v>-579.98850000000004</c:v>
                </c:pt>
                <c:pt idx="1454">
                  <c:v>-579.99840000000006</c:v>
                </c:pt>
                <c:pt idx="1455">
                  <c:v>-580.00819999999999</c:v>
                </c:pt>
                <c:pt idx="1456">
                  <c:v>-580.01900000000001</c:v>
                </c:pt>
                <c:pt idx="1457">
                  <c:v>-580.02890000000002</c:v>
                </c:pt>
                <c:pt idx="1458">
                  <c:v>-580.03869999999995</c:v>
                </c:pt>
                <c:pt idx="1459">
                  <c:v>-580.04950000000008</c:v>
                </c:pt>
                <c:pt idx="1460">
                  <c:v>-580.05829999999992</c:v>
                </c:pt>
                <c:pt idx="1461">
                  <c:v>-580.06819999999993</c:v>
                </c:pt>
                <c:pt idx="1462">
                  <c:v>-580.07999999999993</c:v>
                </c:pt>
                <c:pt idx="1463">
                  <c:v>-580.08979999999997</c:v>
                </c:pt>
                <c:pt idx="1464">
                  <c:v>-580.09969999999998</c:v>
                </c:pt>
                <c:pt idx="1465">
                  <c:v>-580.1105</c:v>
                </c:pt>
                <c:pt idx="1466">
                  <c:v>-580.11930000000007</c:v>
                </c:pt>
                <c:pt idx="1467">
                  <c:v>-580.12909999999999</c:v>
                </c:pt>
                <c:pt idx="1468">
                  <c:v>-580.14</c:v>
                </c:pt>
                <c:pt idx="1469">
                  <c:v>-580.14979999999991</c:v>
                </c:pt>
                <c:pt idx="1470">
                  <c:v>-580.15959999999995</c:v>
                </c:pt>
                <c:pt idx="1471">
                  <c:v>-580.1694</c:v>
                </c:pt>
                <c:pt idx="1472">
                  <c:v>-580.18029999999999</c:v>
                </c:pt>
                <c:pt idx="1473">
                  <c:v>-580.18910000000005</c:v>
                </c:pt>
                <c:pt idx="1474">
                  <c:v>-580.19890000000009</c:v>
                </c:pt>
                <c:pt idx="1475">
                  <c:v>-580.2097</c:v>
                </c:pt>
                <c:pt idx="1476">
                  <c:v>-580.21960000000001</c:v>
                </c:pt>
                <c:pt idx="1477">
                  <c:v>-580.22939999999994</c:v>
                </c:pt>
                <c:pt idx="1478">
                  <c:v>-580.24019999999996</c:v>
                </c:pt>
                <c:pt idx="1479">
                  <c:v>-580.24900000000002</c:v>
                </c:pt>
                <c:pt idx="1480">
                  <c:v>-580.25880000000006</c:v>
                </c:pt>
                <c:pt idx="1481">
                  <c:v>-580.26859999999999</c:v>
                </c:pt>
                <c:pt idx="1482">
                  <c:v>-580.2795000000001</c:v>
                </c:pt>
                <c:pt idx="1483">
                  <c:v>-580.28929999999991</c:v>
                </c:pt>
                <c:pt idx="1484">
                  <c:v>-580.29909999999995</c:v>
                </c:pt>
                <c:pt idx="1485">
                  <c:v>-580.30889999999999</c:v>
                </c:pt>
                <c:pt idx="1486">
                  <c:v>-580.31870000000004</c:v>
                </c:pt>
                <c:pt idx="1487">
                  <c:v>-580.32859999999994</c:v>
                </c:pt>
                <c:pt idx="1488">
                  <c:v>-580.33840000000009</c:v>
                </c:pt>
                <c:pt idx="1489">
                  <c:v>-580.3492</c:v>
                </c:pt>
                <c:pt idx="1490">
                  <c:v>-580.35899999999992</c:v>
                </c:pt>
                <c:pt idx="1491">
                  <c:v>-580.36779999999999</c:v>
                </c:pt>
                <c:pt idx="1492">
                  <c:v>-580.37860000000001</c:v>
                </c:pt>
                <c:pt idx="1493">
                  <c:v>-580.38940000000002</c:v>
                </c:pt>
                <c:pt idx="1494">
                  <c:v>-580.39920000000006</c:v>
                </c:pt>
                <c:pt idx="1495">
                  <c:v>-580.40910000000008</c:v>
                </c:pt>
                <c:pt idx="1496">
                  <c:v>-580.41890000000012</c:v>
                </c:pt>
                <c:pt idx="1497">
                  <c:v>-580.42869999999994</c:v>
                </c:pt>
                <c:pt idx="1498">
                  <c:v>-580.43849999999998</c:v>
                </c:pt>
                <c:pt idx="1499">
                  <c:v>-580.44929999999999</c:v>
                </c:pt>
                <c:pt idx="1500">
                  <c:v>-580.45910000000003</c:v>
                </c:pt>
                <c:pt idx="1501">
                  <c:v>-580.46889999999996</c:v>
                </c:pt>
                <c:pt idx="1502">
                  <c:v>-580.47769999999991</c:v>
                </c:pt>
                <c:pt idx="1503">
                  <c:v>-580.48849999999993</c:v>
                </c:pt>
                <c:pt idx="1504">
                  <c:v>-580.49829999999997</c:v>
                </c:pt>
                <c:pt idx="1505">
                  <c:v>-580.50810000000001</c:v>
                </c:pt>
                <c:pt idx="1506">
                  <c:v>-580.51890000000003</c:v>
                </c:pt>
                <c:pt idx="1507">
                  <c:v>-580.52779999999996</c:v>
                </c:pt>
                <c:pt idx="1508">
                  <c:v>-580.53760000000011</c:v>
                </c:pt>
                <c:pt idx="1509">
                  <c:v>-580.54739999999993</c:v>
                </c:pt>
                <c:pt idx="1510">
                  <c:v>-580.55819999999994</c:v>
                </c:pt>
                <c:pt idx="1511">
                  <c:v>-580.56700000000001</c:v>
                </c:pt>
                <c:pt idx="1512">
                  <c:v>-580.57680000000005</c:v>
                </c:pt>
                <c:pt idx="1513">
                  <c:v>-580.5856</c:v>
                </c:pt>
                <c:pt idx="1514">
                  <c:v>-580.59640000000002</c:v>
                </c:pt>
                <c:pt idx="1515">
                  <c:v>-580.60619999999994</c:v>
                </c:pt>
                <c:pt idx="1516">
                  <c:v>-580.61599999999999</c:v>
                </c:pt>
                <c:pt idx="1517">
                  <c:v>-580.62580000000003</c:v>
                </c:pt>
                <c:pt idx="1518">
                  <c:v>-580.63560000000007</c:v>
                </c:pt>
                <c:pt idx="1519">
                  <c:v>-580.6454</c:v>
                </c:pt>
                <c:pt idx="1520">
                  <c:v>-580.65519999999992</c:v>
                </c:pt>
                <c:pt idx="1521">
                  <c:v>-580.66499999999996</c:v>
                </c:pt>
                <c:pt idx="1522">
                  <c:v>-580.67579999999998</c:v>
                </c:pt>
                <c:pt idx="1523">
                  <c:v>-580.68460000000005</c:v>
                </c:pt>
                <c:pt idx="1524">
                  <c:v>-580.69439999999997</c:v>
                </c:pt>
                <c:pt idx="1525">
                  <c:v>-580.70420000000001</c:v>
                </c:pt>
                <c:pt idx="1526">
                  <c:v>-580.71489999999994</c:v>
                </c:pt>
                <c:pt idx="1527">
                  <c:v>-580.72469999999998</c:v>
                </c:pt>
                <c:pt idx="1528">
                  <c:v>-580.73350000000005</c:v>
                </c:pt>
                <c:pt idx="1529">
                  <c:v>-580.74429999999995</c:v>
                </c:pt>
                <c:pt idx="1530">
                  <c:v>-580.75409999999999</c:v>
                </c:pt>
                <c:pt idx="1531">
                  <c:v>-580.76390000000004</c:v>
                </c:pt>
                <c:pt idx="1532">
                  <c:v>-580.77369999999996</c:v>
                </c:pt>
                <c:pt idx="1533">
                  <c:v>-580.78250000000003</c:v>
                </c:pt>
                <c:pt idx="1534">
                  <c:v>-580.79330000000004</c:v>
                </c:pt>
                <c:pt idx="1535">
                  <c:v>-580.80310000000009</c:v>
                </c:pt>
                <c:pt idx="1536">
                  <c:v>-580.81290000000001</c:v>
                </c:pt>
                <c:pt idx="1537">
                  <c:v>-580.82269999999994</c:v>
                </c:pt>
                <c:pt idx="1538">
                  <c:v>-580.83240000000001</c:v>
                </c:pt>
                <c:pt idx="1539">
                  <c:v>-580.84220000000005</c:v>
                </c:pt>
                <c:pt idx="1540">
                  <c:v>-580.85199999999998</c:v>
                </c:pt>
                <c:pt idx="1541">
                  <c:v>-580.86180000000002</c:v>
                </c:pt>
                <c:pt idx="1542">
                  <c:v>-580.87160000000006</c:v>
                </c:pt>
                <c:pt idx="1543">
                  <c:v>-580.88040000000001</c:v>
                </c:pt>
                <c:pt idx="1544">
                  <c:v>-580.89020000000005</c:v>
                </c:pt>
                <c:pt idx="1545">
                  <c:v>-580.90000000000009</c:v>
                </c:pt>
                <c:pt idx="1546">
                  <c:v>-580.91070000000002</c:v>
                </c:pt>
                <c:pt idx="1547">
                  <c:v>-580.91949999999997</c:v>
                </c:pt>
                <c:pt idx="1548">
                  <c:v>-580.92930000000001</c:v>
                </c:pt>
                <c:pt idx="1549">
                  <c:v>-580.93910000000005</c:v>
                </c:pt>
                <c:pt idx="1550">
                  <c:v>-580.94989999999996</c:v>
                </c:pt>
                <c:pt idx="1551">
                  <c:v>-580.9597</c:v>
                </c:pt>
                <c:pt idx="1552">
                  <c:v>-580.96839999999997</c:v>
                </c:pt>
                <c:pt idx="1553">
                  <c:v>-580.97820000000002</c:v>
                </c:pt>
                <c:pt idx="1554">
                  <c:v>-580.98800000000006</c:v>
                </c:pt>
                <c:pt idx="1555">
                  <c:v>-580.99879999999996</c:v>
                </c:pt>
                <c:pt idx="1556">
                  <c:v>-581.0086</c:v>
                </c:pt>
                <c:pt idx="1557">
                  <c:v>-581.01729999999998</c:v>
                </c:pt>
                <c:pt idx="1558">
                  <c:v>-581.02610000000004</c:v>
                </c:pt>
                <c:pt idx="1559">
                  <c:v>-581.03690000000006</c:v>
                </c:pt>
                <c:pt idx="1560">
                  <c:v>-581.04669999999999</c:v>
                </c:pt>
                <c:pt idx="1561">
                  <c:v>-581.05539999999996</c:v>
                </c:pt>
                <c:pt idx="1562">
                  <c:v>-581.0652</c:v>
                </c:pt>
                <c:pt idx="1563">
                  <c:v>-581.07500000000005</c:v>
                </c:pt>
                <c:pt idx="1564">
                  <c:v>-581.08580000000006</c:v>
                </c:pt>
                <c:pt idx="1565">
                  <c:v>-581.09550000000002</c:v>
                </c:pt>
                <c:pt idx="1566">
                  <c:v>-581.10429999999997</c:v>
                </c:pt>
                <c:pt idx="1567">
                  <c:v>-581.11410000000001</c:v>
                </c:pt>
                <c:pt idx="1568">
                  <c:v>-581.12490000000003</c:v>
                </c:pt>
                <c:pt idx="1569">
                  <c:v>-581.13459999999998</c:v>
                </c:pt>
                <c:pt idx="1570">
                  <c:v>-581.14239999999995</c:v>
                </c:pt>
                <c:pt idx="1571">
                  <c:v>-581.15219999999999</c:v>
                </c:pt>
                <c:pt idx="1572">
                  <c:v>-581.16190000000006</c:v>
                </c:pt>
                <c:pt idx="1573">
                  <c:v>-581.17270000000008</c:v>
                </c:pt>
                <c:pt idx="1574">
                  <c:v>-581.18150000000003</c:v>
                </c:pt>
                <c:pt idx="1575">
                  <c:v>-581.19129999999996</c:v>
                </c:pt>
                <c:pt idx="1576">
                  <c:v>-581.20100000000002</c:v>
                </c:pt>
                <c:pt idx="1577">
                  <c:v>-581.21080000000006</c:v>
                </c:pt>
                <c:pt idx="1578">
                  <c:v>-581.22059999999999</c:v>
                </c:pt>
                <c:pt idx="1579">
                  <c:v>-581.23029999999994</c:v>
                </c:pt>
                <c:pt idx="1580">
                  <c:v>-581.24009999999998</c:v>
                </c:pt>
                <c:pt idx="1581">
                  <c:v>-581.24890000000005</c:v>
                </c:pt>
                <c:pt idx="1582">
                  <c:v>-581.2586</c:v>
                </c:pt>
                <c:pt idx="1583">
                  <c:v>-581.26840000000004</c:v>
                </c:pt>
                <c:pt idx="1584">
                  <c:v>-581.27819999999997</c:v>
                </c:pt>
                <c:pt idx="1585">
                  <c:v>-581.28790000000004</c:v>
                </c:pt>
                <c:pt idx="1586">
                  <c:v>-581.29770000000008</c:v>
                </c:pt>
                <c:pt idx="1587">
                  <c:v>-581.30639999999994</c:v>
                </c:pt>
                <c:pt idx="1588">
                  <c:v>-581.31719999999996</c:v>
                </c:pt>
                <c:pt idx="1589">
                  <c:v>-581.327</c:v>
                </c:pt>
                <c:pt idx="1590">
                  <c:v>-581.33569999999997</c:v>
                </c:pt>
                <c:pt idx="1591">
                  <c:v>-581.34450000000004</c:v>
                </c:pt>
                <c:pt idx="1592">
                  <c:v>-581.35429999999997</c:v>
                </c:pt>
                <c:pt idx="1593">
                  <c:v>-581.36500000000001</c:v>
                </c:pt>
                <c:pt idx="1594">
                  <c:v>-581.37480000000005</c:v>
                </c:pt>
                <c:pt idx="1595">
                  <c:v>-581.38349999999991</c:v>
                </c:pt>
                <c:pt idx="1596">
                  <c:v>-581.39329999999995</c:v>
                </c:pt>
                <c:pt idx="1597">
                  <c:v>-581.40300000000002</c:v>
                </c:pt>
                <c:pt idx="1598">
                  <c:v>-581.41179999999997</c:v>
                </c:pt>
                <c:pt idx="1599">
                  <c:v>-581.42160000000001</c:v>
                </c:pt>
                <c:pt idx="1600">
                  <c:v>-581.43129999999996</c:v>
                </c:pt>
                <c:pt idx="1601">
                  <c:v>-581.44110000000001</c:v>
                </c:pt>
                <c:pt idx="1602">
                  <c:v>-581.45079999999996</c:v>
                </c:pt>
                <c:pt idx="1603">
                  <c:v>-581.45960000000002</c:v>
                </c:pt>
                <c:pt idx="1604">
                  <c:v>-581.47029999999995</c:v>
                </c:pt>
                <c:pt idx="1605">
                  <c:v>-581.48009999999999</c:v>
                </c:pt>
                <c:pt idx="1606">
                  <c:v>-581.48779999999999</c:v>
                </c:pt>
                <c:pt idx="1607">
                  <c:v>-581.49760000000003</c:v>
                </c:pt>
                <c:pt idx="1608">
                  <c:v>-581.50729999999999</c:v>
                </c:pt>
                <c:pt idx="1609">
                  <c:v>-581.51710000000003</c:v>
                </c:pt>
                <c:pt idx="1610">
                  <c:v>-581.52680000000009</c:v>
                </c:pt>
                <c:pt idx="1611">
                  <c:v>-581.53660000000002</c:v>
                </c:pt>
                <c:pt idx="1612">
                  <c:v>-581.54629999999997</c:v>
                </c:pt>
                <c:pt idx="1613">
                  <c:v>-581.55510000000004</c:v>
                </c:pt>
                <c:pt idx="1614">
                  <c:v>-581.56380000000001</c:v>
                </c:pt>
                <c:pt idx="1615">
                  <c:v>-581.57359999999994</c:v>
                </c:pt>
                <c:pt idx="1616">
                  <c:v>-581.58429999999998</c:v>
                </c:pt>
                <c:pt idx="1617">
                  <c:v>-581.59410000000003</c:v>
                </c:pt>
                <c:pt idx="1618">
                  <c:v>-581.60280000000012</c:v>
                </c:pt>
                <c:pt idx="1619">
                  <c:v>-581.61259999999993</c:v>
                </c:pt>
                <c:pt idx="1620">
                  <c:v>-581.62130000000002</c:v>
                </c:pt>
                <c:pt idx="1621">
                  <c:v>-581.63109999999995</c:v>
                </c:pt>
                <c:pt idx="1622">
                  <c:v>-581.64080000000001</c:v>
                </c:pt>
                <c:pt idx="1623">
                  <c:v>-581.65049999999997</c:v>
                </c:pt>
                <c:pt idx="1624">
                  <c:v>-581.66030000000001</c:v>
                </c:pt>
                <c:pt idx="1625">
                  <c:v>-581.66899999999998</c:v>
                </c:pt>
                <c:pt idx="1626">
                  <c:v>-581.67780000000005</c:v>
                </c:pt>
                <c:pt idx="1627">
                  <c:v>-581.6875</c:v>
                </c:pt>
                <c:pt idx="1628">
                  <c:v>-581.69730000000004</c:v>
                </c:pt>
                <c:pt idx="1629">
                  <c:v>-581.70699999999999</c:v>
                </c:pt>
                <c:pt idx="1630">
                  <c:v>-581.71670000000006</c:v>
                </c:pt>
                <c:pt idx="1631">
                  <c:v>-581.72649999999999</c:v>
                </c:pt>
                <c:pt idx="1632">
                  <c:v>-581.73419999999999</c:v>
                </c:pt>
                <c:pt idx="1633">
                  <c:v>-581.74400000000003</c:v>
                </c:pt>
                <c:pt idx="1634">
                  <c:v>-581.75369999999998</c:v>
                </c:pt>
                <c:pt idx="1635">
                  <c:v>-581.76440000000002</c:v>
                </c:pt>
                <c:pt idx="1636">
                  <c:v>-581.77319999999997</c:v>
                </c:pt>
                <c:pt idx="1637">
                  <c:v>-581.78290000000004</c:v>
                </c:pt>
                <c:pt idx="1638">
                  <c:v>-581.79160000000002</c:v>
                </c:pt>
                <c:pt idx="1639">
                  <c:v>-581.80140000000006</c:v>
                </c:pt>
                <c:pt idx="1640">
                  <c:v>-581.81010000000003</c:v>
                </c:pt>
                <c:pt idx="1641">
                  <c:v>-581.81979999999999</c:v>
                </c:pt>
                <c:pt idx="1642">
                  <c:v>-581.8306</c:v>
                </c:pt>
                <c:pt idx="1643">
                  <c:v>-581.8383</c:v>
                </c:pt>
                <c:pt idx="1644">
                  <c:v>-581.84799999999996</c:v>
                </c:pt>
                <c:pt idx="1645">
                  <c:v>-581.8578</c:v>
                </c:pt>
                <c:pt idx="1646">
                  <c:v>-581.86749999999995</c:v>
                </c:pt>
                <c:pt idx="1647">
                  <c:v>-581.87619999999993</c:v>
                </c:pt>
                <c:pt idx="1648">
                  <c:v>-581.88599999999997</c:v>
                </c:pt>
                <c:pt idx="1649">
                  <c:v>-581.89369999999997</c:v>
                </c:pt>
                <c:pt idx="1650">
                  <c:v>-581.90129999999999</c:v>
                </c:pt>
                <c:pt idx="1651">
                  <c:v>-581.90899999999999</c:v>
                </c:pt>
                <c:pt idx="1652">
                  <c:v>-581.91660000000002</c:v>
                </c:pt>
                <c:pt idx="1653">
                  <c:v>-581.92430000000002</c:v>
                </c:pt>
                <c:pt idx="1654">
                  <c:v>-581.92989999999998</c:v>
                </c:pt>
                <c:pt idx="1655">
                  <c:v>-581.92969999999991</c:v>
                </c:pt>
                <c:pt idx="1656">
                  <c:v>-581.91399999999999</c:v>
                </c:pt>
                <c:pt idx="1657">
                  <c:v>-581.89820000000009</c:v>
                </c:pt>
                <c:pt idx="1658">
                  <c:v>-581.88239999999996</c:v>
                </c:pt>
                <c:pt idx="1659">
                  <c:v>-581.86770000000001</c:v>
                </c:pt>
                <c:pt idx="1660">
                  <c:v>-581.85090000000002</c:v>
                </c:pt>
                <c:pt idx="1661">
                  <c:v>-581.83510000000001</c:v>
                </c:pt>
                <c:pt idx="1662">
                  <c:v>-581.81939999999997</c:v>
                </c:pt>
                <c:pt idx="1663">
                  <c:v>-581.80359999999996</c:v>
                </c:pt>
                <c:pt idx="1664">
                  <c:v>-581.78779999999995</c:v>
                </c:pt>
                <c:pt idx="1665">
                  <c:v>-581.77099999999996</c:v>
                </c:pt>
                <c:pt idx="1666">
                  <c:v>-581.75630000000001</c:v>
                </c:pt>
                <c:pt idx="1667">
                  <c:v>-581.7405</c:v>
                </c:pt>
                <c:pt idx="1668">
                  <c:v>-581.72370000000001</c:v>
                </c:pt>
                <c:pt idx="1669">
                  <c:v>-581.70900000000006</c:v>
                </c:pt>
                <c:pt idx="1670">
                  <c:v>-581.69220000000007</c:v>
                </c:pt>
                <c:pt idx="1671">
                  <c:v>-581.67740000000003</c:v>
                </c:pt>
                <c:pt idx="1672">
                  <c:v>-581.66060000000004</c:v>
                </c:pt>
                <c:pt idx="1673">
                  <c:v>-581.64390000000003</c:v>
                </c:pt>
                <c:pt idx="1674">
                  <c:v>-581.62909999999999</c:v>
                </c:pt>
                <c:pt idx="1675">
                  <c:v>-581.61329999999998</c:v>
                </c:pt>
                <c:pt idx="1676">
                  <c:v>-581.59749999999997</c:v>
                </c:pt>
                <c:pt idx="1677">
                  <c:v>-581.57670000000007</c:v>
                </c:pt>
                <c:pt idx="1678">
                  <c:v>-581.55499999999995</c:v>
                </c:pt>
                <c:pt idx="1679">
                  <c:v>-581.53219999999999</c:v>
                </c:pt>
                <c:pt idx="1680">
                  <c:v>-581.51139999999998</c:v>
                </c:pt>
                <c:pt idx="1681">
                  <c:v>-581.48860000000002</c:v>
                </c:pt>
                <c:pt idx="1682">
                  <c:v>-581.46579999999994</c:v>
                </c:pt>
                <c:pt idx="1683">
                  <c:v>-581.44499999999994</c:v>
                </c:pt>
                <c:pt idx="1684">
                  <c:v>-581.42219999999998</c:v>
                </c:pt>
                <c:pt idx="1685">
                  <c:v>-581.39940000000001</c:v>
                </c:pt>
                <c:pt idx="1686">
                  <c:v>-581.37760000000003</c:v>
                </c:pt>
                <c:pt idx="1687">
                  <c:v>-581.35579999999993</c:v>
                </c:pt>
                <c:pt idx="1688">
                  <c:v>-581.33399999999995</c:v>
                </c:pt>
                <c:pt idx="1689">
                  <c:v>-581.31129999999996</c:v>
                </c:pt>
                <c:pt idx="1690">
                  <c:v>-581.28949999999998</c:v>
                </c:pt>
                <c:pt idx="1691">
                  <c:v>-581.26670000000001</c:v>
                </c:pt>
                <c:pt idx="1692">
                  <c:v>-581.24490000000003</c:v>
                </c:pt>
                <c:pt idx="1693">
                  <c:v>-581.22309999999993</c:v>
                </c:pt>
                <c:pt idx="1694">
                  <c:v>-581.20029999999997</c:v>
                </c:pt>
                <c:pt idx="1695">
                  <c:v>-581.17949999999996</c:v>
                </c:pt>
                <c:pt idx="1696">
                  <c:v>-581.15570000000002</c:v>
                </c:pt>
                <c:pt idx="1697">
                  <c:v>-581.13389999999993</c:v>
                </c:pt>
                <c:pt idx="1698">
                  <c:v>-581.11210000000005</c:v>
                </c:pt>
                <c:pt idx="1699">
                  <c:v>-581.08929999999998</c:v>
                </c:pt>
                <c:pt idx="1700">
                  <c:v>-581.0675</c:v>
                </c:pt>
                <c:pt idx="1701">
                  <c:v>-581.04570000000001</c:v>
                </c:pt>
                <c:pt idx="1702">
                  <c:v>-581.02289999999994</c:v>
                </c:pt>
                <c:pt idx="1703">
                  <c:v>-581.00009999999997</c:v>
                </c:pt>
                <c:pt idx="1704">
                  <c:v>-580.97929999999997</c:v>
                </c:pt>
                <c:pt idx="1705">
                  <c:v>-580.94910000000004</c:v>
                </c:pt>
                <c:pt idx="1706">
                  <c:v>-580.91150000000005</c:v>
                </c:pt>
                <c:pt idx="1707">
                  <c:v>-580.87379999999996</c:v>
                </c:pt>
                <c:pt idx="1708">
                  <c:v>-580.83619999999996</c:v>
                </c:pt>
                <c:pt idx="1709">
                  <c:v>-580.79859999999996</c:v>
                </c:pt>
                <c:pt idx="1710">
                  <c:v>-580.76299999999992</c:v>
                </c:pt>
                <c:pt idx="1711">
                  <c:v>-580.72430000000008</c:v>
                </c:pt>
                <c:pt idx="1712">
                  <c:v>-580.68669999999997</c:v>
                </c:pt>
                <c:pt idx="1713">
                  <c:v>-580.65009999999995</c:v>
                </c:pt>
                <c:pt idx="1714">
                  <c:v>-580.58879999999999</c:v>
                </c:pt>
                <c:pt idx="1715">
                  <c:v>-580.49189999999999</c:v>
                </c:pt>
                <c:pt idx="1716">
                  <c:v>-580.39400000000001</c:v>
                </c:pt>
                <c:pt idx="1717">
                  <c:v>-580.2971</c:v>
                </c:pt>
                <c:pt idx="1718">
                  <c:v>-580.2002</c:v>
                </c:pt>
                <c:pt idx="1719">
                  <c:v>-580.10129999999992</c:v>
                </c:pt>
                <c:pt idx="1720">
                  <c:v>-580.00540000000001</c:v>
                </c:pt>
                <c:pt idx="1721">
                  <c:v>-579.90750000000003</c:v>
                </c:pt>
                <c:pt idx="1722">
                  <c:v>-579.81050000000005</c:v>
                </c:pt>
                <c:pt idx="1723">
                  <c:v>-579.71359999999993</c:v>
                </c:pt>
                <c:pt idx="1724">
                  <c:v>-579.61570000000006</c:v>
                </c:pt>
                <c:pt idx="1725">
                  <c:v>-579.51880000000006</c:v>
                </c:pt>
                <c:pt idx="1726">
                  <c:v>-579.42189999999994</c:v>
                </c:pt>
                <c:pt idx="1727">
                  <c:v>-579.32399999999996</c:v>
                </c:pt>
                <c:pt idx="1728">
                  <c:v>-579.22699999999998</c:v>
                </c:pt>
                <c:pt idx="1729">
                  <c:v>-579.12909999999999</c:v>
                </c:pt>
                <c:pt idx="1730">
                  <c:v>-579.03120000000001</c:v>
                </c:pt>
                <c:pt idx="1731">
                  <c:v>-578.93529999999998</c:v>
                </c:pt>
                <c:pt idx="1732">
                  <c:v>-578.8374</c:v>
                </c:pt>
                <c:pt idx="1733">
                  <c:v>-578.73939999999993</c:v>
                </c:pt>
                <c:pt idx="1734">
                  <c:v>-578.64080000000001</c:v>
                </c:pt>
                <c:pt idx="1735">
                  <c:v>-578.5403</c:v>
                </c:pt>
                <c:pt idx="1736">
                  <c:v>-578.43979999999999</c:v>
                </c:pt>
                <c:pt idx="1737">
                  <c:v>-578.34029999999996</c:v>
                </c:pt>
                <c:pt idx="1738">
                  <c:v>-578.23979999999995</c:v>
                </c:pt>
                <c:pt idx="1739">
                  <c:v>-578.13929999999993</c:v>
                </c:pt>
                <c:pt idx="1740">
                  <c:v>-578.03980000000001</c:v>
                </c:pt>
                <c:pt idx="1741">
                  <c:v>-577.93830000000003</c:v>
                </c:pt>
                <c:pt idx="1742">
                  <c:v>-577.83979999999997</c:v>
                </c:pt>
                <c:pt idx="1743">
                  <c:v>-577.73829999999998</c:v>
                </c:pt>
                <c:pt idx="1744">
                  <c:v>-577.63879999999995</c:v>
                </c:pt>
                <c:pt idx="1745">
                  <c:v>-577.53930000000003</c:v>
                </c:pt>
                <c:pt idx="1746">
                  <c:v>-577.4387999999999</c:v>
                </c:pt>
                <c:pt idx="1747">
                  <c:v>-577.3383</c:v>
                </c:pt>
                <c:pt idx="1748">
                  <c:v>-577.23880000000008</c:v>
                </c:pt>
                <c:pt idx="1749">
                  <c:v>-577.13829999999996</c:v>
                </c:pt>
                <c:pt idx="1750">
                  <c:v>-577.03570000000002</c:v>
                </c:pt>
                <c:pt idx="1751">
                  <c:v>-576.92730000000006</c:v>
                </c:pt>
                <c:pt idx="1752">
                  <c:v>-576.81589999999994</c:v>
                </c:pt>
                <c:pt idx="1753">
                  <c:v>-576.70749999999998</c:v>
                </c:pt>
                <c:pt idx="1754">
                  <c:v>-576.59810000000004</c:v>
                </c:pt>
                <c:pt idx="1755">
                  <c:v>-576.48760000000004</c:v>
                </c:pt>
                <c:pt idx="1756">
                  <c:v>-576.37819999999999</c:v>
                </c:pt>
                <c:pt idx="1757">
                  <c:v>-576.26980000000003</c:v>
                </c:pt>
                <c:pt idx="1758">
                  <c:v>-576.15840000000003</c:v>
                </c:pt>
                <c:pt idx="1759">
                  <c:v>-576.0489</c:v>
                </c:pt>
                <c:pt idx="1760">
                  <c:v>-575.94049999999993</c:v>
                </c:pt>
                <c:pt idx="1761">
                  <c:v>-575.82910000000004</c:v>
                </c:pt>
                <c:pt idx="1762">
                  <c:v>-575.72070000000008</c:v>
                </c:pt>
                <c:pt idx="1763">
                  <c:v>-575.61120000000005</c:v>
                </c:pt>
                <c:pt idx="1764">
                  <c:v>-575.50080000000003</c:v>
                </c:pt>
                <c:pt idx="1765">
                  <c:v>-575.3913</c:v>
                </c:pt>
                <c:pt idx="1766">
                  <c:v>-575.28290000000004</c:v>
                </c:pt>
                <c:pt idx="1767">
                  <c:v>-575.17149999999992</c:v>
                </c:pt>
                <c:pt idx="1768">
                  <c:v>-575.06200000000001</c:v>
                </c:pt>
                <c:pt idx="1769">
                  <c:v>-574.95260000000007</c:v>
                </c:pt>
                <c:pt idx="1770">
                  <c:v>-574.84210000000007</c:v>
                </c:pt>
                <c:pt idx="1771">
                  <c:v>-574.7337</c:v>
                </c:pt>
                <c:pt idx="1772">
                  <c:v>-574.62329999999997</c:v>
                </c:pt>
                <c:pt idx="1773">
                  <c:v>-574.51380000000006</c:v>
                </c:pt>
                <c:pt idx="1774">
                  <c:v>-574.40440000000001</c:v>
                </c:pt>
                <c:pt idx="1775">
                  <c:v>-574.29390000000001</c:v>
                </c:pt>
                <c:pt idx="1776">
                  <c:v>-574.1844000000001</c:v>
                </c:pt>
                <c:pt idx="1777">
                  <c:v>-574.07500000000005</c:v>
                </c:pt>
                <c:pt idx="1778">
                  <c:v>-573.93610000000001</c:v>
                </c:pt>
                <c:pt idx="1779">
                  <c:v>-573.79589999999996</c:v>
                </c:pt>
                <c:pt idx="1780">
                  <c:v>-573.6558</c:v>
                </c:pt>
                <c:pt idx="1781">
                  <c:v>-573.5166999999999</c:v>
                </c:pt>
                <c:pt idx="1782">
                  <c:v>-573.37660000000005</c:v>
                </c:pt>
                <c:pt idx="1783">
                  <c:v>-573.23539999999991</c:v>
                </c:pt>
                <c:pt idx="1784">
                  <c:v>-573.09529999999995</c:v>
                </c:pt>
                <c:pt idx="1785">
                  <c:v>-572.95510000000002</c:v>
                </c:pt>
                <c:pt idx="1786">
                  <c:v>-572.81500000000005</c:v>
                </c:pt>
                <c:pt idx="1787">
                  <c:v>-572.67489999999998</c:v>
                </c:pt>
                <c:pt idx="1788">
                  <c:v>-572.53469999999993</c:v>
                </c:pt>
                <c:pt idx="1789">
                  <c:v>-572.39460000000008</c:v>
                </c:pt>
                <c:pt idx="1790">
                  <c:v>-572.25440000000003</c:v>
                </c:pt>
                <c:pt idx="1791">
                  <c:v>-572.11419999999998</c:v>
                </c:pt>
                <c:pt idx="1792">
                  <c:v>-571.97410000000002</c:v>
                </c:pt>
                <c:pt idx="1793">
                  <c:v>-571.83390000000009</c:v>
                </c:pt>
                <c:pt idx="1794">
                  <c:v>-571.69380000000001</c:v>
                </c:pt>
                <c:pt idx="1795">
                  <c:v>-571.55359999999996</c:v>
                </c:pt>
                <c:pt idx="1796">
                  <c:v>-571.41239999999993</c:v>
                </c:pt>
                <c:pt idx="1797">
                  <c:v>-571.27229999999997</c:v>
                </c:pt>
                <c:pt idx="1798">
                  <c:v>-571.13310000000001</c:v>
                </c:pt>
                <c:pt idx="1799">
                  <c:v>-570.99289999999996</c:v>
                </c:pt>
                <c:pt idx="1800">
                  <c:v>-570.85170000000005</c:v>
                </c:pt>
                <c:pt idx="1801">
                  <c:v>-570.7115</c:v>
                </c:pt>
                <c:pt idx="1802">
                  <c:v>-570.57140000000004</c:v>
                </c:pt>
                <c:pt idx="1803">
                  <c:v>-570.43119999999999</c:v>
                </c:pt>
                <c:pt idx="1804">
                  <c:v>-570.29</c:v>
                </c:pt>
                <c:pt idx="1805">
                  <c:v>-570.14980000000003</c:v>
                </c:pt>
                <c:pt idx="1806">
                  <c:v>-570.00959999999998</c:v>
                </c:pt>
                <c:pt idx="1807">
                  <c:v>-569.86839999999995</c:v>
                </c:pt>
                <c:pt idx="1808">
                  <c:v>-569.72820000000002</c:v>
                </c:pt>
                <c:pt idx="1809">
                  <c:v>-569.58899999999994</c:v>
                </c:pt>
                <c:pt idx="1810">
                  <c:v>-569.44880000000001</c:v>
                </c:pt>
                <c:pt idx="1811">
                  <c:v>-569.30759999999987</c:v>
                </c:pt>
                <c:pt idx="1812">
                  <c:v>-569.16740000000004</c:v>
                </c:pt>
                <c:pt idx="1813">
                  <c:v>-569.02719999999999</c:v>
                </c:pt>
                <c:pt idx="1814">
                  <c:v>-568.88589999999999</c:v>
                </c:pt>
                <c:pt idx="1815">
                  <c:v>-568.69510000000002</c:v>
                </c:pt>
                <c:pt idx="1816">
                  <c:v>-568.44489999999996</c:v>
                </c:pt>
                <c:pt idx="1817">
                  <c:v>-568.19560000000001</c:v>
                </c:pt>
                <c:pt idx="1818">
                  <c:v>-567.94540000000006</c:v>
                </c:pt>
                <c:pt idx="1819">
                  <c:v>-567.69420000000002</c:v>
                </c:pt>
                <c:pt idx="1820">
                  <c:v>-567.44389999999999</c:v>
                </c:pt>
                <c:pt idx="1821">
                  <c:v>-567.19370000000004</c:v>
                </c:pt>
                <c:pt idx="1822">
                  <c:v>-566.9434</c:v>
                </c:pt>
                <c:pt idx="1823">
                  <c:v>-566.69420000000002</c:v>
                </c:pt>
                <c:pt idx="1824">
                  <c:v>-566.44399999999996</c:v>
                </c:pt>
                <c:pt idx="1825">
                  <c:v>-566.19370000000004</c:v>
                </c:pt>
                <c:pt idx="1826">
                  <c:v>-565.9425</c:v>
                </c:pt>
                <c:pt idx="1827">
                  <c:v>-565.69219999999996</c:v>
                </c:pt>
                <c:pt idx="1828">
                  <c:v>-565.44200000000001</c:v>
                </c:pt>
                <c:pt idx="1829">
                  <c:v>-565.19169999999997</c:v>
                </c:pt>
                <c:pt idx="1830">
                  <c:v>-564.94150000000002</c:v>
                </c:pt>
                <c:pt idx="1831">
                  <c:v>-564.69119999999998</c:v>
                </c:pt>
                <c:pt idx="1832">
                  <c:v>-564.43999999999994</c:v>
                </c:pt>
                <c:pt idx="1833">
                  <c:v>-564.18970000000002</c:v>
                </c:pt>
                <c:pt idx="1834">
                  <c:v>-563.93949999999995</c:v>
                </c:pt>
                <c:pt idx="1835">
                  <c:v>-563.68920000000003</c:v>
                </c:pt>
                <c:pt idx="1836">
                  <c:v>-563.43119999999999</c:v>
                </c:pt>
                <c:pt idx="1837">
                  <c:v>-563.15869999999995</c:v>
                </c:pt>
                <c:pt idx="1838">
                  <c:v>-562.88509999999997</c:v>
                </c:pt>
                <c:pt idx="1839">
                  <c:v>-562.61259999999993</c:v>
                </c:pt>
                <c:pt idx="1840">
                  <c:v>-562.33899999999994</c:v>
                </c:pt>
                <c:pt idx="1841">
                  <c:v>-562.06540000000007</c:v>
                </c:pt>
                <c:pt idx="1842">
                  <c:v>-561.79289999999992</c:v>
                </c:pt>
                <c:pt idx="1843">
                  <c:v>-561.52030000000002</c:v>
                </c:pt>
                <c:pt idx="1844">
                  <c:v>-561.24580000000003</c:v>
                </c:pt>
                <c:pt idx="1845">
                  <c:v>-560.97320000000002</c:v>
                </c:pt>
                <c:pt idx="1846">
                  <c:v>-560.70060000000001</c:v>
                </c:pt>
                <c:pt idx="1847">
                  <c:v>-560.4271</c:v>
                </c:pt>
                <c:pt idx="1848">
                  <c:v>-560.08130000000006</c:v>
                </c:pt>
                <c:pt idx="1849">
                  <c:v>-559.70449999999994</c:v>
                </c:pt>
                <c:pt idx="1850">
                  <c:v>-559.32560000000001</c:v>
                </c:pt>
                <c:pt idx="1851">
                  <c:v>-558.94769999999994</c:v>
                </c:pt>
                <c:pt idx="1852">
                  <c:v>-558.56889999999999</c:v>
                </c:pt>
                <c:pt idx="1853">
                  <c:v>-558.19100000000003</c:v>
                </c:pt>
                <c:pt idx="1854">
                  <c:v>-557.81309999999996</c:v>
                </c:pt>
                <c:pt idx="1855">
                  <c:v>-557.4353000000001</c:v>
                </c:pt>
                <c:pt idx="1856">
                  <c:v>-557.05740000000003</c:v>
                </c:pt>
                <c:pt idx="1857">
                  <c:v>-556.67750000000001</c:v>
                </c:pt>
                <c:pt idx="1858">
                  <c:v>-556.29970000000003</c:v>
                </c:pt>
                <c:pt idx="1859">
                  <c:v>-555.92179999999996</c:v>
                </c:pt>
                <c:pt idx="1860">
                  <c:v>-555.54290000000003</c:v>
                </c:pt>
                <c:pt idx="1861">
                  <c:v>-555.16499999999996</c:v>
                </c:pt>
                <c:pt idx="1862">
                  <c:v>-554.78620000000001</c:v>
                </c:pt>
                <c:pt idx="1863">
                  <c:v>-554.40830000000005</c:v>
                </c:pt>
                <c:pt idx="1864">
                  <c:v>-554.0293999999999</c:v>
                </c:pt>
                <c:pt idx="1865">
                  <c:v>-553.65149999999994</c:v>
                </c:pt>
                <c:pt idx="1866">
                  <c:v>-553.27170000000001</c:v>
                </c:pt>
                <c:pt idx="1867">
                  <c:v>-552.89380000000006</c:v>
                </c:pt>
                <c:pt idx="1868">
                  <c:v>-552.51490000000001</c:v>
                </c:pt>
                <c:pt idx="1869">
                  <c:v>-552.13599999999997</c:v>
                </c:pt>
                <c:pt idx="1870">
                  <c:v>-551.75720000000001</c:v>
                </c:pt>
                <c:pt idx="1871">
                  <c:v>-551.37829999999997</c:v>
                </c:pt>
                <c:pt idx="1872">
                  <c:v>-551.00040000000001</c:v>
                </c:pt>
                <c:pt idx="1873">
                  <c:v>-550.62049999999999</c:v>
                </c:pt>
                <c:pt idx="1874">
                  <c:v>-550.24160000000006</c:v>
                </c:pt>
                <c:pt idx="1875">
                  <c:v>-549.86479999999995</c:v>
                </c:pt>
                <c:pt idx="1876">
                  <c:v>-549.48490000000004</c:v>
                </c:pt>
                <c:pt idx="1877">
                  <c:v>-549.10599999999999</c:v>
                </c:pt>
                <c:pt idx="1878">
                  <c:v>-548.72810000000004</c:v>
                </c:pt>
                <c:pt idx="1879">
                  <c:v>-548.34819999999991</c:v>
                </c:pt>
                <c:pt idx="1880">
                  <c:v>-547.96929999999998</c:v>
                </c:pt>
                <c:pt idx="1881">
                  <c:v>-547.59140000000002</c:v>
                </c:pt>
                <c:pt idx="1882">
                  <c:v>-547.21159999999998</c:v>
                </c:pt>
                <c:pt idx="1883">
                  <c:v>-546.83270000000005</c:v>
                </c:pt>
                <c:pt idx="1884">
                  <c:v>-546.45280000000002</c:v>
                </c:pt>
                <c:pt idx="1885">
                  <c:v>-546.07389999999998</c:v>
                </c:pt>
                <c:pt idx="1886">
                  <c:v>-545.69599999999991</c:v>
                </c:pt>
                <c:pt idx="1887">
                  <c:v>-545.31610000000001</c:v>
                </c:pt>
                <c:pt idx="1888">
                  <c:v>-544.93720000000008</c:v>
                </c:pt>
                <c:pt idx="1889">
                  <c:v>-544.55729999999994</c:v>
                </c:pt>
                <c:pt idx="1890">
                  <c:v>-544.17840000000001</c:v>
                </c:pt>
                <c:pt idx="1891">
                  <c:v>-543.79949999999997</c:v>
                </c:pt>
                <c:pt idx="1892">
                  <c:v>-543.42060000000004</c:v>
                </c:pt>
                <c:pt idx="1893">
                  <c:v>-543.03970000000004</c:v>
                </c:pt>
                <c:pt idx="1894">
                  <c:v>-542.66079999999999</c:v>
                </c:pt>
                <c:pt idx="1895">
                  <c:v>-542.28089999999997</c:v>
                </c:pt>
                <c:pt idx="1896">
                  <c:v>-541.90200000000004</c:v>
                </c:pt>
                <c:pt idx="1897">
                  <c:v>-541.52210000000002</c:v>
                </c:pt>
                <c:pt idx="1898">
                  <c:v>-541.14319999999998</c:v>
                </c:pt>
                <c:pt idx="1899">
                  <c:v>-540.76330000000007</c:v>
                </c:pt>
                <c:pt idx="1900">
                  <c:v>-540.38339999999994</c:v>
                </c:pt>
                <c:pt idx="1901">
                  <c:v>-540.00450000000001</c:v>
                </c:pt>
                <c:pt idx="1902">
                  <c:v>-539.62459999999999</c:v>
                </c:pt>
                <c:pt idx="1903">
                  <c:v>-539.24569999999994</c:v>
                </c:pt>
                <c:pt idx="1904">
                  <c:v>-538.86580000000004</c:v>
                </c:pt>
                <c:pt idx="1905">
                  <c:v>-538.48590000000002</c:v>
                </c:pt>
                <c:pt idx="1906">
                  <c:v>-538.10599999999999</c:v>
                </c:pt>
                <c:pt idx="1907">
                  <c:v>-537.72610000000009</c:v>
                </c:pt>
                <c:pt idx="1908">
                  <c:v>-537.34719999999993</c:v>
                </c:pt>
                <c:pt idx="1909">
                  <c:v>-536.96730000000002</c:v>
                </c:pt>
                <c:pt idx="1910">
                  <c:v>-536.5874</c:v>
                </c:pt>
                <c:pt idx="1911">
                  <c:v>-536.20849999999996</c:v>
                </c:pt>
                <c:pt idx="1912">
                  <c:v>-535.82860000000005</c:v>
                </c:pt>
                <c:pt idx="1913">
                  <c:v>-535.44870000000003</c:v>
                </c:pt>
                <c:pt idx="1914">
                  <c:v>-535.06770000000006</c:v>
                </c:pt>
                <c:pt idx="1915">
                  <c:v>-534.68779999999992</c:v>
                </c:pt>
                <c:pt idx="1916">
                  <c:v>-534.30790000000002</c:v>
                </c:pt>
                <c:pt idx="1917">
                  <c:v>-533.928</c:v>
                </c:pt>
                <c:pt idx="1918">
                  <c:v>-533.54909999999995</c:v>
                </c:pt>
                <c:pt idx="1919">
                  <c:v>-533.16920000000005</c:v>
                </c:pt>
                <c:pt idx="1920">
                  <c:v>-532.78729999999996</c:v>
                </c:pt>
                <c:pt idx="1921">
                  <c:v>-532.40729999999996</c:v>
                </c:pt>
                <c:pt idx="1922">
                  <c:v>-532.02840000000003</c:v>
                </c:pt>
                <c:pt idx="1923">
                  <c:v>-531.64850000000001</c:v>
                </c:pt>
                <c:pt idx="1924">
                  <c:v>-531.26760000000002</c:v>
                </c:pt>
                <c:pt idx="1925">
                  <c:v>-530.88670000000002</c:v>
                </c:pt>
                <c:pt idx="1926">
                  <c:v>-530.50669999999991</c:v>
                </c:pt>
                <c:pt idx="1927">
                  <c:v>-530.1268</c:v>
                </c:pt>
                <c:pt idx="1928">
                  <c:v>-529.74689999999998</c:v>
                </c:pt>
                <c:pt idx="1929">
                  <c:v>-529.36699999999996</c:v>
                </c:pt>
                <c:pt idx="1930">
                  <c:v>-528.98599999999999</c:v>
                </c:pt>
                <c:pt idx="1931">
                  <c:v>-528.60509999999999</c:v>
                </c:pt>
                <c:pt idx="1932">
                  <c:v>-528.22519999999997</c:v>
                </c:pt>
                <c:pt idx="1933">
                  <c:v>-527.84530000000007</c:v>
                </c:pt>
                <c:pt idx="1934">
                  <c:v>-527.4633</c:v>
                </c:pt>
                <c:pt idx="1935">
                  <c:v>-527.08439999999996</c:v>
                </c:pt>
                <c:pt idx="1936">
                  <c:v>-526.6558</c:v>
                </c:pt>
                <c:pt idx="1937">
                  <c:v>-526.17690000000005</c:v>
                </c:pt>
                <c:pt idx="1938">
                  <c:v>-525.697</c:v>
                </c:pt>
                <c:pt idx="1939">
                  <c:v>-525.21910000000003</c:v>
                </c:pt>
                <c:pt idx="1940">
                  <c:v>-524.73919999999998</c:v>
                </c:pt>
                <c:pt idx="1941">
                  <c:v>-524.26130000000001</c:v>
                </c:pt>
                <c:pt idx="1942">
                  <c:v>-523.78240000000005</c:v>
                </c:pt>
                <c:pt idx="1943">
                  <c:v>-523.29459999999995</c:v>
                </c:pt>
                <c:pt idx="1944">
                  <c:v>-522.73390000000006</c:v>
                </c:pt>
                <c:pt idx="1945">
                  <c:v>-522.1721</c:v>
                </c:pt>
                <c:pt idx="1946">
                  <c:v>-521.61239999999998</c:v>
                </c:pt>
                <c:pt idx="1947">
                  <c:v>-521.05169999999998</c:v>
                </c:pt>
                <c:pt idx="1948">
                  <c:v>-520.48900000000003</c:v>
                </c:pt>
                <c:pt idx="1949">
                  <c:v>-519.92830000000004</c:v>
                </c:pt>
                <c:pt idx="1950">
                  <c:v>-519.36659999999995</c:v>
                </c:pt>
                <c:pt idx="1951">
                  <c:v>-518.80590000000007</c:v>
                </c:pt>
                <c:pt idx="1952">
                  <c:v>-518.24429999999995</c:v>
                </c:pt>
                <c:pt idx="1953">
                  <c:v>-517.68259999999998</c:v>
                </c:pt>
                <c:pt idx="1954">
                  <c:v>-517.12090000000012</c:v>
                </c:pt>
                <c:pt idx="1955">
                  <c:v>-516.55920000000003</c:v>
                </c:pt>
                <c:pt idx="1956">
                  <c:v>-515.99850000000004</c:v>
                </c:pt>
                <c:pt idx="1957">
                  <c:v>-515.43579999999997</c:v>
                </c:pt>
                <c:pt idx="1958">
                  <c:v>-514.87519999999995</c:v>
                </c:pt>
                <c:pt idx="1959">
                  <c:v>-514.31349999999998</c:v>
                </c:pt>
                <c:pt idx="1960">
                  <c:v>-513.75080000000003</c:v>
                </c:pt>
                <c:pt idx="1961">
                  <c:v>-513.18819999999994</c:v>
                </c:pt>
                <c:pt idx="1962">
                  <c:v>-512.62750000000005</c:v>
                </c:pt>
                <c:pt idx="1963">
                  <c:v>-512.04899999999998</c:v>
                </c:pt>
                <c:pt idx="1964">
                  <c:v>-511.38739999999996</c:v>
                </c:pt>
                <c:pt idx="1965">
                  <c:v>-510.72670000000005</c:v>
                </c:pt>
                <c:pt idx="1966">
                  <c:v>-509.94630000000001</c:v>
                </c:pt>
                <c:pt idx="1967">
                  <c:v>-509.16570000000002</c:v>
                </c:pt>
                <c:pt idx="1968">
                  <c:v>-508.38510000000002</c:v>
                </c:pt>
                <c:pt idx="1969">
                  <c:v>-507.60559999999998</c:v>
                </c:pt>
                <c:pt idx="1970">
                  <c:v>-506.82400000000001</c:v>
                </c:pt>
                <c:pt idx="1971">
                  <c:v>-506.04349999999999</c:v>
                </c:pt>
                <c:pt idx="1972">
                  <c:v>-505.262</c:v>
                </c:pt>
                <c:pt idx="1973">
                  <c:v>-504.48040000000003</c:v>
                </c:pt>
                <c:pt idx="1974">
                  <c:v>-503.69990000000001</c:v>
                </c:pt>
                <c:pt idx="1975">
                  <c:v>-502.91839999999996</c:v>
                </c:pt>
                <c:pt idx="1976">
                  <c:v>-502.13689999999997</c:v>
                </c:pt>
                <c:pt idx="1977">
                  <c:v>-501.35640000000001</c:v>
                </c:pt>
                <c:pt idx="1978">
                  <c:v>-500.57489999999996</c:v>
                </c:pt>
                <c:pt idx="1979">
                  <c:v>-499.79270000000002</c:v>
                </c:pt>
                <c:pt idx="1980">
                  <c:v>-499.01089999999999</c:v>
                </c:pt>
                <c:pt idx="1981">
                  <c:v>-498.23</c:v>
                </c:pt>
                <c:pt idx="1982">
                  <c:v>-497.44810000000001</c:v>
                </c:pt>
                <c:pt idx="1983">
                  <c:v>-496.66629999999998</c:v>
                </c:pt>
                <c:pt idx="1984">
                  <c:v>-495.88440000000003</c:v>
                </c:pt>
                <c:pt idx="1985">
                  <c:v>-495.10250000000002</c:v>
                </c:pt>
                <c:pt idx="1986">
                  <c:v>-494.31959999999998</c:v>
                </c:pt>
                <c:pt idx="1987">
                  <c:v>-493.53769999999997</c:v>
                </c:pt>
                <c:pt idx="1988">
                  <c:v>-492.75580000000002</c:v>
                </c:pt>
                <c:pt idx="1989">
                  <c:v>-491.97390000000001</c:v>
                </c:pt>
                <c:pt idx="1990">
                  <c:v>-491.1909</c:v>
                </c:pt>
                <c:pt idx="1991">
                  <c:v>-490.40790000000004</c:v>
                </c:pt>
                <c:pt idx="1992">
                  <c:v>-489.62600000000003</c:v>
                </c:pt>
                <c:pt idx="1993">
                  <c:v>-488.84299999999996</c:v>
                </c:pt>
                <c:pt idx="1994">
                  <c:v>-488.06109999999995</c:v>
                </c:pt>
                <c:pt idx="1995">
                  <c:v>-487.27809999999999</c:v>
                </c:pt>
                <c:pt idx="1996">
                  <c:v>-486.495</c:v>
                </c:pt>
                <c:pt idx="1997">
                  <c:v>-485.71199999999999</c:v>
                </c:pt>
                <c:pt idx="1998">
                  <c:v>-484.92899999999997</c:v>
                </c:pt>
                <c:pt idx="1999">
                  <c:v>-484.14589999999998</c:v>
                </c:pt>
                <c:pt idx="2000">
                  <c:v>-483.36279999999999</c:v>
                </c:pt>
                <c:pt idx="2001">
                  <c:v>-482.5788</c:v>
                </c:pt>
                <c:pt idx="2002">
                  <c:v>-481.79669999999999</c:v>
                </c:pt>
                <c:pt idx="2003">
                  <c:v>-481.0127</c:v>
                </c:pt>
                <c:pt idx="2004">
                  <c:v>-480.2296</c:v>
                </c:pt>
                <c:pt idx="2005">
                  <c:v>-479.44550000000004</c:v>
                </c:pt>
                <c:pt idx="2006">
                  <c:v>-478.66129999999998</c:v>
                </c:pt>
                <c:pt idx="2007">
                  <c:v>-477.87819999999999</c:v>
                </c:pt>
                <c:pt idx="2008">
                  <c:v>-477.09410000000003</c:v>
                </c:pt>
                <c:pt idx="2009">
                  <c:v>-476.30989999999997</c:v>
                </c:pt>
                <c:pt idx="2010">
                  <c:v>-475.52670000000001</c:v>
                </c:pt>
                <c:pt idx="2011">
                  <c:v>-474.74259999999998</c:v>
                </c:pt>
                <c:pt idx="2012">
                  <c:v>-473.95839999999998</c:v>
                </c:pt>
                <c:pt idx="2013">
                  <c:v>-473.17419999999998</c:v>
                </c:pt>
                <c:pt idx="2014">
                  <c:v>-472.39</c:v>
                </c:pt>
                <c:pt idx="2015">
                  <c:v>-471.60490000000004</c:v>
                </c:pt>
                <c:pt idx="2016">
                  <c:v>-470.82060000000001</c:v>
                </c:pt>
                <c:pt idx="2017">
                  <c:v>-470.03639999999996</c:v>
                </c:pt>
                <c:pt idx="2018">
                  <c:v>-469.25210000000004</c:v>
                </c:pt>
                <c:pt idx="2019">
                  <c:v>-468.46690000000001</c:v>
                </c:pt>
                <c:pt idx="2020">
                  <c:v>-467.68260000000004</c:v>
                </c:pt>
                <c:pt idx="2021">
                  <c:v>-466.89740000000006</c:v>
                </c:pt>
                <c:pt idx="2022">
                  <c:v>-466.11309999999997</c:v>
                </c:pt>
                <c:pt idx="2023">
                  <c:v>-465.32780000000002</c:v>
                </c:pt>
                <c:pt idx="2024">
                  <c:v>-464.54340000000002</c:v>
                </c:pt>
                <c:pt idx="2025">
                  <c:v>-463.75709999999998</c:v>
                </c:pt>
                <c:pt idx="2026">
                  <c:v>-462.97280000000001</c:v>
                </c:pt>
                <c:pt idx="2027">
                  <c:v>-462.1875</c:v>
                </c:pt>
                <c:pt idx="2028">
                  <c:v>-461.40219999999999</c:v>
                </c:pt>
                <c:pt idx="2029">
                  <c:v>-460.61579999999992</c:v>
                </c:pt>
                <c:pt idx="2030">
                  <c:v>-459.83140000000003</c:v>
                </c:pt>
                <c:pt idx="2031">
                  <c:v>-459.04509999999999</c:v>
                </c:pt>
                <c:pt idx="2032">
                  <c:v>-458.25959999999998</c:v>
                </c:pt>
                <c:pt idx="2033">
                  <c:v>-457.47319999999996</c:v>
                </c:pt>
                <c:pt idx="2034">
                  <c:v>-456.68780000000004</c:v>
                </c:pt>
                <c:pt idx="2035">
                  <c:v>-455.90139999999997</c:v>
                </c:pt>
                <c:pt idx="2036">
                  <c:v>-455.11599999999999</c:v>
                </c:pt>
                <c:pt idx="2037">
                  <c:v>-454.32960000000003</c:v>
                </c:pt>
                <c:pt idx="2038">
                  <c:v>-453.54410000000001</c:v>
                </c:pt>
                <c:pt idx="2039">
                  <c:v>-452.75760000000002</c:v>
                </c:pt>
                <c:pt idx="2040">
                  <c:v>-451.97109999999998</c:v>
                </c:pt>
                <c:pt idx="2041">
                  <c:v>-451.18470000000002</c:v>
                </c:pt>
                <c:pt idx="2042">
                  <c:v>-450.39920000000001</c:v>
                </c:pt>
                <c:pt idx="2043">
                  <c:v>-449.61160000000001</c:v>
                </c:pt>
                <c:pt idx="2044">
                  <c:v>-448.82510000000002</c:v>
                </c:pt>
                <c:pt idx="2045">
                  <c:v>-448.03859999999997</c:v>
                </c:pt>
                <c:pt idx="2046">
                  <c:v>-447.25099999999998</c:v>
                </c:pt>
                <c:pt idx="2047">
                  <c:v>-446.46449999999993</c:v>
                </c:pt>
                <c:pt idx="2048">
                  <c:v>-445.67789999999997</c:v>
                </c:pt>
                <c:pt idx="2049">
                  <c:v>-444.89030000000002</c:v>
                </c:pt>
                <c:pt idx="2050">
                  <c:v>-444.10380000000004</c:v>
                </c:pt>
                <c:pt idx="2051">
                  <c:v>-443.31620000000004</c:v>
                </c:pt>
                <c:pt idx="2052">
                  <c:v>-442.52859999999998</c:v>
                </c:pt>
                <c:pt idx="2053">
                  <c:v>-441.74199999999996</c:v>
                </c:pt>
                <c:pt idx="2054">
                  <c:v>-440.95429999999999</c:v>
                </c:pt>
                <c:pt idx="2055">
                  <c:v>-440.16679999999997</c:v>
                </c:pt>
                <c:pt idx="2056">
                  <c:v>-439.38010000000008</c:v>
                </c:pt>
                <c:pt idx="2057">
                  <c:v>-438.59140000000002</c:v>
                </c:pt>
                <c:pt idx="2058">
                  <c:v>-437.80370000000005</c:v>
                </c:pt>
                <c:pt idx="2059">
                  <c:v>-437.01609999999994</c:v>
                </c:pt>
                <c:pt idx="2060">
                  <c:v>-436.22840000000002</c:v>
                </c:pt>
                <c:pt idx="2061">
                  <c:v>-435.44069999999999</c:v>
                </c:pt>
                <c:pt idx="2062">
                  <c:v>-434.65300000000002</c:v>
                </c:pt>
                <c:pt idx="2063">
                  <c:v>-433.86430000000007</c:v>
                </c:pt>
                <c:pt idx="2064">
                  <c:v>-433.07650000000001</c:v>
                </c:pt>
                <c:pt idx="2065">
                  <c:v>-432.28779999999995</c:v>
                </c:pt>
                <c:pt idx="2066">
                  <c:v>-431.5</c:v>
                </c:pt>
                <c:pt idx="2067">
                  <c:v>-430.71019999999999</c:v>
                </c:pt>
                <c:pt idx="2068">
                  <c:v>-429.92240000000004</c:v>
                </c:pt>
                <c:pt idx="2069">
                  <c:v>-429.13369999999998</c:v>
                </c:pt>
                <c:pt idx="2070">
                  <c:v>-428.34489999999994</c:v>
                </c:pt>
                <c:pt idx="2071">
                  <c:v>-427.55709999999999</c:v>
                </c:pt>
                <c:pt idx="2072">
                  <c:v>-426.76729999999998</c:v>
                </c:pt>
                <c:pt idx="2073">
                  <c:v>-425.97850000000005</c:v>
                </c:pt>
                <c:pt idx="2074">
                  <c:v>-425.18959999999993</c:v>
                </c:pt>
                <c:pt idx="2075">
                  <c:v>-424.4008</c:v>
                </c:pt>
                <c:pt idx="2076">
                  <c:v>-423.61189999999999</c:v>
                </c:pt>
                <c:pt idx="2077">
                  <c:v>-422.82210000000003</c:v>
                </c:pt>
                <c:pt idx="2078">
                  <c:v>-422.03309999999999</c:v>
                </c:pt>
                <c:pt idx="2079">
                  <c:v>-421.2432</c:v>
                </c:pt>
                <c:pt idx="2080">
                  <c:v>-420.45330000000001</c:v>
                </c:pt>
                <c:pt idx="2081">
                  <c:v>-419.6644</c:v>
                </c:pt>
                <c:pt idx="2082">
                  <c:v>-418.87459999999999</c:v>
                </c:pt>
                <c:pt idx="2083">
                  <c:v>-418.08459999999997</c:v>
                </c:pt>
                <c:pt idx="2084">
                  <c:v>-417.29560000000004</c:v>
                </c:pt>
                <c:pt idx="2085">
                  <c:v>-416.50569999999999</c:v>
                </c:pt>
                <c:pt idx="2086">
                  <c:v>-415.71479999999997</c:v>
                </c:pt>
                <c:pt idx="2087">
                  <c:v>-414.92470000000003</c:v>
                </c:pt>
                <c:pt idx="2088">
                  <c:v>-414.13470000000001</c:v>
                </c:pt>
                <c:pt idx="2089">
                  <c:v>-413.34469999999999</c:v>
                </c:pt>
                <c:pt idx="2090">
                  <c:v>-412.55370000000005</c:v>
                </c:pt>
                <c:pt idx="2091">
                  <c:v>-411.76369999999997</c:v>
                </c:pt>
                <c:pt idx="2092">
                  <c:v>-410.97370000000001</c:v>
                </c:pt>
                <c:pt idx="2093">
                  <c:v>-410.18269999999995</c:v>
                </c:pt>
                <c:pt idx="2094">
                  <c:v>-409.39249999999998</c:v>
                </c:pt>
                <c:pt idx="2095">
                  <c:v>-408.60149999999999</c:v>
                </c:pt>
                <c:pt idx="2096">
                  <c:v>-407.81140000000005</c:v>
                </c:pt>
                <c:pt idx="2097">
                  <c:v>-407.02030000000002</c:v>
                </c:pt>
                <c:pt idx="2098">
                  <c:v>-406.22919999999999</c:v>
                </c:pt>
                <c:pt idx="2099">
                  <c:v>-405.43810000000002</c:v>
                </c:pt>
                <c:pt idx="2100">
                  <c:v>-404.64805999999999</c:v>
                </c:pt>
                <c:pt idx="2101">
                  <c:v>-403.85587999999996</c:v>
                </c:pt>
                <c:pt idx="2102">
                  <c:v>-403.06481000000002</c:v>
                </c:pt>
                <c:pt idx="2103">
                  <c:v>-402.27465000000007</c:v>
                </c:pt>
                <c:pt idx="2104">
                  <c:v>-401.48248999999998</c:v>
                </c:pt>
                <c:pt idx="2105">
                  <c:v>-400.69123999999999</c:v>
                </c:pt>
                <c:pt idx="2106">
                  <c:v>-399.89909999999998</c:v>
                </c:pt>
                <c:pt idx="2107">
                  <c:v>-399.10696000000002</c:v>
                </c:pt>
                <c:pt idx="2108">
                  <c:v>-398.31571999999994</c:v>
                </c:pt>
                <c:pt idx="2109">
                  <c:v>-397.52449000000001</c:v>
                </c:pt>
                <c:pt idx="2110">
                  <c:v>-396.73226999999997</c:v>
                </c:pt>
                <c:pt idx="2111">
                  <c:v>-395.94105999999999</c:v>
                </c:pt>
                <c:pt idx="2112">
                  <c:v>-395.14875000000001</c:v>
                </c:pt>
                <c:pt idx="2113">
                  <c:v>-394.35654</c:v>
                </c:pt>
                <c:pt idx="2114">
                  <c:v>-393.56425000000002</c:v>
                </c:pt>
                <c:pt idx="2115">
                  <c:v>-392.77095000000003</c:v>
                </c:pt>
                <c:pt idx="2116">
                  <c:v>-391.97866999999997</c:v>
                </c:pt>
                <c:pt idx="2117">
                  <c:v>-391.18638999999996</c:v>
                </c:pt>
                <c:pt idx="2118">
                  <c:v>-390.39411999999999</c:v>
                </c:pt>
                <c:pt idx="2119">
                  <c:v>-389.60174999999998</c:v>
                </c:pt>
                <c:pt idx="2120">
                  <c:v>-388.80839000000003</c:v>
                </c:pt>
                <c:pt idx="2121">
                  <c:v>-388.01613000000003</c:v>
                </c:pt>
                <c:pt idx="2122">
                  <c:v>-387.22378000000003</c:v>
                </c:pt>
                <c:pt idx="2123">
                  <c:v>-386.43034</c:v>
                </c:pt>
                <c:pt idx="2124">
                  <c:v>-385.63800000000003</c:v>
                </c:pt>
                <c:pt idx="2125">
                  <c:v>-384.84456999999998</c:v>
                </c:pt>
                <c:pt idx="2126">
                  <c:v>-384.05124000000001</c:v>
                </c:pt>
                <c:pt idx="2127">
                  <c:v>-383.25882999999999</c:v>
                </c:pt>
                <c:pt idx="2128">
                  <c:v>-382.46440999999999</c:v>
                </c:pt>
                <c:pt idx="2129">
                  <c:v>-381.67201</c:v>
                </c:pt>
                <c:pt idx="2130">
                  <c:v>-380.87849999999997</c:v>
                </c:pt>
                <c:pt idx="2131">
                  <c:v>-380.08411000000001</c:v>
                </c:pt>
                <c:pt idx="2132">
                  <c:v>-379.29161999999997</c:v>
                </c:pt>
                <c:pt idx="2133">
                  <c:v>-378.49714</c:v>
                </c:pt>
                <c:pt idx="2134">
                  <c:v>-377.70366000000001</c:v>
                </c:pt>
                <c:pt idx="2135">
                  <c:v>-376.91018999999994</c:v>
                </c:pt>
                <c:pt idx="2136">
                  <c:v>-376.11563000000001</c:v>
                </c:pt>
                <c:pt idx="2137">
                  <c:v>-375.32217000000003</c:v>
                </c:pt>
                <c:pt idx="2138">
                  <c:v>-374.52762000000001</c:v>
                </c:pt>
                <c:pt idx="2139">
                  <c:v>-373.73307</c:v>
                </c:pt>
                <c:pt idx="2140">
                  <c:v>-372.93853000000001</c:v>
                </c:pt>
                <c:pt idx="2141">
                  <c:v>-372.14399000000003</c:v>
                </c:pt>
                <c:pt idx="2142">
                  <c:v>-371.34937000000002</c:v>
                </c:pt>
                <c:pt idx="2143">
                  <c:v>-370.55583999999999</c:v>
                </c:pt>
                <c:pt idx="2144">
                  <c:v>-369.76123000000001</c:v>
                </c:pt>
                <c:pt idx="2145">
                  <c:v>-368.96661999999998</c:v>
                </c:pt>
                <c:pt idx="2146">
                  <c:v>-368.17201999999997</c:v>
                </c:pt>
                <c:pt idx="2147">
                  <c:v>-367.37642</c:v>
                </c:pt>
                <c:pt idx="2148">
                  <c:v>-366.58172999999999</c:v>
                </c:pt>
                <c:pt idx="2149">
                  <c:v>-365.78714000000002</c:v>
                </c:pt>
                <c:pt idx="2150">
                  <c:v>-364.99245999999999</c:v>
                </c:pt>
                <c:pt idx="2151">
                  <c:v>-364.19678999999996</c:v>
                </c:pt>
                <c:pt idx="2152">
                  <c:v>-363.40211999999997</c:v>
                </c:pt>
                <c:pt idx="2153">
                  <c:v>-362.60645999999997</c:v>
                </c:pt>
                <c:pt idx="2154">
                  <c:v>-361.8107</c:v>
                </c:pt>
                <c:pt idx="2155">
                  <c:v>-361.01605999999998</c:v>
                </c:pt>
                <c:pt idx="2156">
                  <c:v>-360.21931000000001</c:v>
                </c:pt>
                <c:pt idx="2157">
                  <c:v>-359.42458000000005</c:v>
                </c:pt>
                <c:pt idx="2158">
                  <c:v>-358.62784999999997</c:v>
                </c:pt>
                <c:pt idx="2159">
                  <c:v>-357.83312000000001</c:v>
                </c:pt>
                <c:pt idx="2160">
                  <c:v>-357.03629999999998</c:v>
                </c:pt>
                <c:pt idx="2161">
                  <c:v>-356.24158999999997</c:v>
                </c:pt>
                <c:pt idx="2162">
                  <c:v>-355.44479000000001</c:v>
                </c:pt>
                <c:pt idx="2163">
                  <c:v>-354.64899000000003</c:v>
                </c:pt>
                <c:pt idx="2164">
                  <c:v>-353.85318999999998</c:v>
                </c:pt>
                <c:pt idx="2165">
                  <c:v>-353.05629999999996</c:v>
                </c:pt>
                <c:pt idx="2166">
                  <c:v>-352.25952000000001</c:v>
                </c:pt>
                <c:pt idx="2167">
                  <c:v>-351.46365000000003</c:v>
                </c:pt>
                <c:pt idx="2168">
                  <c:v>-350.66678000000002</c:v>
                </c:pt>
                <c:pt idx="2169">
                  <c:v>-349.87001999999995</c:v>
                </c:pt>
                <c:pt idx="2170">
                  <c:v>-349.07405999999997</c:v>
                </c:pt>
                <c:pt idx="2171">
                  <c:v>-348.27720999999997</c:v>
                </c:pt>
                <c:pt idx="2172">
                  <c:v>-347.48036000000002</c:v>
                </c:pt>
                <c:pt idx="2173">
                  <c:v>-346.68342000000001</c:v>
                </c:pt>
                <c:pt idx="2174">
                  <c:v>-345.88549</c:v>
                </c:pt>
                <c:pt idx="2175">
                  <c:v>-345.08857</c:v>
                </c:pt>
                <c:pt idx="2176">
                  <c:v>-344.29165</c:v>
                </c:pt>
                <c:pt idx="2177">
                  <c:v>-343.49473</c:v>
                </c:pt>
                <c:pt idx="2178">
                  <c:v>-342.69772</c:v>
                </c:pt>
                <c:pt idx="2179">
                  <c:v>-341.90071999999998</c:v>
                </c:pt>
                <c:pt idx="2180">
                  <c:v>-341.10183000000001</c:v>
                </c:pt>
                <c:pt idx="2181">
                  <c:v>-340.30484000000001</c:v>
                </c:pt>
                <c:pt idx="2182">
                  <c:v>-339.50675000000001</c:v>
                </c:pt>
                <c:pt idx="2183">
                  <c:v>-338.70978000000002</c:v>
                </c:pt>
                <c:pt idx="2184">
                  <c:v>-337.91180999999995</c:v>
                </c:pt>
                <c:pt idx="2185">
                  <c:v>-337.11374000000001</c:v>
                </c:pt>
                <c:pt idx="2186">
                  <c:v>-336.31668000000002</c:v>
                </c:pt>
                <c:pt idx="2187">
                  <c:v>-335.51763000000005</c:v>
                </c:pt>
                <c:pt idx="2188">
                  <c:v>-334.71957999999995</c:v>
                </c:pt>
                <c:pt idx="2189">
                  <c:v>-333.92143999999996</c:v>
                </c:pt>
                <c:pt idx="2190">
                  <c:v>-333.12340999999998</c:v>
                </c:pt>
                <c:pt idx="2191">
                  <c:v>-332.32427999999999</c:v>
                </c:pt>
                <c:pt idx="2192">
                  <c:v>-331.52616</c:v>
                </c:pt>
                <c:pt idx="2193">
                  <c:v>-330.72805</c:v>
                </c:pt>
                <c:pt idx="2194">
                  <c:v>-329.92894000000001</c:v>
                </c:pt>
                <c:pt idx="2195">
                  <c:v>-329.12982999999997</c:v>
                </c:pt>
                <c:pt idx="2196">
                  <c:v>-328.33163999999999</c:v>
                </c:pt>
                <c:pt idx="2197">
                  <c:v>-327.53244999999998</c:v>
                </c:pt>
                <c:pt idx="2198">
                  <c:v>-326.73336</c:v>
                </c:pt>
                <c:pt idx="2199">
                  <c:v>-325.93407999999999</c:v>
                </c:pt>
                <c:pt idx="2200">
                  <c:v>-325.13490999999999</c:v>
                </c:pt>
                <c:pt idx="2201">
                  <c:v>-324.49290999999999</c:v>
                </c:pt>
                <c:pt idx="2202">
                  <c:v>-323.92376999999999</c:v>
                </c:pt>
                <c:pt idx="2203">
                  <c:v>-323.35454000000004</c:v>
                </c:pt>
                <c:pt idx="2204">
                  <c:v>-322.78540999999996</c:v>
                </c:pt>
                <c:pt idx="2205">
                  <c:v>-322.21618999999998</c:v>
                </c:pt>
                <c:pt idx="2206">
                  <c:v>-321.64695999999998</c:v>
                </c:pt>
                <c:pt idx="2207">
                  <c:v>-321.07774999999998</c:v>
                </c:pt>
                <c:pt idx="2208">
                  <c:v>-320.51172999999994</c:v>
                </c:pt>
                <c:pt idx="2209">
                  <c:v>-320.29372000000001</c:v>
                </c:pt>
                <c:pt idx="2210">
                  <c:v>-320.07560999999998</c:v>
                </c:pt>
                <c:pt idx="2211">
                  <c:v>-319.85550999999998</c:v>
                </c:pt>
                <c:pt idx="2212">
                  <c:v>-319.63741000000005</c:v>
                </c:pt>
                <c:pt idx="2213">
                  <c:v>-319.41840000000002</c:v>
                </c:pt>
                <c:pt idx="2214">
                  <c:v>-319.20029999999997</c:v>
                </c:pt>
                <c:pt idx="2215">
                  <c:v>-318.98220000000003</c:v>
                </c:pt>
                <c:pt idx="2216">
                  <c:v>-318.76209999999998</c:v>
                </c:pt>
                <c:pt idx="2217">
                  <c:v>-318.61574000000002</c:v>
                </c:pt>
                <c:pt idx="2218">
                  <c:v>-318.60822999999999</c:v>
                </c:pt>
                <c:pt idx="2219">
                  <c:v>-318.59980999999999</c:v>
                </c:pt>
                <c:pt idx="2220">
                  <c:v>-318.59129000000001</c:v>
                </c:pt>
                <c:pt idx="2221">
                  <c:v>-318.58287999999999</c:v>
                </c:pt>
                <c:pt idx="2222">
                  <c:v>-318.57536000000005</c:v>
                </c:pt>
                <c:pt idx="2223">
                  <c:v>-318.56693999999999</c:v>
                </c:pt>
                <c:pt idx="2224">
                  <c:v>-318.55953</c:v>
                </c:pt>
                <c:pt idx="2225">
                  <c:v>-318.55201</c:v>
                </c:pt>
                <c:pt idx="2226">
                  <c:v>-318.53399999999999</c:v>
                </c:pt>
                <c:pt idx="2227">
                  <c:v>-318.50602000000003</c:v>
                </c:pt>
                <c:pt idx="2228">
                  <c:v>-318.47804000000002</c:v>
                </c:pt>
                <c:pt idx="2229">
                  <c:v>-318.45096999999998</c:v>
                </c:pt>
                <c:pt idx="2230">
                  <c:v>-318.42299000000003</c:v>
                </c:pt>
                <c:pt idx="2231">
                  <c:v>-318.39501000000001</c:v>
                </c:pt>
                <c:pt idx="2232">
                  <c:v>-318.36802999999998</c:v>
                </c:pt>
                <c:pt idx="2233">
                  <c:v>-318.33994999999999</c:v>
                </c:pt>
                <c:pt idx="2234">
                  <c:v>-318.31196999999997</c:v>
                </c:pt>
                <c:pt idx="2235">
                  <c:v>-318.28398999999996</c:v>
                </c:pt>
                <c:pt idx="2236">
                  <c:v>-318.25691</c:v>
                </c:pt>
                <c:pt idx="2237">
                  <c:v>-318.22892999999999</c:v>
                </c:pt>
                <c:pt idx="2238">
                  <c:v>-318.20095000000003</c:v>
                </c:pt>
                <c:pt idx="2239">
                  <c:v>-318.17397999999997</c:v>
                </c:pt>
                <c:pt idx="2240">
                  <c:v>-318.14589999999998</c:v>
                </c:pt>
                <c:pt idx="2241">
                  <c:v>-318.11792000000003</c:v>
                </c:pt>
                <c:pt idx="2242">
                  <c:v>-318.08994000000001</c:v>
                </c:pt>
                <c:pt idx="2243">
                  <c:v>-318.06295999999998</c:v>
                </c:pt>
                <c:pt idx="2244">
                  <c:v>-318.03487999999999</c:v>
                </c:pt>
                <c:pt idx="2245">
                  <c:v>-318.00690999999995</c:v>
                </c:pt>
                <c:pt idx="2246">
                  <c:v>-317.97992999999997</c:v>
                </c:pt>
                <c:pt idx="2247">
                  <c:v>-317.95195000000001</c:v>
                </c:pt>
                <c:pt idx="2248">
                  <c:v>-317.92386999999997</c:v>
                </c:pt>
                <c:pt idx="2249">
                  <c:v>-317.89589000000001</c:v>
                </c:pt>
                <c:pt idx="2250">
                  <c:v>-317.86890999999997</c:v>
                </c:pt>
                <c:pt idx="2251">
                  <c:v>-317.84084000000001</c:v>
                </c:pt>
                <c:pt idx="2252">
                  <c:v>-317.81286</c:v>
                </c:pt>
                <c:pt idx="2253">
                  <c:v>-317.78588000000002</c:v>
                </c:pt>
                <c:pt idx="2254">
                  <c:v>-317.75790000000001</c:v>
                </c:pt>
                <c:pt idx="2255">
                  <c:v>-317.72982999999999</c:v>
                </c:pt>
                <c:pt idx="2256">
                  <c:v>-317.70184999999998</c:v>
                </c:pt>
                <c:pt idx="2257">
                  <c:v>-317.67586999999997</c:v>
                </c:pt>
                <c:pt idx="2258">
                  <c:v>-317.64788999999996</c:v>
                </c:pt>
                <c:pt idx="2259">
                  <c:v>-317.61981999999995</c:v>
                </c:pt>
                <c:pt idx="2260">
                  <c:v>-317.59183999999999</c:v>
                </c:pt>
                <c:pt idx="2261">
                  <c:v>-317.56485999999995</c:v>
                </c:pt>
                <c:pt idx="2262">
                  <c:v>-317.53688</c:v>
                </c:pt>
                <c:pt idx="2263">
                  <c:v>-317.50880999999998</c:v>
                </c:pt>
                <c:pt idx="2264">
                  <c:v>-317.48183</c:v>
                </c:pt>
                <c:pt idx="2265">
                  <c:v>-317.45385000000005</c:v>
                </c:pt>
                <c:pt idx="2266">
                  <c:v>-317.42577999999997</c:v>
                </c:pt>
                <c:pt idx="2267">
                  <c:v>-317.39780000000002</c:v>
                </c:pt>
                <c:pt idx="2268">
                  <c:v>-317.37081999999998</c:v>
                </c:pt>
                <c:pt idx="2269">
                  <c:v>-317.34285</c:v>
                </c:pt>
                <c:pt idx="2270">
                  <c:v>-317.31477000000001</c:v>
                </c:pt>
                <c:pt idx="2271">
                  <c:v>-317.28778999999997</c:v>
                </c:pt>
                <c:pt idx="2272">
                  <c:v>-317.25981999999999</c:v>
                </c:pt>
                <c:pt idx="2273">
                  <c:v>-317.23184000000003</c:v>
                </c:pt>
                <c:pt idx="2274">
                  <c:v>-317.20375999999999</c:v>
                </c:pt>
                <c:pt idx="2275">
                  <c:v>-317.17678999999998</c:v>
                </c:pt>
                <c:pt idx="2276">
                  <c:v>-317.14880999999997</c:v>
                </c:pt>
                <c:pt idx="2277">
                  <c:v>-317.12072999999998</c:v>
                </c:pt>
                <c:pt idx="2278">
                  <c:v>-317.09375999999997</c:v>
                </c:pt>
                <c:pt idx="2279">
                  <c:v>-317.06578000000002</c:v>
                </c:pt>
                <c:pt idx="2280">
                  <c:v>-317.03780999999998</c:v>
                </c:pt>
                <c:pt idx="2281">
                  <c:v>-317.00972999999999</c:v>
                </c:pt>
                <c:pt idx="2282">
                  <c:v>-316.98275000000001</c:v>
                </c:pt>
                <c:pt idx="2283">
                  <c:v>-316.95478000000003</c:v>
                </c:pt>
                <c:pt idx="2284">
                  <c:v>-316.92669999999998</c:v>
                </c:pt>
                <c:pt idx="2285">
                  <c:v>-316.89972999999998</c:v>
                </c:pt>
                <c:pt idx="2286">
                  <c:v>-316.87175000000002</c:v>
                </c:pt>
                <c:pt idx="2287">
                  <c:v>-316.84377999999998</c:v>
                </c:pt>
                <c:pt idx="2288">
                  <c:v>-316.81569999999999</c:v>
                </c:pt>
                <c:pt idx="2289">
                  <c:v>-316.78872000000001</c:v>
                </c:pt>
                <c:pt idx="2290">
                  <c:v>-316.76075000000003</c:v>
                </c:pt>
                <c:pt idx="2291">
                  <c:v>-316.73266999999998</c:v>
                </c:pt>
                <c:pt idx="2292">
                  <c:v>-316.70569999999998</c:v>
                </c:pt>
                <c:pt idx="2293">
                  <c:v>-316.67771999999997</c:v>
                </c:pt>
                <c:pt idx="2294">
                  <c:v>-316.64974999999998</c:v>
                </c:pt>
                <c:pt idx="2295">
                  <c:v>-316.62166999999999</c:v>
                </c:pt>
                <c:pt idx="2296">
                  <c:v>-316.59469999999999</c:v>
                </c:pt>
                <c:pt idx="2297">
                  <c:v>-316.56672000000003</c:v>
                </c:pt>
                <c:pt idx="2298">
                  <c:v>-316.53874999999999</c:v>
                </c:pt>
                <c:pt idx="2299">
                  <c:v>-316.51067</c:v>
                </c:pt>
                <c:pt idx="2300">
                  <c:v>-316.4837</c:v>
                </c:pt>
                <c:pt idx="2301">
                  <c:v>-316.44608000000005</c:v>
                </c:pt>
                <c:pt idx="2302">
                  <c:v>-316.40280999999999</c:v>
                </c:pt>
                <c:pt idx="2303">
                  <c:v>-316.35755</c:v>
                </c:pt>
                <c:pt idx="2304">
                  <c:v>-316.31228999999996</c:v>
                </c:pt>
                <c:pt idx="2305">
                  <c:v>-316.26803000000001</c:v>
                </c:pt>
                <c:pt idx="2306">
                  <c:v>-316.22377</c:v>
                </c:pt>
                <c:pt idx="2307">
                  <c:v>-316.17950999999999</c:v>
                </c:pt>
                <c:pt idx="2308">
                  <c:v>-316.13425000000001</c:v>
                </c:pt>
                <c:pt idx="2309">
                  <c:v>-316.08899000000002</c:v>
                </c:pt>
                <c:pt idx="2310">
                  <c:v>-316.04472999999996</c:v>
                </c:pt>
                <c:pt idx="2311">
                  <c:v>-316.00047000000001</c:v>
                </c:pt>
                <c:pt idx="2312">
                  <c:v>-315.95621</c:v>
                </c:pt>
                <c:pt idx="2313">
                  <c:v>-315.91095000000001</c:v>
                </c:pt>
                <c:pt idx="2314">
                  <c:v>-315.86569000000003</c:v>
                </c:pt>
                <c:pt idx="2315">
                  <c:v>-315.82243000000005</c:v>
                </c:pt>
                <c:pt idx="2316">
                  <c:v>-315.77717000000001</c:v>
                </c:pt>
                <c:pt idx="2317">
                  <c:v>-315.73190999999997</c:v>
                </c:pt>
                <c:pt idx="2318">
                  <c:v>-315.68765000000002</c:v>
                </c:pt>
                <c:pt idx="2319">
                  <c:v>-315.64339000000001</c:v>
                </c:pt>
                <c:pt idx="2320">
                  <c:v>-315.59913</c:v>
                </c:pt>
                <c:pt idx="2321">
                  <c:v>-315.55386999999996</c:v>
                </c:pt>
                <c:pt idx="2322">
                  <c:v>-315.50860999999998</c:v>
                </c:pt>
                <c:pt idx="2323">
                  <c:v>-315.46424999999999</c:v>
                </c:pt>
                <c:pt idx="2324">
                  <c:v>-315.41998999999998</c:v>
                </c:pt>
                <c:pt idx="2325">
                  <c:v>-315.37572999999998</c:v>
                </c:pt>
                <c:pt idx="2326">
                  <c:v>-315.33046999999999</c:v>
                </c:pt>
                <c:pt idx="2327">
                  <c:v>-315.28560999999996</c:v>
                </c:pt>
                <c:pt idx="2328">
                  <c:v>-315.24176</c:v>
                </c:pt>
                <c:pt idx="2329">
                  <c:v>-315.19679000000002</c:v>
                </c:pt>
                <c:pt idx="2330">
                  <c:v>-315.13056</c:v>
                </c:pt>
                <c:pt idx="2331">
                  <c:v>-315.06533000000002</c:v>
                </c:pt>
                <c:pt idx="2332">
                  <c:v>-315.00020000000001</c:v>
                </c:pt>
                <c:pt idx="2333">
                  <c:v>-314.93397000000004</c:v>
                </c:pt>
                <c:pt idx="2334">
                  <c:v>-314.86874999999998</c:v>
                </c:pt>
                <c:pt idx="2335">
                  <c:v>-314.80252000000002</c:v>
                </c:pt>
                <c:pt idx="2336">
                  <c:v>-314.73739</c:v>
                </c:pt>
                <c:pt idx="2337">
                  <c:v>-314.67216000000002</c:v>
                </c:pt>
                <c:pt idx="2338">
                  <c:v>-314.60593</c:v>
                </c:pt>
                <c:pt idx="2339">
                  <c:v>-314.54070999999999</c:v>
                </c:pt>
                <c:pt idx="2340">
                  <c:v>-314.47448000000003</c:v>
                </c:pt>
                <c:pt idx="2341">
                  <c:v>-314.40935000000002</c:v>
                </c:pt>
                <c:pt idx="2342">
                  <c:v>-314.34413000000001</c:v>
                </c:pt>
                <c:pt idx="2343">
                  <c:v>-314.27789999999999</c:v>
                </c:pt>
                <c:pt idx="2344">
                  <c:v>-314.21267</c:v>
                </c:pt>
                <c:pt idx="2345">
                  <c:v>-314.14654999999999</c:v>
                </c:pt>
                <c:pt idx="2346">
                  <c:v>-314.08132000000001</c:v>
                </c:pt>
                <c:pt idx="2347">
                  <c:v>-314.01510000000002</c:v>
                </c:pt>
                <c:pt idx="2348">
                  <c:v>-313.94986999999998</c:v>
                </c:pt>
                <c:pt idx="2349">
                  <c:v>-313.88463999999999</c:v>
                </c:pt>
                <c:pt idx="2350">
                  <c:v>-313.81852000000003</c:v>
                </c:pt>
                <c:pt idx="2351">
                  <c:v>-313.75328999999999</c:v>
                </c:pt>
                <c:pt idx="2352">
                  <c:v>-313.68707000000001</c:v>
                </c:pt>
                <c:pt idx="2353">
                  <c:v>-313.62184000000002</c:v>
                </c:pt>
                <c:pt idx="2354">
                  <c:v>-313.55662000000001</c:v>
                </c:pt>
                <c:pt idx="2355">
                  <c:v>-313.49049000000002</c:v>
                </c:pt>
                <c:pt idx="2356">
                  <c:v>-313.42526999999995</c:v>
                </c:pt>
                <c:pt idx="2357">
                  <c:v>-313.35905000000002</c:v>
                </c:pt>
                <c:pt idx="2358">
                  <c:v>-313.29381999999998</c:v>
                </c:pt>
                <c:pt idx="2359">
                  <c:v>-313.2287</c:v>
                </c:pt>
                <c:pt idx="2360">
                  <c:v>-313.16248000000002</c:v>
                </c:pt>
                <c:pt idx="2361">
                  <c:v>-313.09725000000003</c:v>
                </c:pt>
                <c:pt idx="2362">
                  <c:v>-313.03102999999999</c:v>
                </c:pt>
                <c:pt idx="2363">
                  <c:v>-312.96051999999997</c:v>
                </c:pt>
                <c:pt idx="2364">
                  <c:v>-312.87601000000001</c:v>
                </c:pt>
                <c:pt idx="2365">
                  <c:v>-312.79139999999995</c:v>
                </c:pt>
                <c:pt idx="2366">
                  <c:v>-312.70678999999996</c:v>
                </c:pt>
                <c:pt idx="2367">
                  <c:v>-312.62328000000002</c:v>
                </c:pt>
                <c:pt idx="2368">
                  <c:v>-312.53856999999999</c:v>
                </c:pt>
                <c:pt idx="2369">
                  <c:v>-312.45407</c:v>
                </c:pt>
                <c:pt idx="2370">
                  <c:v>-312.36946</c:v>
                </c:pt>
                <c:pt idx="2371">
                  <c:v>-312.28485000000001</c:v>
                </c:pt>
                <c:pt idx="2372">
                  <c:v>-312.20033999999998</c:v>
                </c:pt>
                <c:pt idx="2373">
                  <c:v>-312.11672999999996</c:v>
                </c:pt>
                <c:pt idx="2374">
                  <c:v>-312.03212000000002</c:v>
                </c:pt>
                <c:pt idx="2375">
                  <c:v>-311.94752</c:v>
                </c:pt>
                <c:pt idx="2376">
                  <c:v>-311.86291</c:v>
                </c:pt>
                <c:pt idx="2377">
                  <c:v>-311.77839999999998</c:v>
                </c:pt>
                <c:pt idx="2378">
                  <c:v>-311.69380000000001</c:v>
                </c:pt>
                <c:pt idx="2379">
                  <c:v>-311.60919000000001</c:v>
                </c:pt>
                <c:pt idx="2380">
                  <c:v>-311.52557999999999</c:v>
                </c:pt>
                <c:pt idx="2381">
                  <c:v>-311.44108</c:v>
                </c:pt>
                <c:pt idx="2382">
                  <c:v>-311.35636999999997</c:v>
                </c:pt>
                <c:pt idx="2383">
                  <c:v>-311.27187000000004</c:v>
                </c:pt>
                <c:pt idx="2384">
                  <c:v>-311.18726000000004</c:v>
                </c:pt>
                <c:pt idx="2385">
                  <c:v>-311.10266000000001</c:v>
                </c:pt>
                <c:pt idx="2386">
                  <c:v>-311.01914999999997</c:v>
                </c:pt>
                <c:pt idx="2387">
                  <c:v>-310.93445000000003</c:v>
                </c:pt>
                <c:pt idx="2388">
                  <c:v>-310.84994</c:v>
                </c:pt>
                <c:pt idx="2389">
                  <c:v>-310.76534000000004</c:v>
                </c:pt>
                <c:pt idx="2390">
                  <c:v>-310.68074000000001</c:v>
                </c:pt>
                <c:pt idx="2391">
                  <c:v>-310.59623000000005</c:v>
                </c:pt>
                <c:pt idx="2392">
                  <c:v>-310.51152999999999</c:v>
                </c:pt>
                <c:pt idx="2393">
                  <c:v>-310.42803000000004</c:v>
                </c:pt>
                <c:pt idx="2394">
                  <c:v>-310.34332999999998</c:v>
                </c:pt>
                <c:pt idx="2395">
                  <c:v>-310.25882000000001</c:v>
                </c:pt>
                <c:pt idx="2396">
                  <c:v>-310.17421999999999</c:v>
                </c:pt>
                <c:pt idx="2397">
                  <c:v>-310.08961999999997</c:v>
                </c:pt>
                <c:pt idx="2398">
                  <c:v>-310.00512000000003</c:v>
                </c:pt>
                <c:pt idx="2399">
                  <c:v>-309.92142000000001</c:v>
                </c:pt>
                <c:pt idx="2400">
                  <c:v>-309.83692000000002</c:v>
                </c:pt>
                <c:pt idx="2401">
                  <c:v>-309.75232</c:v>
                </c:pt>
                <c:pt idx="2402">
                  <c:v>-309.66771</c:v>
                </c:pt>
                <c:pt idx="2403">
                  <c:v>-309.58311000000003</c:v>
                </c:pt>
                <c:pt idx="2404">
                  <c:v>-309.49851000000001</c:v>
                </c:pt>
                <c:pt idx="2405">
                  <c:v>-309.41401999999999</c:v>
                </c:pt>
                <c:pt idx="2406">
                  <c:v>-309.33032000000003</c:v>
                </c:pt>
                <c:pt idx="2407">
                  <c:v>-309.24581999999998</c:v>
                </c:pt>
                <c:pt idx="2408">
                  <c:v>-309.16122000000001</c:v>
                </c:pt>
                <c:pt idx="2409">
                  <c:v>-309.07661999999999</c:v>
                </c:pt>
                <c:pt idx="2410">
                  <c:v>-308.99201999999997</c:v>
                </c:pt>
                <c:pt idx="2411">
                  <c:v>-308.90742</c:v>
                </c:pt>
                <c:pt idx="2412">
                  <c:v>-308.82383000000004</c:v>
                </c:pt>
                <c:pt idx="2413">
                  <c:v>-308.73923000000002</c:v>
                </c:pt>
                <c:pt idx="2414">
                  <c:v>-308.65472999999997</c:v>
                </c:pt>
                <c:pt idx="2415">
                  <c:v>-308.57012999999995</c:v>
                </c:pt>
                <c:pt idx="2416">
                  <c:v>-308.48554000000001</c:v>
                </c:pt>
                <c:pt idx="2417">
                  <c:v>-308.40093999999999</c:v>
                </c:pt>
                <c:pt idx="2418">
                  <c:v>-308.31634000000003</c:v>
                </c:pt>
                <c:pt idx="2419">
                  <c:v>-308.23275000000001</c:v>
                </c:pt>
                <c:pt idx="2420">
                  <c:v>-308.14814999999999</c:v>
                </c:pt>
                <c:pt idx="2421">
                  <c:v>-308.06356</c:v>
                </c:pt>
                <c:pt idx="2422">
                  <c:v>-307.97896000000003</c:v>
                </c:pt>
                <c:pt idx="2423">
                  <c:v>-307.89447000000001</c:v>
                </c:pt>
                <c:pt idx="2424">
                  <c:v>-307.80977000000001</c:v>
                </c:pt>
                <c:pt idx="2425">
                  <c:v>-307.72627999999997</c:v>
                </c:pt>
                <c:pt idx="2426">
                  <c:v>-307.64157999999998</c:v>
                </c:pt>
                <c:pt idx="2427">
                  <c:v>-307.55709000000002</c:v>
                </c:pt>
                <c:pt idx="2428">
                  <c:v>-307.47250000000003</c:v>
                </c:pt>
                <c:pt idx="2429">
                  <c:v>-307.38789999999995</c:v>
                </c:pt>
                <c:pt idx="2430">
                  <c:v>-307.30331000000001</c:v>
                </c:pt>
                <c:pt idx="2431">
                  <c:v>-307.21871999999996</c:v>
                </c:pt>
                <c:pt idx="2432">
                  <c:v>-307.13513</c:v>
                </c:pt>
                <c:pt idx="2433">
                  <c:v>-307.05052999999998</c:v>
                </c:pt>
                <c:pt idx="2434">
                  <c:v>-306.96604000000002</c:v>
                </c:pt>
                <c:pt idx="2435">
                  <c:v>-306.88135</c:v>
                </c:pt>
                <c:pt idx="2436">
                  <c:v>-306.79685999999998</c:v>
                </c:pt>
                <c:pt idx="2437">
                  <c:v>-306.71217000000001</c:v>
                </c:pt>
                <c:pt idx="2438">
                  <c:v>-306.62867999999997</c:v>
                </c:pt>
                <c:pt idx="2439">
                  <c:v>-306.54399000000001</c:v>
                </c:pt>
                <c:pt idx="2440">
                  <c:v>-306.45948999999996</c:v>
                </c:pt>
                <c:pt idx="2441">
                  <c:v>-306.37479999999999</c:v>
                </c:pt>
                <c:pt idx="2442">
                  <c:v>-306.29030999999998</c:v>
                </c:pt>
                <c:pt idx="2443">
                  <c:v>-306.20562999999999</c:v>
                </c:pt>
                <c:pt idx="2444">
                  <c:v>-306.12113999999997</c:v>
                </c:pt>
                <c:pt idx="2445">
                  <c:v>-306.03744999999998</c:v>
                </c:pt>
                <c:pt idx="2446">
                  <c:v>-305.95295999999996</c:v>
                </c:pt>
                <c:pt idx="2447">
                  <c:v>-305.86827</c:v>
                </c:pt>
                <c:pt idx="2448">
                  <c:v>-305.78377999999998</c:v>
                </c:pt>
                <c:pt idx="2449">
                  <c:v>-305.69918999999999</c:v>
                </c:pt>
                <c:pt idx="2450">
                  <c:v>-305.6146</c:v>
                </c:pt>
                <c:pt idx="2451">
                  <c:v>-305.53102000000001</c:v>
                </c:pt>
                <c:pt idx="2452">
                  <c:v>-305.44643000000002</c:v>
                </c:pt>
                <c:pt idx="2453">
                  <c:v>-305.36184000000003</c:v>
                </c:pt>
                <c:pt idx="2454">
                  <c:v>-305.27726000000001</c:v>
                </c:pt>
                <c:pt idx="2455">
                  <c:v>-305.19267000000002</c:v>
                </c:pt>
                <c:pt idx="2456">
                  <c:v>-305.10807999999997</c:v>
                </c:pt>
                <c:pt idx="2457">
                  <c:v>-305.02449999999999</c:v>
                </c:pt>
                <c:pt idx="2458">
                  <c:v>-304.93991000000005</c:v>
                </c:pt>
                <c:pt idx="2459">
                  <c:v>-304.85532999999998</c:v>
                </c:pt>
                <c:pt idx="2460">
                  <c:v>-304.77064000000001</c:v>
                </c:pt>
                <c:pt idx="2461">
                  <c:v>-304.68616000000003</c:v>
                </c:pt>
                <c:pt idx="2462">
                  <c:v>-304.60147000000001</c:v>
                </c:pt>
                <c:pt idx="2463">
                  <c:v>-304.51699000000002</c:v>
                </c:pt>
                <c:pt idx="2464">
                  <c:v>-304.43330000000003</c:v>
                </c:pt>
                <c:pt idx="2465">
                  <c:v>-304.34881999999999</c:v>
                </c:pt>
                <c:pt idx="2466">
                  <c:v>-304.26414</c:v>
                </c:pt>
                <c:pt idx="2467">
                  <c:v>-304.17965000000004</c:v>
                </c:pt>
                <c:pt idx="2468">
                  <c:v>-304.09496999999999</c:v>
                </c:pt>
                <c:pt idx="2469">
                  <c:v>-304.01049</c:v>
                </c:pt>
                <c:pt idx="2470">
                  <c:v>-303.92680000000001</c:v>
                </c:pt>
                <c:pt idx="2471">
                  <c:v>-303.84222</c:v>
                </c:pt>
                <c:pt idx="2472">
                  <c:v>-303.75774000000001</c:v>
                </c:pt>
                <c:pt idx="2473">
                  <c:v>-303.67306000000002</c:v>
                </c:pt>
                <c:pt idx="2474">
                  <c:v>-303.58857999999998</c:v>
                </c:pt>
                <c:pt idx="2475">
                  <c:v>-303.50390000000004</c:v>
                </c:pt>
                <c:pt idx="2476">
                  <c:v>-303.41940999999997</c:v>
                </c:pt>
                <c:pt idx="2477">
                  <c:v>-303.33573000000001</c:v>
                </c:pt>
                <c:pt idx="2478">
                  <c:v>-303.25125000000003</c:v>
                </c:pt>
                <c:pt idx="2479">
                  <c:v>-303.16656999999998</c:v>
                </c:pt>
                <c:pt idx="2480">
                  <c:v>-303.08199000000002</c:v>
                </c:pt>
                <c:pt idx="2481">
                  <c:v>-302.99741</c:v>
                </c:pt>
                <c:pt idx="2482">
                  <c:v>-302.91282999999999</c:v>
                </c:pt>
                <c:pt idx="2483">
                  <c:v>-302.82925</c:v>
                </c:pt>
                <c:pt idx="2484">
                  <c:v>-302.74468000000002</c:v>
                </c:pt>
                <c:pt idx="2485">
                  <c:v>-302.6601</c:v>
                </c:pt>
                <c:pt idx="2486">
                  <c:v>-302.57551999999998</c:v>
                </c:pt>
                <c:pt idx="2487">
                  <c:v>-302.49083999999999</c:v>
                </c:pt>
                <c:pt idx="2488">
                  <c:v>-302.40636000000006</c:v>
                </c:pt>
                <c:pt idx="2489">
                  <c:v>-302.32168999999999</c:v>
                </c:pt>
                <c:pt idx="2490">
                  <c:v>-302.23820999999998</c:v>
                </c:pt>
                <c:pt idx="2491">
                  <c:v>-302.15352999999999</c:v>
                </c:pt>
                <c:pt idx="2492">
                  <c:v>-302.06895000000003</c:v>
                </c:pt>
                <c:pt idx="2493">
                  <c:v>-301.98437999999999</c:v>
                </c:pt>
                <c:pt idx="2494">
                  <c:v>-301.89980000000003</c:v>
                </c:pt>
                <c:pt idx="2495">
                  <c:v>-301.81522999999999</c:v>
                </c:pt>
                <c:pt idx="2496">
                  <c:v>-301.73165</c:v>
                </c:pt>
                <c:pt idx="2497">
                  <c:v>-301.64697000000001</c:v>
                </c:pt>
                <c:pt idx="2498">
                  <c:v>-301.5625</c:v>
                </c:pt>
                <c:pt idx="2499">
                  <c:v>-301.47781999999995</c:v>
                </c:pt>
                <c:pt idx="2500">
                  <c:v>-301.39335000000005</c:v>
                </c:pt>
                <c:pt idx="2501">
                  <c:v>-301.30867000000001</c:v>
                </c:pt>
                <c:pt idx="2502">
                  <c:v>-301.2251</c:v>
                </c:pt>
                <c:pt idx="2503">
                  <c:v>-301.14053000000001</c:v>
                </c:pt>
                <c:pt idx="2504">
                  <c:v>-301.05585000000002</c:v>
                </c:pt>
                <c:pt idx="2505">
                  <c:v>-300.97127</c:v>
                </c:pt>
                <c:pt idx="2506">
                  <c:v>-300.88659999999999</c:v>
                </c:pt>
                <c:pt idx="2507">
                  <c:v>-300.80212</c:v>
                </c:pt>
                <c:pt idx="2508">
                  <c:v>-300.71744999999999</c:v>
                </c:pt>
                <c:pt idx="2509">
                  <c:v>-300.63387999999998</c:v>
                </c:pt>
                <c:pt idx="2510">
                  <c:v>-300.54919999999998</c:v>
                </c:pt>
                <c:pt idx="2511">
                  <c:v>-300.46472999999997</c:v>
                </c:pt>
                <c:pt idx="2512">
                  <c:v>-300.38004999999998</c:v>
                </c:pt>
                <c:pt idx="2513">
                  <c:v>-300.29548</c:v>
                </c:pt>
                <c:pt idx="2514">
                  <c:v>-300.21080999999998</c:v>
                </c:pt>
                <c:pt idx="2515">
                  <c:v>-300.12612999999999</c:v>
                </c:pt>
                <c:pt idx="2516">
                  <c:v>-300.04265999999996</c:v>
                </c:pt>
                <c:pt idx="2517">
                  <c:v>-299.95799</c:v>
                </c:pt>
                <c:pt idx="2518">
                  <c:v>-299.87342000000001</c:v>
                </c:pt>
                <c:pt idx="2519">
                  <c:v>-299.78874999999999</c:v>
                </c:pt>
                <c:pt idx="2520">
                  <c:v>-299.70416999999998</c:v>
                </c:pt>
                <c:pt idx="2521">
                  <c:v>-299.61959999999999</c:v>
                </c:pt>
                <c:pt idx="2522">
                  <c:v>-299.53503000000001</c:v>
                </c:pt>
                <c:pt idx="2523">
                  <c:v>-299.45136000000002</c:v>
                </c:pt>
                <c:pt idx="2524">
                  <c:v>-299.36678999999998</c:v>
                </c:pt>
                <c:pt idx="2525">
                  <c:v>-299.28212000000002</c:v>
                </c:pt>
                <c:pt idx="2526">
                  <c:v>-299.19754999999998</c:v>
                </c:pt>
                <c:pt idx="2527">
                  <c:v>-299.11297999999999</c:v>
                </c:pt>
                <c:pt idx="2528">
                  <c:v>-299.02831000000003</c:v>
                </c:pt>
                <c:pt idx="2529">
                  <c:v>-298.94374000000005</c:v>
                </c:pt>
                <c:pt idx="2530">
                  <c:v>-298.86007000000001</c:v>
                </c:pt>
                <c:pt idx="2531">
                  <c:v>-298.77550000000002</c:v>
                </c:pt>
                <c:pt idx="2532">
                  <c:v>-298.69094000000001</c:v>
                </c:pt>
                <c:pt idx="2533">
                  <c:v>-298.60637000000003</c:v>
                </c:pt>
                <c:pt idx="2534">
                  <c:v>-298.52170000000001</c:v>
                </c:pt>
                <c:pt idx="2535">
                  <c:v>-298.43703000000005</c:v>
                </c:pt>
                <c:pt idx="2536">
                  <c:v>-298.35247000000004</c:v>
                </c:pt>
                <c:pt idx="2537">
                  <c:v>-298.26890000000003</c:v>
                </c:pt>
                <c:pt idx="2538">
                  <c:v>-298.18433000000005</c:v>
                </c:pt>
                <c:pt idx="2539">
                  <c:v>-298.09966000000003</c:v>
                </c:pt>
                <c:pt idx="2540">
                  <c:v>-298.01510000000002</c:v>
                </c:pt>
                <c:pt idx="2541">
                  <c:v>-297.93043</c:v>
                </c:pt>
                <c:pt idx="2542">
                  <c:v>-297.84577000000002</c:v>
                </c:pt>
                <c:pt idx="2543">
                  <c:v>-297.76220000000001</c:v>
                </c:pt>
                <c:pt idx="2544">
                  <c:v>-297.67764</c:v>
                </c:pt>
                <c:pt idx="2545">
                  <c:v>-297.59307000000001</c:v>
                </c:pt>
                <c:pt idx="2546">
                  <c:v>-297.50841000000003</c:v>
                </c:pt>
                <c:pt idx="2547">
                  <c:v>-297.42384000000004</c:v>
                </c:pt>
                <c:pt idx="2548">
                  <c:v>-297.33918</c:v>
                </c:pt>
                <c:pt idx="2549">
                  <c:v>-297.25450999999998</c:v>
                </c:pt>
                <c:pt idx="2550">
                  <c:v>-297.17104999999998</c:v>
                </c:pt>
                <c:pt idx="2551">
                  <c:v>-297.08638999999999</c:v>
                </c:pt>
                <c:pt idx="2552">
                  <c:v>-297.00181999999995</c:v>
                </c:pt>
                <c:pt idx="2553">
                  <c:v>-296.91716000000002</c:v>
                </c:pt>
                <c:pt idx="2554">
                  <c:v>-296.83260000000001</c:v>
                </c:pt>
                <c:pt idx="2555">
                  <c:v>-296.74793999999997</c:v>
                </c:pt>
                <c:pt idx="2556">
                  <c:v>-296.66327000000001</c:v>
                </c:pt>
                <c:pt idx="2557">
                  <c:v>-296.57970999999998</c:v>
                </c:pt>
                <c:pt idx="2558">
                  <c:v>-296.49515000000002</c:v>
                </c:pt>
                <c:pt idx="2559">
                  <c:v>-296.41059000000001</c:v>
                </c:pt>
                <c:pt idx="2560">
                  <c:v>-296.32592999999997</c:v>
                </c:pt>
                <c:pt idx="2561">
                  <c:v>-296.24136999999996</c:v>
                </c:pt>
                <c:pt idx="2562">
                  <c:v>-296.15670999999998</c:v>
                </c:pt>
                <c:pt idx="2563">
                  <c:v>-296.07204999999999</c:v>
                </c:pt>
                <c:pt idx="2564">
                  <c:v>-295.98849000000001</c:v>
                </c:pt>
                <c:pt idx="2565">
                  <c:v>-295.90383000000003</c:v>
                </c:pt>
                <c:pt idx="2566">
                  <c:v>-295.81936999999999</c:v>
                </c:pt>
                <c:pt idx="2567">
                  <c:v>-295.73471000000001</c:v>
                </c:pt>
                <c:pt idx="2568">
                  <c:v>-295.65004999999996</c:v>
                </c:pt>
                <c:pt idx="2569">
                  <c:v>-295.56549000000001</c:v>
                </c:pt>
                <c:pt idx="2570">
                  <c:v>-295.48082999999997</c:v>
                </c:pt>
                <c:pt idx="2571">
                  <c:v>-295.39726999999999</c:v>
                </c:pt>
                <c:pt idx="2572">
                  <c:v>-295.31261999999998</c:v>
                </c:pt>
                <c:pt idx="2573">
                  <c:v>-295.22805999999997</c:v>
                </c:pt>
                <c:pt idx="2574">
                  <c:v>-295.14339999999999</c:v>
                </c:pt>
                <c:pt idx="2575">
                  <c:v>-295.05874</c:v>
                </c:pt>
                <c:pt idx="2576">
                  <c:v>-294.97429</c:v>
                </c:pt>
                <c:pt idx="2577">
                  <c:v>-294.89062999999999</c:v>
                </c:pt>
                <c:pt idx="2578">
                  <c:v>-294.80606999999998</c:v>
                </c:pt>
                <c:pt idx="2579">
                  <c:v>-294.72141999999997</c:v>
                </c:pt>
                <c:pt idx="2580">
                  <c:v>-294.63675999999998</c:v>
                </c:pt>
                <c:pt idx="2581">
                  <c:v>-294.55221</c:v>
                </c:pt>
                <c:pt idx="2582">
                  <c:v>-294.46754999999996</c:v>
                </c:pt>
                <c:pt idx="2583">
                  <c:v>-294.38299999999998</c:v>
                </c:pt>
                <c:pt idx="2584">
                  <c:v>-294.29934000000003</c:v>
                </c:pt>
                <c:pt idx="2585">
                  <c:v>-294.21469000000002</c:v>
                </c:pt>
                <c:pt idx="2586">
                  <c:v>-294.13013000000001</c:v>
                </c:pt>
                <c:pt idx="2587">
                  <c:v>-294.04548</c:v>
                </c:pt>
                <c:pt idx="2588">
                  <c:v>-293.96102000000002</c:v>
                </c:pt>
                <c:pt idx="2589">
                  <c:v>-293.87637000000001</c:v>
                </c:pt>
                <c:pt idx="2590">
                  <c:v>-293.79172000000005</c:v>
                </c:pt>
                <c:pt idx="2591">
                  <c:v>-293.70817</c:v>
                </c:pt>
                <c:pt idx="2592">
                  <c:v>-293.62351000000001</c:v>
                </c:pt>
                <c:pt idx="2593">
                  <c:v>-293.53896000000003</c:v>
                </c:pt>
                <c:pt idx="2594">
                  <c:v>-293.45431000000002</c:v>
                </c:pt>
                <c:pt idx="2595">
                  <c:v>-293.36966000000001</c:v>
                </c:pt>
                <c:pt idx="2596">
                  <c:v>-293.2851</c:v>
                </c:pt>
                <c:pt idx="2597">
                  <c:v>-293.20045000000005</c:v>
                </c:pt>
                <c:pt idx="2598">
                  <c:v>-293.11690000000004</c:v>
                </c:pt>
                <c:pt idx="2599">
                  <c:v>-293.03224999999998</c:v>
                </c:pt>
                <c:pt idx="2600">
                  <c:v>-292.94759999999997</c:v>
                </c:pt>
                <c:pt idx="2601">
                  <c:v>-292.86304999999999</c:v>
                </c:pt>
                <c:pt idx="2602">
                  <c:v>-292.77840000000003</c:v>
                </c:pt>
                <c:pt idx="2603">
                  <c:v>-292.69375000000002</c:v>
                </c:pt>
                <c:pt idx="2604">
                  <c:v>-292.60919999999999</c:v>
                </c:pt>
                <c:pt idx="2605">
                  <c:v>-292.52555000000001</c:v>
                </c:pt>
                <c:pt idx="2606">
                  <c:v>-292.44099999999997</c:v>
                </c:pt>
                <c:pt idx="2607">
                  <c:v>-292.35635000000002</c:v>
                </c:pt>
                <c:pt idx="2608">
                  <c:v>-292.27181000000002</c:v>
                </c:pt>
                <c:pt idx="2609">
                  <c:v>-292.18726000000004</c:v>
                </c:pt>
                <c:pt idx="2610">
                  <c:v>-292.10261000000003</c:v>
                </c:pt>
                <c:pt idx="2611">
                  <c:v>-292.01905999999997</c:v>
                </c:pt>
                <c:pt idx="2612">
                  <c:v>-291.93441000000001</c:v>
                </c:pt>
                <c:pt idx="2613">
                  <c:v>-291.84976999999998</c:v>
                </c:pt>
                <c:pt idx="2614">
                  <c:v>-291.76522</c:v>
                </c:pt>
                <c:pt idx="2615">
                  <c:v>-291.68056999999999</c:v>
                </c:pt>
                <c:pt idx="2616">
                  <c:v>-291.59593000000001</c:v>
                </c:pt>
                <c:pt idx="2617">
                  <c:v>-291.51138000000003</c:v>
                </c:pt>
                <c:pt idx="2618">
                  <c:v>-291.42773999999997</c:v>
                </c:pt>
                <c:pt idx="2619">
                  <c:v>-291.34318999999999</c:v>
                </c:pt>
                <c:pt idx="2620">
                  <c:v>-291.25855000000001</c:v>
                </c:pt>
                <c:pt idx="2621">
                  <c:v>-291.1739</c:v>
                </c:pt>
                <c:pt idx="2622">
                  <c:v>-291.08936</c:v>
                </c:pt>
                <c:pt idx="2623">
                  <c:v>-291.00470999999999</c:v>
                </c:pt>
                <c:pt idx="2624">
                  <c:v>-290.92007000000001</c:v>
                </c:pt>
                <c:pt idx="2625">
                  <c:v>-290.83652000000001</c:v>
                </c:pt>
                <c:pt idx="2626">
                  <c:v>-290.75188000000003</c:v>
                </c:pt>
                <c:pt idx="2627">
                  <c:v>-290.66734000000002</c:v>
                </c:pt>
                <c:pt idx="2628">
                  <c:v>-290.58269000000001</c:v>
                </c:pt>
                <c:pt idx="2629">
                  <c:v>-290.49804999999998</c:v>
                </c:pt>
                <c:pt idx="2630">
                  <c:v>-290.41350999999997</c:v>
                </c:pt>
                <c:pt idx="2631">
                  <c:v>-290.32885999999996</c:v>
                </c:pt>
                <c:pt idx="2632">
                  <c:v>-290.24522000000002</c:v>
                </c:pt>
                <c:pt idx="2633">
                  <c:v>-290.16067999999996</c:v>
                </c:pt>
                <c:pt idx="2634">
                  <c:v>-290.07603999999998</c:v>
                </c:pt>
                <c:pt idx="2635">
                  <c:v>-289.9914</c:v>
                </c:pt>
                <c:pt idx="2636">
                  <c:v>-289.90685999999999</c:v>
                </c:pt>
                <c:pt idx="2637">
                  <c:v>-289.82222000000002</c:v>
                </c:pt>
                <c:pt idx="2638">
                  <c:v>-289.73766999999998</c:v>
                </c:pt>
                <c:pt idx="2639">
                  <c:v>-289.65402999999998</c:v>
                </c:pt>
                <c:pt idx="2640">
                  <c:v>-289.56939</c:v>
                </c:pt>
                <c:pt idx="2641">
                  <c:v>-289.48475000000002</c:v>
                </c:pt>
                <c:pt idx="2642">
                  <c:v>-289.40010999999998</c:v>
                </c:pt>
                <c:pt idx="2643">
                  <c:v>-289.31547999999998</c:v>
                </c:pt>
                <c:pt idx="2644">
                  <c:v>-289.23093999999998</c:v>
                </c:pt>
                <c:pt idx="2645">
                  <c:v>-289.14729999999997</c:v>
                </c:pt>
                <c:pt idx="2646">
                  <c:v>-289.06265999999999</c:v>
                </c:pt>
                <c:pt idx="2647">
                  <c:v>-288.97811999999999</c:v>
                </c:pt>
                <c:pt idx="2648">
                  <c:v>-288.89348000000001</c:v>
                </c:pt>
                <c:pt idx="2649">
                  <c:v>-288.80885000000001</c:v>
                </c:pt>
                <c:pt idx="2650">
                  <c:v>-288.72430999999995</c:v>
                </c:pt>
                <c:pt idx="2651">
                  <c:v>-288.63967000000002</c:v>
                </c:pt>
                <c:pt idx="2652">
                  <c:v>-288.55602999999996</c:v>
                </c:pt>
                <c:pt idx="2653">
                  <c:v>-288.47149999999999</c:v>
                </c:pt>
                <c:pt idx="2654">
                  <c:v>-288.38685999999996</c:v>
                </c:pt>
                <c:pt idx="2655">
                  <c:v>-288.30232999999998</c:v>
                </c:pt>
                <c:pt idx="2656">
                  <c:v>-288.21769</c:v>
                </c:pt>
                <c:pt idx="2657">
                  <c:v>-288.13305000000003</c:v>
                </c:pt>
                <c:pt idx="2658">
                  <c:v>-288.04852</c:v>
                </c:pt>
                <c:pt idx="2659">
                  <c:v>-287.96487999999999</c:v>
                </c:pt>
                <c:pt idx="2660">
                  <c:v>-287.88015000000001</c:v>
                </c:pt>
                <c:pt idx="2661">
                  <c:v>-287.79561000000001</c:v>
                </c:pt>
                <c:pt idx="2662">
                  <c:v>-287.71098000000001</c:v>
                </c:pt>
                <c:pt idx="2663">
                  <c:v>-287.62635</c:v>
                </c:pt>
                <c:pt idx="2664">
                  <c:v>-287.54181</c:v>
                </c:pt>
                <c:pt idx="2665">
                  <c:v>-287.45717999999999</c:v>
                </c:pt>
                <c:pt idx="2666">
                  <c:v>-287.37355000000002</c:v>
                </c:pt>
                <c:pt idx="2667">
                  <c:v>-287.28901000000002</c:v>
                </c:pt>
                <c:pt idx="2668">
                  <c:v>-287.20438000000001</c:v>
                </c:pt>
                <c:pt idx="2669">
                  <c:v>-287.11975000000001</c:v>
                </c:pt>
                <c:pt idx="2670">
                  <c:v>-287.03521000000001</c:v>
                </c:pt>
                <c:pt idx="2671">
                  <c:v>-286.95058</c:v>
                </c:pt>
                <c:pt idx="2672">
                  <c:v>-286.86695000000003</c:v>
                </c:pt>
                <c:pt idx="2673">
                  <c:v>-286.78232000000003</c:v>
                </c:pt>
                <c:pt idx="2674">
                  <c:v>-286.69768999999997</c:v>
                </c:pt>
                <c:pt idx="2675">
                  <c:v>-286.61306000000002</c:v>
                </c:pt>
                <c:pt idx="2676">
                  <c:v>-286.52852999999999</c:v>
                </c:pt>
                <c:pt idx="2677">
                  <c:v>-286.44389999999999</c:v>
                </c:pt>
                <c:pt idx="2678">
                  <c:v>-286.35926999999998</c:v>
                </c:pt>
                <c:pt idx="2679">
                  <c:v>-286.27574000000004</c:v>
                </c:pt>
                <c:pt idx="2680">
                  <c:v>-286.19110999999998</c:v>
                </c:pt>
                <c:pt idx="2681">
                  <c:v>-286.10648000000003</c:v>
                </c:pt>
                <c:pt idx="2682">
                  <c:v>-286.02184999999997</c:v>
                </c:pt>
                <c:pt idx="2683">
                  <c:v>-285.93721999999997</c:v>
                </c:pt>
                <c:pt idx="2684">
                  <c:v>-285.85259000000002</c:v>
                </c:pt>
                <c:pt idx="2685">
                  <c:v>-285.76805999999999</c:v>
                </c:pt>
                <c:pt idx="2686">
                  <c:v>-285.68444</c:v>
                </c:pt>
                <c:pt idx="2687">
                  <c:v>-285.59980999999999</c:v>
                </c:pt>
                <c:pt idx="2688">
                  <c:v>-285.51528000000002</c:v>
                </c:pt>
                <c:pt idx="2689">
                  <c:v>-285.43065000000001</c:v>
                </c:pt>
                <c:pt idx="2690">
                  <c:v>-285.34602999999998</c:v>
                </c:pt>
                <c:pt idx="2691">
                  <c:v>-285.26139999999998</c:v>
                </c:pt>
                <c:pt idx="2692">
                  <c:v>-285.17677000000003</c:v>
                </c:pt>
                <c:pt idx="2693">
                  <c:v>-285.09315000000004</c:v>
                </c:pt>
                <c:pt idx="2694">
                  <c:v>-285.00851999999998</c:v>
                </c:pt>
                <c:pt idx="2695">
                  <c:v>-284.92399999999998</c:v>
                </c:pt>
                <c:pt idx="2696">
                  <c:v>-284.83936999999997</c:v>
                </c:pt>
                <c:pt idx="2697">
                  <c:v>-284.75475</c:v>
                </c:pt>
                <c:pt idx="2698">
                  <c:v>-284.67012</c:v>
                </c:pt>
                <c:pt idx="2699">
                  <c:v>-284.5865</c:v>
                </c:pt>
                <c:pt idx="2700">
                  <c:v>-284.50187</c:v>
                </c:pt>
                <c:pt idx="2701">
                  <c:v>-284.41735</c:v>
                </c:pt>
                <c:pt idx="2702">
                  <c:v>-284.33271999999999</c:v>
                </c:pt>
                <c:pt idx="2703">
                  <c:v>-284.24810000000002</c:v>
                </c:pt>
                <c:pt idx="2704">
                  <c:v>-284.16357999999997</c:v>
                </c:pt>
                <c:pt idx="2705">
                  <c:v>-284.07884999999999</c:v>
                </c:pt>
                <c:pt idx="2706">
                  <c:v>-283.99522999999999</c:v>
                </c:pt>
                <c:pt idx="2707">
                  <c:v>-283.91070999999999</c:v>
                </c:pt>
                <c:pt idx="2708">
                  <c:v>-283.82608999999997</c:v>
                </c:pt>
                <c:pt idx="2709">
                  <c:v>-283.74146999999999</c:v>
                </c:pt>
                <c:pt idx="2710">
                  <c:v>-283.65683999999999</c:v>
                </c:pt>
                <c:pt idx="2711">
                  <c:v>-283.57222000000002</c:v>
                </c:pt>
                <c:pt idx="2712">
                  <c:v>-283.48759999999999</c:v>
                </c:pt>
                <c:pt idx="2713">
                  <c:v>-283.40397999999999</c:v>
                </c:pt>
                <c:pt idx="2714">
                  <c:v>-283.31945999999999</c:v>
                </c:pt>
                <c:pt idx="2715">
                  <c:v>-283.23484000000002</c:v>
                </c:pt>
                <c:pt idx="2716">
                  <c:v>-283.15021999999999</c:v>
                </c:pt>
                <c:pt idx="2717">
                  <c:v>-283.06559999999996</c:v>
                </c:pt>
                <c:pt idx="2718">
                  <c:v>-282.98098000000005</c:v>
                </c:pt>
                <c:pt idx="2719">
                  <c:v>-282.89735999999994</c:v>
                </c:pt>
                <c:pt idx="2720">
                  <c:v>-282.81273999999996</c:v>
                </c:pt>
                <c:pt idx="2721">
                  <c:v>-282.72821999999996</c:v>
                </c:pt>
                <c:pt idx="2722">
                  <c:v>-282.64350000000002</c:v>
                </c:pt>
                <c:pt idx="2723">
                  <c:v>-282.55889000000002</c:v>
                </c:pt>
                <c:pt idx="2724">
                  <c:v>-282.47437000000002</c:v>
                </c:pt>
                <c:pt idx="2725">
                  <c:v>-282.38975000000005</c:v>
                </c:pt>
                <c:pt idx="2726">
                  <c:v>-282.30613000000005</c:v>
                </c:pt>
                <c:pt idx="2727">
                  <c:v>-282.22162000000003</c:v>
                </c:pt>
                <c:pt idx="2728">
                  <c:v>-282.13690000000003</c:v>
                </c:pt>
                <c:pt idx="2729">
                  <c:v>-282.05228</c:v>
                </c:pt>
                <c:pt idx="2730">
                  <c:v>-281.96767</c:v>
                </c:pt>
                <c:pt idx="2731">
                  <c:v>-281.88315</c:v>
                </c:pt>
                <c:pt idx="2732">
                  <c:v>-281.79843</c:v>
                </c:pt>
                <c:pt idx="2733">
                  <c:v>-281.71482000000003</c:v>
                </c:pt>
                <c:pt idx="2734">
                  <c:v>-281.63029999999998</c:v>
                </c:pt>
                <c:pt idx="2735">
                  <c:v>-281.54568999999998</c:v>
                </c:pt>
                <c:pt idx="2736">
                  <c:v>-281.46107000000001</c:v>
                </c:pt>
                <c:pt idx="2737">
                  <c:v>-281.37635999999998</c:v>
                </c:pt>
                <c:pt idx="2738">
                  <c:v>-281.29183999999998</c:v>
                </c:pt>
                <c:pt idx="2739">
                  <c:v>-281.20722999999998</c:v>
                </c:pt>
                <c:pt idx="2740">
                  <c:v>-281.12362000000002</c:v>
                </c:pt>
                <c:pt idx="2741">
                  <c:v>-281.03910000000002</c:v>
                </c:pt>
                <c:pt idx="2742">
                  <c:v>-280.95438999999999</c:v>
                </c:pt>
                <c:pt idx="2743">
                  <c:v>-280.86977999999999</c:v>
                </c:pt>
                <c:pt idx="2744">
                  <c:v>-280.78516000000002</c:v>
                </c:pt>
                <c:pt idx="2745">
                  <c:v>-280.70065</c:v>
                </c:pt>
                <c:pt idx="2746">
                  <c:v>-280.61694</c:v>
                </c:pt>
                <c:pt idx="2747">
                  <c:v>-280.53233</c:v>
                </c:pt>
                <c:pt idx="2748">
                  <c:v>-280.44781</c:v>
                </c:pt>
                <c:pt idx="2749">
                  <c:v>-280.36320000000001</c:v>
                </c:pt>
                <c:pt idx="2750">
                  <c:v>-280.27848999999998</c:v>
                </c:pt>
                <c:pt idx="2751">
                  <c:v>-280.19388000000004</c:v>
                </c:pt>
                <c:pt idx="2752">
                  <c:v>-280.10937000000001</c:v>
                </c:pt>
                <c:pt idx="2753">
                  <c:v>-280.02575999999999</c:v>
                </c:pt>
                <c:pt idx="2754">
                  <c:v>-279.94104999999996</c:v>
                </c:pt>
                <c:pt idx="2755">
                  <c:v>-279.85644000000002</c:v>
                </c:pt>
                <c:pt idx="2756">
                  <c:v>-279.77193</c:v>
                </c:pt>
                <c:pt idx="2757">
                  <c:v>-279.68732</c:v>
                </c:pt>
                <c:pt idx="2758">
                  <c:v>-279.60261000000003</c:v>
                </c:pt>
                <c:pt idx="2759">
                  <c:v>-279.5181</c:v>
                </c:pt>
                <c:pt idx="2760">
                  <c:v>-279.43449000000004</c:v>
                </c:pt>
                <c:pt idx="2761">
                  <c:v>-279.34988999999996</c:v>
                </c:pt>
                <c:pt idx="2762">
                  <c:v>-279.26517999999999</c:v>
                </c:pt>
                <c:pt idx="2763">
                  <c:v>-279.18066999999996</c:v>
                </c:pt>
                <c:pt idx="2764">
                  <c:v>-279.09606000000002</c:v>
                </c:pt>
                <c:pt idx="2765">
                  <c:v>-279.01146</c:v>
                </c:pt>
                <c:pt idx="2766">
                  <c:v>-278.92775</c:v>
                </c:pt>
                <c:pt idx="2767">
                  <c:v>-278.84324000000004</c:v>
                </c:pt>
                <c:pt idx="2768">
                  <c:v>-278.75864000000001</c:v>
                </c:pt>
                <c:pt idx="2769">
                  <c:v>-278.67392999999998</c:v>
                </c:pt>
                <c:pt idx="2770">
                  <c:v>-278.58931999999999</c:v>
                </c:pt>
                <c:pt idx="2771">
                  <c:v>-278.50482</c:v>
                </c:pt>
                <c:pt idx="2772">
                  <c:v>-278.42021</c:v>
                </c:pt>
                <c:pt idx="2773">
                  <c:v>-278.33650999999998</c:v>
                </c:pt>
                <c:pt idx="2774">
                  <c:v>-278.25189999999998</c:v>
                </c:pt>
                <c:pt idx="2775">
                  <c:v>-278.16739999999999</c:v>
                </c:pt>
                <c:pt idx="2776">
                  <c:v>-278.08269000000001</c:v>
                </c:pt>
                <c:pt idx="2777">
                  <c:v>-277.99808999999999</c:v>
                </c:pt>
                <c:pt idx="2778">
                  <c:v>-277.91347999999999</c:v>
                </c:pt>
                <c:pt idx="2779">
                  <c:v>-277.82070000000004</c:v>
                </c:pt>
                <c:pt idx="2780">
                  <c:v>-277.72800999999998</c:v>
                </c:pt>
                <c:pt idx="2781">
                  <c:v>-277.63531999999998</c:v>
                </c:pt>
                <c:pt idx="2782">
                  <c:v>-277.54253999999997</c:v>
                </c:pt>
                <c:pt idx="2783">
                  <c:v>-277.44974999999999</c:v>
                </c:pt>
                <c:pt idx="2784">
                  <c:v>-277.35707000000002</c:v>
                </c:pt>
                <c:pt idx="2785">
                  <c:v>-277.26438000000002</c:v>
                </c:pt>
                <c:pt idx="2786">
                  <c:v>-277.17160000000001</c:v>
                </c:pt>
                <c:pt idx="2787">
                  <c:v>-277.07891000000001</c:v>
                </c:pt>
                <c:pt idx="2788">
                  <c:v>-276.98613</c:v>
                </c:pt>
                <c:pt idx="2789">
                  <c:v>-276.89345000000003</c:v>
                </c:pt>
                <c:pt idx="2790">
                  <c:v>-276.80065999999999</c:v>
                </c:pt>
                <c:pt idx="2791">
                  <c:v>-276.70697999999999</c:v>
                </c:pt>
                <c:pt idx="2792">
                  <c:v>-276.61430000000001</c:v>
                </c:pt>
                <c:pt idx="2793">
                  <c:v>-276.52151000000003</c:v>
                </c:pt>
                <c:pt idx="2794">
                  <c:v>-276.42873000000003</c:v>
                </c:pt>
                <c:pt idx="2795">
                  <c:v>-276.33605</c:v>
                </c:pt>
                <c:pt idx="2796">
                  <c:v>-276.24337000000003</c:v>
                </c:pt>
                <c:pt idx="2797">
                  <c:v>-276.15059000000002</c:v>
                </c:pt>
                <c:pt idx="2798">
                  <c:v>-276.05790999999999</c:v>
                </c:pt>
                <c:pt idx="2799">
                  <c:v>-275.96512999999999</c:v>
                </c:pt>
                <c:pt idx="2800">
                  <c:v>-275.87234000000001</c:v>
                </c:pt>
                <c:pt idx="2801">
                  <c:v>-275.77292999999997</c:v>
                </c:pt>
                <c:pt idx="2802">
                  <c:v>-275.67311999999998</c:v>
                </c:pt>
                <c:pt idx="2803">
                  <c:v>-275.57311999999996</c:v>
                </c:pt>
                <c:pt idx="2804">
                  <c:v>-275.47320999999999</c:v>
                </c:pt>
                <c:pt idx="2805">
                  <c:v>-275.37230999999997</c:v>
                </c:pt>
                <c:pt idx="2806">
                  <c:v>-275.27229999999997</c:v>
                </c:pt>
                <c:pt idx="2807">
                  <c:v>-275.17250000000001</c:v>
                </c:pt>
                <c:pt idx="2808">
                  <c:v>-275.07249999999999</c:v>
                </c:pt>
                <c:pt idx="2809">
                  <c:v>-274.97248999999999</c:v>
                </c:pt>
                <c:pt idx="2810">
                  <c:v>-274.87169</c:v>
                </c:pt>
                <c:pt idx="2811">
                  <c:v>-274.77169000000004</c:v>
                </c:pt>
                <c:pt idx="2812">
                  <c:v>-274.67167999999998</c:v>
                </c:pt>
                <c:pt idx="2813">
                  <c:v>-274.56465000000003</c:v>
                </c:pt>
                <c:pt idx="2814">
                  <c:v>-274.45578</c:v>
                </c:pt>
                <c:pt idx="2815">
                  <c:v>-274.34700999999995</c:v>
                </c:pt>
                <c:pt idx="2816">
                  <c:v>-274.23812999999996</c:v>
                </c:pt>
                <c:pt idx="2817">
                  <c:v>-274.12936000000002</c:v>
                </c:pt>
                <c:pt idx="2818">
                  <c:v>-274.02049</c:v>
                </c:pt>
                <c:pt idx="2819">
                  <c:v>-273.91172</c:v>
                </c:pt>
                <c:pt idx="2820">
                  <c:v>-273.80194999999998</c:v>
                </c:pt>
                <c:pt idx="2821">
                  <c:v>-273.69308000000001</c:v>
                </c:pt>
                <c:pt idx="2822">
                  <c:v>-273.58421000000004</c:v>
                </c:pt>
                <c:pt idx="2823">
                  <c:v>-273.47543999999999</c:v>
                </c:pt>
                <c:pt idx="2824">
                  <c:v>-273.36657000000002</c:v>
                </c:pt>
                <c:pt idx="2825">
                  <c:v>-273.25779999999997</c:v>
                </c:pt>
                <c:pt idx="2826">
                  <c:v>-273.14903000000004</c:v>
                </c:pt>
                <c:pt idx="2827">
                  <c:v>-273.04006000000004</c:v>
                </c:pt>
                <c:pt idx="2828">
                  <c:v>-272.93029000000001</c:v>
                </c:pt>
                <c:pt idx="2829">
                  <c:v>-272.82153000000005</c:v>
                </c:pt>
                <c:pt idx="2830">
                  <c:v>-272.71266000000003</c:v>
                </c:pt>
                <c:pt idx="2831">
                  <c:v>-272.60388999999998</c:v>
                </c:pt>
                <c:pt idx="2832">
                  <c:v>-272.49502999999999</c:v>
                </c:pt>
                <c:pt idx="2833">
                  <c:v>-272.38616000000002</c:v>
                </c:pt>
                <c:pt idx="2834">
                  <c:v>-272.27739999999994</c:v>
                </c:pt>
                <c:pt idx="2835">
                  <c:v>-272.16863000000001</c:v>
                </c:pt>
                <c:pt idx="2836">
                  <c:v>-272.05966999999998</c:v>
                </c:pt>
                <c:pt idx="2837">
                  <c:v>-271.94990000000001</c:v>
                </c:pt>
                <c:pt idx="2838">
                  <c:v>-271.84114000000005</c:v>
                </c:pt>
                <c:pt idx="2839">
                  <c:v>-271.73228</c:v>
                </c:pt>
                <c:pt idx="2840">
                  <c:v>-271.62351000000001</c:v>
                </c:pt>
                <c:pt idx="2841">
                  <c:v>-271.51465000000002</c:v>
                </c:pt>
                <c:pt idx="2842">
                  <c:v>-271.40579000000002</c:v>
                </c:pt>
                <c:pt idx="2843">
                  <c:v>-271.29702999999995</c:v>
                </c:pt>
                <c:pt idx="2844">
                  <c:v>-271.18826999999999</c:v>
                </c:pt>
                <c:pt idx="2845">
                  <c:v>-271.07745</c:v>
                </c:pt>
                <c:pt idx="2846">
                  <c:v>-270.96111999999999</c:v>
                </c:pt>
                <c:pt idx="2847">
                  <c:v>-270.84379000000001</c:v>
                </c:pt>
                <c:pt idx="2848">
                  <c:v>-270.72726</c:v>
                </c:pt>
                <c:pt idx="2849">
                  <c:v>-270.61092000000002</c:v>
                </c:pt>
                <c:pt idx="2850">
                  <c:v>-270.49458999999996</c:v>
                </c:pt>
                <c:pt idx="2851">
                  <c:v>-270.37716</c:v>
                </c:pt>
                <c:pt idx="2852">
                  <c:v>-270.26072999999997</c:v>
                </c:pt>
                <c:pt idx="2853">
                  <c:v>-270.14440000000002</c:v>
                </c:pt>
                <c:pt idx="2854">
                  <c:v>-270.02697000000001</c:v>
                </c:pt>
                <c:pt idx="2855">
                  <c:v>-269.91064</c:v>
                </c:pt>
                <c:pt idx="2856">
                  <c:v>-269.79422</c:v>
                </c:pt>
                <c:pt idx="2857">
                  <c:v>-269.67779000000002</c:v>
                </c:pt>
                <c:pt idx="2858">
                  <c:v>-269.56045999999998</c:v>
                </c:pt>
                <c:pt idx="2859">
                  <c:v>-269.44413000000003</c:v>
                </c:pt>
                <c:pt idx="2860">
                  <c:v>-269.32760999999999</c:v>
                </c:pt>
                <c:pt idx="2861">
                  <c:v>-269.21028000000001</c:v>
                </c:pt>
                <c:pt idx="2862">
                  <c:v>-269.09384999999997</c:v>
                </c:pt>
                <c:pt idx="2863">
                  <c:v>-268.97753</c:v>
                </c:pt>
                <c:pt idx="2864">
                  <c:v>-268.86110000000002</c:v>
                </c:pt>
                <c:pt idx="2865">
                  <c:v>-268.74368000000004</c:v>
                </c:pt>
                <c:pt idx="2866">
                  <c:v>-268.62736000000001</c:v>
                </c:pt>
                <c:pt idx="2867">
                  <c:v>-268.51092999999997</c:v>
                </c:pt>
                <c:pt idx="2868">
                  <c:v>-268.39350999999999</c:v>
                </c:pt>
                <c:pt idx="2869">
                  <c:v>-268.27719000000002</c:v>
                </c:pt>
                <c:pt idx="2870">
                  <c:v>-268.16076000000004</c:v>
                </c:pt>
                <c:pt idx="2871">
                  <c:v>-268.04444000000001</c:v>
                </c:pt>
                <c:pt idx="2872">
                  <c:v>-267.92692</c:v>
                </c:pt>
                <c:pt idx="2873">
                  <c:v>-267.81060000000002</c:v>
                </c:pt>
                <c:pt idx="2874">
                  <c:v>-267.69427999999999</c:v>
                </c:pt>
                <c:pt idx="2875">
                  <c:v>-267.57686000000001</c:v>
                </c:pt>
                <c:pt idx="2876">
                  <c:v>-267.46044000000001</c:v>
                </c:pt>
                <c:pt idx="2877">
                  <c:v>-267.34402</c:v>
                </c:pt>
                <c:pt idx="2878">
                  <c:v>-267.22770000000003</c:v>
                </c:pt>
                <c:pt idx="2879">
                  <c:v>-267.11027999999999</c:v>
                </c:pt>
                <c:pt idx="2880">
                  <c:v>-266.99387000000002</c:v>
                </c:pt>
                <c:pt idx="2881">
                  <c:v>-266.87745000000001</c:v>
                </c:pt>
                <c:pt idx="2882">
                  <c:v>-266.76013</c:v>
                </c:pt>
                <c:pt idx="2883">
                  <c:v>-266.64372000000003</c:v>
                </c:pt>
                <c:pt idx="2884">
                  <c:v>-266.52730000000003</c:v>
                </c:pt>
                <c:pt idx="2885">
                  <c:v>-266.40997999999996</c:v>
                </c:pt>
                <c:pt idx="2886">
                  <c:v>-266.29356999999999</c:v>
                </c:pt>
                <c:pt idx="2887">
                  <c:v>-266.17716000000001</c:v>
                </c:pt>
                <c:pt idx="2888">
                  <c:v>-266.06074000000001</c:v>
                </c:pt>
                <c:pt idx="2889">
                  <c:v>-265.94343000000003</c:v>
                </c:pt>
                <c:pt idx="2890">
                  <c:v>-265.82700999999997</c:v>
                </c:pt>
                <c:pt idx="2891">
                  <c:v>-265.7106</c:v>
                </c:pt>
                <c:pt idx="2892">
                  <c:v>-265.59319000000005</c:v>
                </c:pt>
                <c:pt idx="2893">
                  <c:v>-265.47687999999999</c:v>
                </c:pt>
                <c:pt idx="2894">
                  <c:v>-265.36047000000002</c:v>
                </c:pt>
                <c:pt idx="2895">
                  <c:v>-265.24405000000002</c:v>
                </c:pt>
                <c:pt idx="2896">
                  <c:v>-265.12664000000001</c:v>
                </c:pt>
                <c:pt idx="2897">
                  <c:v>-265.01032999999995</c:v>
                </c:pt>
                <c:pt idx="2898">
                  <c:v>-264.89382000000001</c:v>
                </c:pt>
                <c:pt idx="2899">
                  <c:v>-264.77651000000003</c:v>
                </c:pt>
                <c:pt idx="2900">
                  <c:v>-264.66011000000003</c:v>
                </c:pt>
                <c:pt idx="2901">
                  <c:v>-264.54380000000003</c:v>
                </c:pt>
                <c:pt idx="2902">
                  <c:v>-264.42728999999997</c:v>
                </c:pt>
                <c:pt idx="2903">
                  <c:v>-264.30998</c:v>
                </c:pt>
                <c:pt idx="2904">
                  <c:v>-264.19357000000002</c:v>
                </c:pt>
                <c:pt idx="2905">
                  <c:v>-264.07717000000002</c:v>
                </c:pt>
                <c:pt idx="2906">
                  <c:v>-263.95975999999996</c:v>
                </c:pt>
                <c:pt idx="2907">
                  <c:v>-263.84345999999999</c:v>
                </c:pt>
                <c:pt idx="2908">
                  <c:v>-263.72704999999996</c:v>
                </c:pt>
                <c:pt idx="2909">
                  <c:v>-263.61054999999999</c:v>
                </c:pt>
                <c:pt idx="2910">
                  <c:v>-263.49323999999996</c:v>
                </c:pt>
                <c:pt idx="2911">
                  <c:v>-263.37684000000002</c:v>
                </c:pt>
                <c:pt idx="2912">
                  <c:v>-263.26043000000004</c:v>
                </c:pt>
                <c:pt idx="2913">
                  <c:v>-263.14303000000001</c:v>
                </c:pt>
                <c:pt idx="2914">
                  <c:v>-263.02672999999999</c:v>
                </c:pt>
                <c:pt idx="2915">
                  <c:v>-262.91032999999999</c:v>
                </c:pt>
                <c:pt idx="2916">
                  <c:v>-262.79392000000001</c:v>
                </c:pt>
                <c:pt idx="2917">
                  <c:v>-262.67651999999998</c:v>
                </c:pt>
                <c:pt idx="2918">
                  <c:v>-262.56011999999998</c:v>
                </c:pt>
                <c:pt idx="2919">
                  <c:v>-262.44371999999998</c:v>
                </c:pt>
                <c:pt idx="2920">
                  <c:v>-262.32632000000001</c:v>
                </c:pt>
                <c:pt idx="2921">
                  <c:v>-262.21001999999999</c:v>
                </c:pt>
                <c:pt idx="2922">
                  <c:v>-262.09361999999999</c:v>
                </c:pt>
                <c:pt idx="2923">
                  <c:v>-261.97712000000001</c:v>
                </c:pt>
                <c:pt idx="2924">
                  <c:v>-261.85982999999999</c:v>
                </c:pt>
                <c:pt idx="2925">
                  <c:v>-261.74342999999999</c:v>
                </c:pt>
                <c:pt idx="2926">
                  <c:v>-261.62702999999999</c:v>
                </c:pt>
                <c:pt idx="2927">
                  <c:v>-261.50963000000002</c:v>
                </c:pt>
                <c:pt idx="2928">
                  <c:v>-261.39323999999999</c:v>
                </c:pt>
                <c:pt idx="2929">
                  <c:v>-261.27683999999999</c:v>
                </c:pt>
                <c:pt idx="2930">
                  <c:v>-261.16044999999997</c:v>
                </c:pt>
                <c:pt idx="2931">
                  <c:v>-261.04315000000003</c:v>
                </c:pt>
                <c:pt idx="2932">
                  <c:v>-260.92676</c:v>
                </c:pt>
                <c:pt idx="2933">
                  <c:v>-260.81025999999997</c:v>
                </c:pt>
                <c:pt idx="2934">
                  <c:v>-260.69297</c:v>
                </c:pt>
                <c:pt idx="2935">
                  <c:v>-260.57658000000004</c:v>
                </c:pt>
                <c:pt idx="2936">
                  <c:v>-260.46007999999995</c:v>
                </c:pt>
                <c:pt idx="2937">
                  <c:v>-260.34379000000001</c:v>
                </c:pt>
                <c:pt idx="2938">
                  <c:v>-260.22640000000001</c:v>
                </c:pt>
                <c:pt idx="2939">
                  <c:v>-260.10991000000001</c:v>
                </c:pt>
                <c:pt idx="2940">
                  <c:v>-259.99361999999996</c:v>
                </c:pt>
                <c:pt idx="2941">
                  <c:v>-259.87622999999996</c:v>
                </c:pt>
                <c:pt idx="2942">
                  <c:v>-259.75984</c:v>
                </c:pt>
                <c:pt idx="2943">
                  <c:v>-259.64345000000003</c:v>
                </c:pt>
                <c:pt idx="2944">
                  <c:v>-259.52706000000001</c:v>
                </c:pt>
                <c:pt idx="2945">
                  <c:v>-259.40967000000001</c:v>
                </c:pt>
                <c:pt idx="2946">
                  <c:v>-259.29327999999998</c:v>
                </c:pt>
                <c:pt idx="2947">
                  <c:v>-259.17689000000001</c:v>
                </c:pt>
                <c:pt idx="2948">
                  <c:v>-259.05950000000001</c:v>
                </c:pt>
                <c:pt idx="2949">
                  <c:v>-258.94312000000002</c:v>
                </c:pt>
                <c:pt idx="2950">
                  <c:v>-258.82673</c:v>
                </c:pt>
                <c:pt idx="2951">
                  <c:v>-258.71033999999997</c:v>
                </c:pt>
                <c:pt idx="2952">
                  <c:v>-258.59296000000001</c:v>
                </c:pt>
                <c:pt idx="2953">
                  <c:v>-258.47656999999998</c:v>
                </c:pt>
                <c:pt idx="2954">
                  <c:v>-258.36018999999999</c:v>
                </c:pt>
                <c:pt idx="2955">
                  <c:v>-258.24269999999996</c:v>
                </c:pt>
                <c:pt idx="2956">
                  <c:v>-258.12642</c:v>
                </c:pt>
                <c:pt idx="2957">
                  <c:v>-258.01004</c:v>
                </c:pt>
                <c:pt idx="2958">
                  <c:v>-257.89364999999998</c:v>
                </c:pt>
                <c:pt idx="2959">
                  <c:v>-257.77627000000001</c:v>
                </c:pt>
                <c:pt idx="2960">
                  <c:v>-257.65989000000002</c:v>
                </c:pt>
                <c:pt idx="2961">
                  <c:v>-257.54350999999997</c:v>
                </c:pt>
                <c:pt idx="2962">
                  <c:v>-257.42602999999997</c:v>
                </c:pt>
                <c:pt idx="2963">
                  <c:v>-257.30975000000001</c:v>
                </c:pt>
                <c:pt idx="2964">
                  <c:v>-257.19336999999996</c:v>
                </c:pt>
                <c:pt idx="2965">
                  <c:v>-257.07688999999999</c:v>
                </c:pt>
                <c:pt idx="2966">
                  <c:v>-256.95950999999997</c:v>
                </c:pt>
                <c:pt idx="2967">
                  <c:v>-256.84322999999995</c:v>
                </c:pt>
                <c:pt idx="2968">
                  <c:v>-256.72675000000004</c:v>
                </c:pt>
                <c:pt idx="2969">
                  <c:v>-256.60937000000001</c:v>
                </c:pt>
                <c:pt idx="2970">
                  <c:v>-256.49298999999996</c:v>
                </c:pt>
                <c:pt idx="2971">
                  <c:v>-256.37662</c:v>
                </c:pt>
                <c:pt idx="2972">
                  <c:v>-256.26023999999995</c:v>
                </c:pt>
                <c:pt idx="2973">
                  <c:v>-256.14286000000004</c:v>
                </c:pt>
                <c:pt idx="2974">
                  <c:v>-256.02638999999999</c:v>
                </c:pt>
                <c:pt idx="2975">
                  <c:v>-255.91011</c:v>
                </c:pt>
                <c:pt idx="2976">
                  <c:v>-255.79273999999998</c:v>
                </c:pt>
                <c:pt idx="2977">
                  <c:v>-255.67625999999998</c:v>
                </c:pt>
                <c:pt idx="2978">
                  <c:v>-255.55989</c:v>
                </c:pt>
                <c:pt idx="2979">
                  <c:v>-255.44351</c:v>
                </c:pt>
                <c:pt idx="2980">
                  <c:v>-255.32614000000001</c:v>
                </c:pt>
                <c:pt idx="2981">
                  <c:v>-255.20976999999999</c:v>
                </c:pt>
                <c:pt idx="2982">
                  <c:v>-255.0934</c:v>
                </c:pt>
                <c:pt idx="2983">
                  <c:v>-254.97591999999997</c:v>
                </c:pt>
                <c:pt idx="2984">
                  <c:v>-254.85955000000001</c:v>
                </c:pt>
                <c:pt idx="2985">
                  <c:v>-254.74328</c:v>
                </c:pt>
                <c:pt idx="2986">
                  <c:v>-254.62681000000003</c:v>
                </c:pt>
                <c:pt idx="2987">
                  <c:v>-254.50943999999998</c:v>
                </c:pt>
                <c:pt idx="2988">
                  <c:v>-254.39306999999999</c:v>
                </c:pt>
                <c:pt idx="2989">
                  <c:v>-254.27660000000003</c:v>
                </c:pt>
                <c:pt idx="2990">
                  <c:v>-254.15923000000001</c:v>
                </c:pt>
                <c:pt idx="2991">
                  <c:v>-254.04295999999999</c:v>
                </c:pt>
                <c:pt idx="2992">
                  <c:v>-253.92649999999998</c:v>
                </c:pt>
                <c:pt idx="2993">
                  <c:v>-253.81012999999999</c:v>
                </c:pt>
                <c:pt idx="2994">
                  <c:v>-253.69276000000002</c:v>
                </c:pt>
                <c:pt idx="2995">
                  <c:v>-253.5763</c:v>
                </c:pt>
                <c:pt idx="2996">
                  <c:v>-253.45992999999999</c:v>
                </c:pt>
                <c:pt idx="2997">
                  <c:v>-253.34265999999997</c:v>
                </c:pt>
                <c:pt idx="2998">
                  <c:v>-253.22620000000001</c:v>
                </c:pt>
                <c:pt idx="2999">
                  <c:v>-253.10982999999999</c:v>
                </c:pt>
                <c:pt idx="3000">
                  <c:v>-252.99247</c:v>
                </c:pt>
                <c:pt idx="3001">
                  <c:v>-252.87601000000001</c:v>
                </c:pt>
                <c:pt idx="3002">
                  <c:v>-252.75963999999999</c:v>
                </c:pt>
                <c:pt idx="3003">
                  <c:v>-252.64318</c:v>
                </c:pt>
                <c:pt idx="3004">
                  <c:v>-252.52582000000001</c:v>
                </c:pt>
                <c:pt idx="3005">
                  <c:v>-252.40955</c:v>
                </c:pt>
                <c:pt idx="3006">
                  <c:v>-252.29309000000001</c:v>
                </c:pt>
                <c:pt idx="3007">
                  <c:v>-252.17572999999999</c:v>
                </c:pt>
                <c:pt idx="3008">
                  <c:v>-252.05937</c:v>
                </c:pt>
                <c:pt idx="3009">
                  <c:v>-251.94290999999998</c:v>
                </c:pt>
                <c:pt idx="3010">
                  <c:v>-251.82655</c:v>
                </c:pt>
                <c:pt idx="3011">
                  <c:v>-251.70919000000004</c:v>
                </c:pt>
                <c:pt idx="3012">
                  <c:v>-251.59273000000002</c:v>
                </c:pt>
                <c:pt idx="3013">
                  <c:v>-251.47637</c:v>
                </c:pt>
                <c:pt idx="3014">
                  <c:v>-251.35901999999999</c:v>
                </c:pt>
                <c:pt idx="3015">
                  <c:v>-251.24256</c:v>
                </c:pt>
                <c:pt idx="3016">
                  <c:v>-251.12630000000001</c:v>
                </c:pt>
                <c:pt idx="3017">
                  <c:v>-251.00993999999997</c:v>
                </c:pt>
                <c:pt idx="3018">
                  <c:v>-250.89249000000001</c:v>
                </c:pt>
                <c:pt idx="3019">
                  <c:v>-250.77613000000002</c:v>
                </c:pt>
                <c:pt idx="3020">
                  <c:v>-250.65968000000001</c:v>
                </c:pt>
                <c:pt idx="3021">
                  <c:v>-250.54232000000002</c:v>
                </c:pt>
                <c:pt idx="3022">
                  <c:v>-250.42597000000001</c:v>
                </c:pt>
                <c:pt idx="3023">
                  <c:v>-250.30950999999999</c:v>
                </c:pt>
                <c:pt idx="3024">
                  <c:v>-250.19315999999998</c:v>
                </c:pt>
                <c:pt idx="3025">
                  <c:v>-250.07580999999999</c:v>
                </c:pt>
                <c:pt idx="3026">
                  <c:v>-249.95934999999997</c:v>
                </c:pt>
                <c:pt idx="3027">
                  <c:v>-249.84300000000002</c:v>
                </c:pt>
                <c:pt idx="3028">
                  <c:v>-249.72564999999997</c:v>
                </c:pt>
                <c:pt idx="3029">
                  <c:v>-249.60919999999999</c:v>
                </c:pt>
                <c:pt idx="3030">
                  <c:v>-249.49285</c:v>
                </c:pt>
                <c:pt idx="3031">
                  <c:v>-249.37639999999999</c:v>
                </c:pt>
                <c:pt idx="3032">
                  <c:v>-249.25905</c:v>
                </c:pt>
                <c:pt idx="3033">
                  <c:v>-249.14269999999999</c:v>
                </c:pt>
                <c:pt idx="3034">
                  <c:v>-249.02625</c:v>
                </c:pt>
                <c:pt idx="3035">
                  <c:v>-248.90889999999999</c:v>
                </c:pt>
                <c:pt idx="3036">
                  <c:v>-248.79255000000001</c:v>
                </c:pt>
                <c:pt idx="3037">
                  <c:v>-248.67609999999999</c:v>
                </c:pt>
                <c:pt idx="3038">
                  <c:v>-248.55975999999998</c:v>
                </c:pt>
                <c:pt idx="3039">
                  <c:v>-248.44231000000002</c:v>
                </c:pt>
                <c:pt idx="3040">
                  <c:v>-248.32595999999998</c:v>
                </c:pt>
                <c:pt idx="3041">
                  <c:v>-248.20961999999997</c:v>
                </c:pt>
                <c:pt idx="3042">
                  <c:v>-248.09216999999998</c:v>
                </c:pt>
                <c:pt idx="3043">
                  <c:v>-247.97583000000003</c:v>
                </c:pt>
                <c:pt idx="3044">
                  <c:v>-247.85947999999999</c:v>
                </c:pt>
                <c:pt idx="3045">
                  <c:v>-247.74304000000001</c:v>
                </c:pt>
                <c:pt idx="3046">
                  <c:v>-247.62569000000002</c:v>
                </c:pt>
                <c:pt idx="3047">
                  <c:v>-247.50925000000001</c:v>
                </c:pt>
                <c:pt idx="3048">
                  <c:v>-247.39290999999997</c:v>
                </c:pt>
                <c:pt idx="3049">
                  <c:v>-247.27555999999998</c:v>
                </c:pt>
                <c:pt idx="3050">
                  <c:v>-247.15912000000003</c:v>
                </c:pt>
                <c:pt idx="3051">
                  <c:v>-247.04278000000002</c:v>
                </c:pt>
                <c:pt idx="3052">
                  <c:v>-246.92634000000001</c:v>
                </c:pt>
                <c:pt idx="3053">
                  <c:v>-246.80899999999997</c:v>
                </c:pt>
                <c:pt idx="3054">
                  <c:v>-246.69266000000002</c:v>
                </c:pt>
                <c:pt idx="3055">
                  <c:v>-246.57621999999998</c:v>
                </c:pt>
                <c:pt idx="3056">
                  <c:v>-246.45887999999999</c:v>
                </c:pt>
                <c:pt idx="3057">
                  <c:v>-246.34254000000004</c:v>
                </c:pt>
                <c:pt idx="3058">
                  <c:v>-246.226</c:v>
                </c:pt>
                <c:pt idx="3059">
                  <c:v>-246.10865999999999</c:v>
                </c:pt>
                <c:pt idx="3060">
                  <c:v>-245.99223000000001</c:v>
                </c:pt>
                <c:pt idx="3061">
                  <c:v>-245.87589</c:v>
                </c:pt>
                <c:pt idx="3062">
                  <c:v>-245.75954999999999</c:v>
                </c:pt>
                <c:pt idx="3063">
                  <c:v>-245.64212000000001</c:v>
                </c:pt>
                <c:pt idx="3064">
                  <c:v>-245.52578</c:v>
                </c:pt>
                <c:pt idx="3065">
                  <c:v>-245.40933999999999</c:v>
                </c:pt>
                <c:pt idx="3066">
                  <c:v>-245.29201</c:v>
                </c:pt>
                <c:pt idx="3067">
                  <c:v>-245.17568</c:v>
                </c:pt>
                <c:pt idx="3068">
                  <c:v>-245.05923999999999</c:v>
                </c:pt>
                <c:pt idx="3069">
                  <c:v>-244.94281000000001</c:v>
                </c:pt>
                <c:pt idx="3070">
                  <c:v>-244.82537000000002</c:v>
                </c:pt>
                <c:pt idx="3071">
                  <c:v>-244.70904000000002</c:v>
                </c:pt>
                <c:pt idx="3072">
                  <c:v>-244.59271000000001</c:v>
                </c:pt>
                <c:pt idx="3073">
                  <c:v>-244.47528</c:v>
                </c:pt>
                <c:pt idx="3074">
                  <c:v>-244.35894999999999</c:v>
                </c:pt>
                <c:pt idx="3075">
                  <c:v>-244.24252000000001</c:v>
                </c:pt>
                <c:pt idx="3076">
                  <c:v>-244.12619000000001</c:v>
                </c:pt>
                <c:pt idx="3077">
                  <c:v>-244.00876</c:v>
                </c:pt>
                <c:pt idx="3078">
                  <c:v>-243.89233000000002</c:v>
                </c:pt>
                <c:pt idx="3079">
                  <c:v>-243.77600000000001</c:v>
                </c:pt>
                <c:pt idx="3080">
                  <c:v>-243.65857</c:v>
                </c:pt>
                <c:pt idx="3081">
                  <c:v>-243.54223999999999</c:v>
                </c:pt>
                <c:pt idx="3082">
                  <c:v>-243.42590999999999</c:v>
                </c:pt>
                <c:pt idx="3083">
                  <c:v>-243.30948000000001</c:v>
                </c:pt>
                <c:pt idx="3084">
                  <c:v>-243.19206</c:v>
                </c:pt>
                <c:pt idx="3085">
                  <c:v>-243.07562999999999</c:v>
                </c:pt>
                <c:pt idx="3086">
                  <c:v>-242.95931000000002</c:v>
                </c:pt>
                <c:pt idx="3087">
                  <c:v>-242.84197999999998</c:v>
                </c:pt>
                <c:pt idx="3088">
                  <c:v>-242.72555</c:v>
                </c:pt>
                <c:pt idx="3089">
                  <c:v>-242.60912999999999</c:v>
                </c:pt>
                <c:pt idx="3090">
                  <c:v>-242.49270999999999</c:v>
                </c:pt>
                <c:pt idx="3091">
                  <c:v>-242.37538000000001</c:v>
                </c:pt>
                <c:pt idx="3092">
                  <c:v>-242.25905999999998</c:v>
                </c:pt>
                <c:pt idx="3093">
                  <c:v>-242.14264</c:v>
                </c:pt>
                <c:pt idx="3094">
                  <c:v>-242.02521000000002</c:v>
                </c:pt>
                <c:pt idx="3095">
                  <c:v>-241.90879000000001</c:v>
                </c:pt>
                <c:pt idx="3096">
                  <c:v>-241.79246999999998</c:v>
                </c:pt>
                <c:pt idx="3097">
                  <c:v>-241.67604999999998</c:v>
                </c:pt>
                <c:pt idx="3098">
                  <c:v>-241.55873</c:v>
                </c:pt>
                <c:pt idx="3099">
                  <c:v>-241.44231000000002</c:v>
                </c:pt>
                <c:pt idx="3100">
                  <c:v>-241.32589000000002</c:v>
                </c:pt>
                <c:pt idx="3101">
                  <c:v>-241.20857000000001</c:v>
                </c:pt>
                <c:pt idx="3102">
                  <c:v>-241.09215</c:v>
                </c:pt>
                <c:pt idx="3103">
                  <c:v>-240.97583</c:v>
                </c:pt>
                <c:pt idx="3104">
                  <c:v>-240.85840999999999</c:v>
                </c:pt>
                <c:pt idx="3105">
                  <c:v>-240.74200000000002</c:v>
                </c:pt>
                <c:pt idx="3106">
                  <c:v>-240.62567999999999</c:v>
                </c:pt>
                <c:pt idx="3107">
                  <c:v>-240.50926000000001</c:v>
                </c:pt>
                <c:pt idx="3108">
                  <c:v>-240.39184999999998</c:v>
                </c:pt>
                <c:pt idx="3109">
                  <c:v>-240.27543</c:v>
                </c:pt>
                <c:pt idx="3110">
                  <c:v>-240.15911999999997</c:v>
                </c:pt>
                <c:pt idx="3111">
                  <c:v>-240.04180000000002</c:v>
                </c:pt>
                <c:pt idx="3112">
                  <c:v>-239.92528999999999</c:v>
                </c:pt>
                <c:pt idx="3113">
                  <c:v>-239.80896999999999</c:v>
                </c:pt>
                <c:pt idx="3114">
                  <c:v>-239.69255999999999</c:v>
                </c:pt>
                <c:pt idx="3115">
                  <c:v>-239.57515000000001</c:v>
                </c:pt>
                <c:pt idx="3116">
                  <c:v>-239.45873</c:v>
                </c:pt>
                <c:pt idx="3117">
                  <c:v>-239.34242</c:v>
                </c:pt>
                <c:pt idx="3118">
                  <c:v>-239.22511</c:v>
                </c:pt>
                <c:pt idx="3119">
                  <c:v>-239.10860000000002</c:v>
                </c:pt>
                <c:pt idx="3120">
                  <c:v>-238.99229</c:v>
                </c:pt>
                <c:pt idx="3121">
                  <c:v>-238.87587999999997</c:v>
                </c:pt>
                <c:pt idx="3122">
                  <c:v>-238.75846999999999</c:v>
                </c:pt>
                <c:pt idx="3123">
                  <c:v>-238.64205999999999</c:v>
                </c:pt>
                <c:pt idx="3124">
                  <c:v>-238.52575000000002</c:v>
                </c:pt>
                <c:pt idx="3125">
                  <c:v>-238.40844000000001</c:v>
                </c:pt>
                <c:pt idx="3126">
                  <c:v>-238.29192999999998</c:v>
                </c:pt>
                <c:pt idx="3127">
                  <c:v>-238.17562000000001</c:v>
                </c:pt>
                <c:pt idx="3128">
                  <c:v>-238.05921999999998</c:v>
                </c:pt>
                <c:pt idx="3129">
                  <c:v>-237.94181</c:v>
                </c:pt>
                <c:pt idx="3130">
                  <c:v>-237.8254</c:v>
                </c:pt>
                <c:pt idx="3131">
                  <c:v>-237.70909999999998</c:v>
                </c:pt>
                <c:pt idx="3132">
                  <c:v>-237.59159</c:v>
                </c:pt>
                <c:pt idx="3133">
                  <c:v>-237.47528999999997</c:v>
                </c:pt>
                <c:pt idx="3134">
                  <c:v>-237.35898</c:v>
                </c:pt>
                <c:pt idx="3135">
                  <c:v>-237.24248</c:v>
                </c:pt>
                <c:pt idx="3136">
                  <c:v>-237.12517</c:v>
                </c:pt>
                <c:pt idx="3137">
                  <c:v>-237.00876999999997</c:v>
                </c:pt>
                <c:pt idx="3138">
                  <c:v>-236.89237</c:v>
                </c:pt>
                <c:pt idx="3139">
                  <c:v>-236.77497</c:v>
                </c:pt>
                <c:pt idx="3140">
                  <c:v>-236.65855999999999</c:v>
                </c:pt>
                <c:pt idx="3141">
                  <c:v>-236.54216000000002</c:v>
                </c:pt>
                <c:pt idx="3142">
                  <c:v>-236.42485999999997</c:v>
                </c:pt>
                <c:pt idx="3143">
                  <c:v>-236.30846000000003</c:v>
                </c:pt>
                <c:pt idx="3144">
                  <c:v>-236.19205999999997</c:v>
                </c:pt>
                <c:pt idx="3145">
                  <c:v>-236.07576</c:v>
                </c:pt>
                <c:pt idx="3146">
                  <c:v>-235.95826</c:v>
                </c:pt>
                <c:pt idx="3147">
                  <c:v>-235.84196</c:v>
                </c:pt>
                <c:pt idx="3148">
                  <c:v>-235.72546</c:v>
                </c:pt>
                <c:pt idx="3149">
                  <c:v>-235.60817</c:v>
                </c:pt>
                <c:pt idx="3150">
                  <c:v>-235.49177000000003</c:v>
                </c:pt>
                <c:pt idx="3151">
                  <c:v>-235.37537</c:v>
                </c:pt>
                <c:pt idx="3152">
                  <c:v>-235.25897000000003</c:v>
                </c:pt>
                <c:pt idx="3153">
                  <c:v>-235.14158</c:v>
                </c:pt>
                <c:pt idx="3154">
                  <c:v>-235.02528000000001</c:v>
                </c:pt>
                <c:pt idx="3155">
                  <c:v>-234.90888999999999</c:v>
                </c:pt>
                <c:pt idx="3156">
                  <c:v>-234.79148999999998</c:v>
                </c:pt>
                <c:pt idx="3157">
                  <c:v>-234.67509999999999</c:v>
                </c:pt>
                <c:pt idx="3158">
                  <c:v>-234.55869999999999</c:v>
                </c:pt>
                <c:pt idx="3159">
                  <c:v>-234.44231000000002</c:v>
                </c:pt>
                <c:pt idx="3160">
                  <c:v>-234.32491999999999</c:v>
                </c:pt>
                <c:pt idx="3161">
                  <c:v>-234.20853</c:v>
                </c:pt>
                <c:pt idx="3162">
                  <c:v>-234.09223</c:v>
                </c:pt>
                <c:pt idx="3163">
                  <c:v>-233.97474</c:v>
                </c:pt>
                <c:pt idx="3164">
                  <c:v>-233.85845</c:v>
                </c:pt>
                <c:pt idx="3165">
                  <c:v>-233.74205999999998</c:v>
                </c:pt>
                <c:pt idx="3166">
                  <c:v>-233.62567000000001</c:v>
                </c:pt>
                <c:pt idx="3167">
                  <c:v>-233.50828000000001</c:v>
                </c:pt>
                <c:pt idx="3168">
                  <c:v>-233.39189000000002</c:v>
                </c:pt>
                <c:pt idx="3169">
                  <c:v>-233.27549999999999</c:v>
                </c:pt>
                <c:pt idx="3170">
                  <c:v>-233.15811000000002</c:v>
                </c:pt>
                <c:pt idx="3171">
                  <c:v>-233.04172</c:v>
                </c:pt>
                <c:pt idx="3172">
                  <c:v>-232.92534000000001</c:v>
                </c:pt>
                <c:pt idx="3173">
                  <c:v>-232.80795000000001</c:v>
                </c:pt>
                <c:pt idx="3174">
                  <c:v>-232.69155999999998</c:v>
                </c:pt>
                <c:pt idx="3175">
                  <c:v>-232.57527999999999</c:v>
                </c:pt>
                <c:pt idx="3176">
                  <c:v>-232.45879000000002</c:v>
                </c:pt>
                <c:pt idx="3177">
                  <c:v>-232.3415</c:v>
                </c:pt>
                <c:pt idx="3178">
                  <c:v>-232.22501999999997</c:v>
                </c:pt>
                <c:pt idx="3179">
                  <c:v>-232.10874000000001</c:v>
                </c:pt>
                <c:pt idx="3180">
                  <c:v>-231.99125000000004</c:v>
                </c:pt>
                <c:pt idx="3181">
                  <c:v>-231.87496999999999</c:v>
                </c:pt>
                <c:pt idx="3182">
                  <c:v>-231.75857999999999</c:v>
                </c:pt>
                <c:pt idx="3183">
                  <c:v>-231.6421</c:v>
                </c:pt>
                <c:pt idx="3184">
                  <c:v>-231.52481999999998</c:v>
                </c:pt>
                <c:pt idx="3185">
                  <c:v>-231.40834000000001</c:v>
                </c:pt>
                <c:pt idx="3186">
                  <c:v>-231.29205999999999</c:v>
                </c:pt>
                <c:pt idx="3187">
                  <c:v>-231.17457000000002</c:v>
                </c:pt>
                <c:pt idx="3188">
                  <c:v>-231.05828999999997</c:v>
                </c:pt>
                <c:pt idx="3189">
                  <c:v>-230.94181</c:v>
                </c:pt>
                <c:pt idx="3190">
                  <c:v>-230.82552999999999</c:v>
                </c:pt>
                <c:pt idx="3191">
                  <c:v>-230.70806000000002</c:v>
                </c:pt>
                <c:pt idx="3192">
                  <c:v>-230.59178</c:v>
                </c:pt>
                <c:pt idx="3193">
                  <c:v>-230.4753</c:v>
                </c:pt>
                <c:pt idx="3194">
                  <c:v>-230.35802000000001</c:v>
                </c:pt>
                <c:pt idx="3195">
                  <c:v>-230.24153999999999</c:v>
                </c:pt>
                <c:pt idx="3196">
                  <c:v>-230.12517</c:v>
                </c:pt>
                <c:pt idx="3197">
                  <c:v>-230.00879000000003</c:v>
                </c:pt>
                <c:pt idx="3198">
                  <c:v>-229.89141000000001</c:v>
                </c:pt>
                <c:pt idx="3199">
                  <c:v>-229.77503999999999</c:v>
                </c:pt>
                <c:pt idx="3200">
                  <c:v>-229.65866</c:v>
                </c:pt>
                <c:pt idx="3201">
                  <c:v>-229.54129</c:v>
                </c:pt>
                <c:pt idx="3202">
                  <c:v>-229.42491000000001</c:v>
                </c:pt>
                <c:pt idx="3203">
                  <c:v>-229.30843999999996</c:v>
                </c:pt>
                <c:pt idx="3204">
                  <c:v>-229.19117</c:v>
                </c:pt>
                <c:pt idx="3205">
                  <c:v>-229.07468999999998</c:v>
                </c:pt>
                <c:pt idx="3206">
                  <c:v>-228.95842000000002</c:v>
                </c:pt>
                <c:pt idx="3207">
                  <c:v>-228.84195</c:v>
                </c:pt>
                <c:pt idx="3208">
                  <c:v>-228.72457999999997</c:v>
                </c:pt>
                <c:pt idx="3209">
                  <c:v>-228.60820999999999</c:v>
                </c:pt>
                <c:pt idx="3210">
                  <c:v>-228.49183000000002</c:v>
                </c:pt>
                <c:pt idx="3211">
                  <c:v>-228.37446</c:v>
                </c:pt>
                <c:pt idx="3212">
                  <c:v>-228.25809000000001</c:v>
                </c:pt>
                <c:pt idx="3213">
                  <c:v>-228.14162999999999</c:v>
                </c:pt>
                <c:pt idx="3214">
                  <c:v>-228.02536000000001</c:v>
                </c:pt>
                <c:pt idx="3215">
                  <c:v>-227.90788999999998</c:v>
                </c:pt>
                <c:pt idx="3216">
                  <c:v>-227.79162000000002</c:v>
                </c:pt>
                <c:pt idx="3217">
                  <c:v>-227.67515</c:v>
                </c:pt>
                <c:pt idx="3218">
                  <c:v>-227.55779000000001</c:v>
                </c:pt>
                <c:pt idx="3219">
                  <c:v>-227.44141999999999</c:v>
                </c:pt>
                <c:pt idx="3220">
                  <c:v>-227.32505</c:v>
                </c:pt>
                <c:pt idx="3221">
                  <c:v>-227.20858999999999</c:v>
                </c:pt>
                <c:pt idx="3222">
                  <c:v>-227.09132</c:v>
                </c:pt>
                <c:pt idx="3223">
                  <c:v>-226.97485999999998</c:v>
                </c:pt>
                <c:pt idx="3224">
                  <c:v>-226.85849000000002</c:v>
                </c:pt>
                <c:pt idx="3225">
                  <c:v>-226.74113</c:v>
                </c:pt>
                <c:pt idx="3226">
                  <c:v>-226.62476000000001</c:v>
                </c:pt>
                <c:pt idx="3227">
                  <c:v>-226.50829999999999</c:v>
                </c:pt>
                <c:pt idx="3228">
                  <c:v>-226.39103999999998</c:v>
                </c:pt>
                <c:pt idx="3229">
                  <c:v>-226.27457999999999</c:v>
                </c:pt>
                <c:pt idx="3230">
                  <c:v>-226.15821</c:v>
                </c:pt>
                <c:pt idx="3231">
                  <c:v>-226.04185000000001</c:v>
                </c:pt>
                <c:pt idx="3232">
                  <c:v>-225.92448999999999</c:v>
                </c:pt>
                <c:pt idx="3233">
                  <c:v>-225.80802999999997</c:v>
                </c:pt>
                <c:pt idx="3234">
                  <c:v>-225.69177000000002</c:v>
                </c:pt>
                <c:pt idx="3235">
                  <c:v>-225.57431</c:v>
                </c:pt>
                <c:pt idx="3236">
                  <c:v>-225.45795000000001</c:v>
                </c:pt>
                <c:pt idx="3237">
                  <c:v>-225.34148999999999</c:v>
                </c:pt>
                <c:pt idx="3238">
                  <c:v>-225.22523999999999</c:v>
                </c:pt>
                <c:pt idx="3239">
                  <c:v>-225.10777999999999</c:v>
                </c:pt>
                <c:pt idx="3240">
                  <c:v>-224.99142000000001</c:v>
                </c:pt>
                <c:pt idx="3241">
                  <c:v>-224.87505999999999</c:v>
                </c:pt>
                <c:pt idx="3242">
                  <c:v>-224.75770999999997</c:v>
                </c:pt>
                <c:pt idx="3243">
                  <c:v>-224.64125000000001</c:v>
                </c:pt>
                <c:pt idx="3244">
                  <c:v>-224.52489</c:v>
                </c:pt>
                <c:pt idx="3245">
                  <c:v>-224.40854000000002</c:v>
                </c:pt>
                <c:pt idx="3246">
                  <c:v>-224.29118999999997</c:v>
                </c:pt>
                <c:pt idx="3247">
                  <c:v>-224.17472999999998</c:v>
                </c:pt>
                <c:pt idx="3248">
                  <c:v>-224.05838</c:v>
                </c:pt>
                <c:pt idx="3249">
                  <c:v>-223.94101999999998</c:v>
                </c:pt>
                <c:pt idx="3250">
                  <c:v>-223.82456999999999</c:v>
                </c:pt>
                <c:pt idx="3251">
                  <c:v>-223.70821999999998</c:v>
                </c:pt>
                <c:pt idx="3252">
                  <c:v>-223.59177000000003</c:v>
                </c:pt>
                <c:pt idx="3253">
                  <c:v>-223.47451000000001</c:v>
                </c:pt>
                <c:pt idx="3254">
                  <c:v>-223.35805999999997</c:v>
                </c:pt>
                <c:pt idx="3255">
                  <c:v>-223.24170999999998</c:v>
                </c:pt>
                <c:pt idx="3256">
                  <c:v>-223.12425999999999</c:v>
                </c:pt>
                <c:pt idx="3257">
                  <c:v>-223.00800999999998</c:v>
                </c:pt>
                <c:pt idx="3258">
                  <c:v>-222.89155999999997</c:v>
                </c:pt>
                <c:pt idx="3259">
                  <c:v>-222.77420999999998</c:v>
                </c:pt>
                <c:pt idx="3260">
                  <c:v>-222.65777</c:v>
                </c:pt>
                <c:pt idx="3261">
                  <c:v>-222.54141999999999</c:v>
                </c:pt>
                <c:pt idx="3262">
                  <c:v>-222.42507000000001</c:v>
                </c:pt>
                <c:pt idx="3263">
                  <c:v>-222.30771999999999</c:v>
                </c:pt>
                <c:pt idx="3264">
                  <c:v>-222.19128000000001</c:v>
                </c:pt>
                <c:pt idx="3265">
                  <c:v>-222.07492999999999</c:v>
                </c:pt>
                <c:pt idx="3266">
                  <c:v>-221.95748</c:v>
                </c:pt>
                <c:pt idx="3267">
                  <c:v>-221.84114</c:v>
                </c:pt>
                <c:pt idx="3268">
                  <c:v>-221.72479000000001</c:v>
                </c:pt>
                <c:pt idx="3269">
                  <c:v>-221.60834999999997</c:v>
                </c:pt>
                <c:pt idx="3270">
                  <c:v>-221.49101000000002</c:v>
                </c:pt>
                <c:pt idx="3271">
                  <c:v>-221.37456</c:v>
                </c:pt>
                <c:pt idx="3272">
                  <c:v>-221.25822000000002</c:v>
                </c:pt>
                <c:pt idx="3273">
                  <c:v>-221.14088000000001</c:v>
                </c:pt>
                <c:pt idx="3274">
                  <c:v>-221.02453</c:v>
                </c:pt>
                <c:pt idx="3275">
                  <c:v>-220.90808999999999</c:v>
                </c:pt>
                <c:pt idx="3276">
                  <c:v>-220.79175000000001</c:v>
                </c:pt>
                <c:pt idx="3277">
                  <c:v>-220.67430999999999</c:v>
                </c:pt>
                <c:pt idx="3278">
                  <c:v>-220.55797000000001</c:v>
                </c:pt>
                <c:pt idx="3279">
                  <c:v>-220.44162999999998</c:v>
                </c:pt>
                <c:pt idx="3280">
                  <c:v>-220.32419000000002</c:v>
                </c:pt>
                <c:pt idx="3281">
                  <c:v>-220.20784999999998</c:v>
                </c:pt>
                <c:pt idx="3282">
                  <c:v>-220.09141</c:v>
                </c:pt>
                <c:pt idx="3283">
                  <c:v>-219.97406999999998</c:v>
                </c:pt>
                <c:pt idx="3284">
                  <c:v>-219.85764</c:v>
                </c:pt>
                <c:pt idx="3285">
                  <c:v>-219.74130000000002</c:v>
                </c:pt>
                <c:pt idx="3286">
                  <c:v>-219.62485999999998</c:v>
                </c:pt>
                <c:pt idx="3287">
                  <c:v>-219.50763000000001</c:v>
                </c:pt>
                <c:pt idx="3288">
                  <c:v>-219.39118999999999</c:v>
                </c:pt>
                <c:pt idx="3289">
                  <c:v>-219.27474999999998</c:v>
                </c:pt>
                <c:pt idx="3290">
                  <c:v>-219.15742</c:v>
                </c:pt>
                <c:pt idx="3291">
                  <c:v>-219.04097999999999</c:v>
                </c:pt>
                <c:pt idx="3292">
                  <c:v>-218.92464999999999</c:v>
                </c:pt>
                <c:pt idx="3293">
                  <c:v>-218.80822000000001</c:v>
                </c:pt>
                <c:pt idx="3294">
                  <c:v>-218.69088000000002</c:v>
                </c:pt>
                <c:pt idx="3295">
                  <c:v>-218.57445000000001</c:v>
                </c:pt>
                <c:pt idx="3296">
                  <c:v>-218.45822000000001</c:v>
                </c:pt>
                <c:pt idx="3297">
                  <c:v>-218.34079</c:v>
                </c:pt>
                <c:pt idx="3298">
                  <c:v>-218.22435999999999</c:v>
                </c:pt>
                <c:pt idx="3299">
                  <c:v>-218.10802000000001</c:v>
                </c:pt>
                <c:pt idx="3300">
                  <c:v>-217.99059</c:v>
                </c:pt>
                <c:pt idx="3301">
                  <c:v>-217.87426000000002</c:v>
                </c:pt>
                <c:pt idx="3302">
                  <c:v>-217.75782999999998</c:v>
                </c:pt>
                <c:pt idx="3303">
                  <c:v>-217.64150000000001</c:v>
                </c:pt>
                <c:pt idx="3304">
                  <c:v>-217.52408</c:v>
                </c:pt>
                <c:pt idx="3305">
                  <c:v>-217.40775000000002</c:v>
                </c:pt>
                <c:pt idx="3306">
                  <c:v>-217.29131999999998</c:v>
                </c:pt>
                <c:pt idx="3307">
                  <c:v>-217.17389</c:v>
                </c:pt>
                <c:pt idx="3308">
                  <c:v>-217.05756000000002</c:v>
                </c:pt>
                <c:pt idx="3309">
                  <c:v>-216.94114000000002</c:v>
                </c:pt>
                <c:pt idx="3310">
                  <c:v>-216.82481000000001</c:v>
                </c:pt>
                <c:pt idx="3311">
                  <c:v>-216.70739</c:v>
                </c:pt>
                <c:pt idx="3312">
                  <c:v>-216.59106000000003</c:v>
                </c:pt>
                <c:pt idx="3313">
                  <c:v>-216.47463999999999</c:v>
                </c:pt>
                <c:pt idx="3314">
                  <c:v>-216.35721000000001</c:v>
                </c:pt>
                <c:pt idx="3315">
                  <c:v>-216.24088999999998</c:v>
                </c:pt>
                <c:pt idx="3316">
                  <c:v>-216.12446</c:v>
                </c:pt>
                <c:pt idx="3317">
                  <c:v>-216.00814</c:v>
                </c:pt>
                <c:pt idx="3318">
                  <c:v>-215.89072000000002</c:v>
                </c:pt>
                <c:pt idx="3319">
                  <c:v>-215.77439999999999</c:v>
                </c:pt>
                <c:pt idx="3320">
                  <c:v>-215.65797000000001</c:v>
                </c:pt>
                <c:pt idx="3321">
                  <c:v>-215.54055</c:v>
                </c:pt>
                <c:pt idx="3322">
                  <c:v>-215.42422999999999</c:v>
                </c:pt>
                <c:pt idx="3323">
                  <c:v>-215.30781000000002</c:v>
                </c:pt>
                <c:pt idx="3324">
                  <c:v>-215.19049000000001</c:v>
                </c:pt>
                <c:pt idx="3325">
                  <c:v>-215.07407000000001</c:v>
                </c:pt>
                <c:pt idx="3326">
                  <c:v>-214.95775</c:v>
                </c:pt>
                <c:pt idx="3327">
                  <c:v>-214.84132999999997</c:v>
                </c:pt>
                <c:pt idx="3328">
                  <c:v>-214.72391999999999</c:v>
                </c:pt>
                <c:pt idx="3329">
                  <c:v>-214.60760000000002</c:v>
                </c:pt>
                <c:pt idx="3330">
                  <c:v>-214.49118000000001</c:v>
                </c:pt>
                <c:pt idx="3331">
                  <c:v>-214.37387000000001</c:v>
                </c:pt>
                <c:pt idx="3332">
                  <c:v>-214.25744999999998</c:v>
                </c:pt>
                <c:pt idx="3333">
                  <c:v>-214.14103</c:v>
                </c:pt>
                <c:pt idx="3334">
                  <c:v>-214.02472</c:v>
                </c:pt>
                <c:pt idx="3335">
                  <c:v>-213.90730000000002</c:v>
                </c:pt>
                <c:pt idx="3336">
                  <c:v>-213.79098999999997</c:v>
                </c:pt>
                <c:pt idx="3337">
                  <c:v>-213.67457000000002</c:v>
                </c:pt>
                <c:pt idx="3338">
                  <c:v>-213.55725999999999</c:v>
                </c:pt>
                <c:pt idx="3339">
                  <c:v>-213.44085000000001</c:v>
                </c:pt>
                <c:pt idx="3340">
                  <c:v>-213.32443000000001</c:v>
                </c:pt>
                <c:pt idx="3341">
                  <c:v>-213.20812000000001</c:v>
                </c:pt>
                <c:pt idx="3342">
                  <c:v>-213.09071</c:v>
                </c:pt>
                <c:pt idx="3343">
                  <c:v>-212.9744</c:v>
                </c:pt>
                <c:pt idx="3344">
                  <c:v>-212.85789</c:v>
                </c:pt>
                <c:pt idx="3345">
                  <c:v>-212.74047999999999</c:v>
                </c:pt>
                <c:pt idx="3346">
                  <c:v>-212.62417000000002</c:v>
                </c:pt>
                <c:pt idx="3347">
                  <c:v>-212.50775999999999</c:v>
                </c:pt>
                <c:pt idx="3348">
                  <c:v>-212.39045000000002</c:v>
                </c:pt>
                <c:pt idx="3349">
                  <c:v>-212.27404000000001</c:v>
                </c:pt>
                <c:pt idx="3350">
                  <c:v>-212.15763000000001</c:v>
                </c:pt>
                <c:pt idx="3351">
                  <c:v>-212.04131999999998</c:v>
                </c:pt>
                <c:pt idx="3352">
                  <c:v>-211.92392000000001</c:v>
                </c:pt>
                <c:pt idx="3353">
                  <c:v>-211.80761000000001</c:v>
                </c:pt>
                <c:pt idx="3354">
                  <c:v>-211.69110000000001</c:v>
                </c:pt>
                <c:pt idx="3355">
                  <c:v>-211.5737</c:v>
                </c:pt>
                <c:pt idx="3356">
                  <c:v>-211.45739</c:v>
                </c:pt>
                <c:pt idx="3357">
                  <c:v>-211.34098</c:v>
                </c:pt>
                <c:pt idx="3358">
                  <c:v>-211.22467999999998</c:v>
                </c:pt>
                <c:pt idx="3359">
                  <c:v>-211.10728</c:v>
                </c:pt>
                <c:pt idx="3360">
                  <c:v>-210.99087</c:v>
                </c:pt>
                <c:pt idx="3361">
                  <c:v>-210.87447</c:v>
                </c:pt>
                <c:pt idx="3362">
                  <c:v>-210.75707</c:v>
                </c:pt>
                <c:pt idx="3363">
                  <c:v>-210.64076</c:v>
                </c:pt>
                <c:pt idx="3364">
                  <c:v>-210.52436</c:v>
                </c:pt>
                <c:pt idx="3365">
                  <c:v>-210.40696</c:v>
                </c:pt>
                <c:pt idx="3366">
                  <c:v>-210.29066</c:v>
                </c:pt>
                <c:pt idx="3367">
                  <c:v>-210.17426</c:v>
                </c:pt>
                <c:pt idx="3368">
                  <c:v>-210.05786000000001</c:v>
                </c:pt>
                <c:pt idx="3369">
                  <c:v>-209.94045999999997</c:v>
                </c:pt>
                <c:pt idx="3370">
                  <c:v>-209.82406</c:v>
                </c:pt>
                <c:pt idx="3371">
                  <c:v>-209.70776000000001</c:v>
                </c:pt>
                <c:pt idx="3372">
                  <c:v>-209.59036</c:v>
                </c:pt>
                <c:pt idx="3373">
                  <c:v>-209.47396000000003</c:v>
                </c:pt>
                <c:pt idx="3374">
                  <c:v>-209.35756000000001</c:v>
                </c:pt>
                <c:pt idx="3375">
                  <c:v>-209.24117000000001</c:v>
                </c:pt>
                <c:pt idx="3376">
                  <c:v>-209.12386999999998</c:v>
                </c:pt>
                <c:pt idx="3377">
                  <c:v>-209.00747000000001</c:v>
                </c:pt>
                <c:pt idx="3378">
                  <c:v>-208.89107999999999</c:v>
                </c:pt>
                <c:pt idx="3379">
                  <c:v>-208.77368000000001</c:v>
                </c:pt>
                <c:pt idx="3380">
                  <c:v>-208.65728999999999</c:v>
                </c:pt>
                <c:pt idx="3381">
                  <c:v>-208.54098999999999</c:v>
                </c:pt>
                <c:pt idx="3382">
                  <c:v>-208.42360000000002</c:v>
                </c:pt>
                <c:pt idx="3383">
                  <c:v>-208.30710999999999</c:v>
                </c:pt>
                <c:pt idx="3384">
                  <c:v>-208.19081</c:v>
                </c:pt>
                <c:pt idx="3385">
                  <c:v>-208.07442</c:v>
                </c:pt>
                <c:pt idx="3386">
                  <c:v>-207.95713000000001</c:v>
                </c:pt>
                <c:pt idx="3387">
                  <c:v>-207.84064000000001</c:v>
                </c:pt>
                <c:pt idx="3388">
                  <c:v>-207.72424000000001</c:v>
                </c:pt>
                <c:pt idx="3389">
                  <c:v>-207.60694999999998</c:v>
                </c:pt>
                <c:pt idx="3390">
                  <c:v>-207.49056000000002</c:v>
                </c:pt>
                <c:pt idx="3391">
                  <c:v>-207.37407000000002</c:v>
                </c:pt>
                <c:pt idx="3392">
                  <c:v>-207.25778</c:v>
                </c:pt>
                <c:pt idx="3393">
                  <c:v>-207.14039</c:v>
                </c:pt>
                <c:pt idx="3394">
                  <c:v>-207.02410999999998</c:v>
                </c:pt>
                <c:pt idx="3395">
                  <c:v>-206.90762000000001</c:v>
                </c:pt>
                <c:pt idx="3396">
                  <c:v>-206.79023000000001</c:v>
                </c:pt>
                <c:pt idx="3397">
                  <c:v>-206.67394000000002</c:v>
                </c:pt>
                <c:pt idx="3398">
                  <c:v>-206.55754999999999</c:v>
                </c:pt>
                <c:pt idx="3399">
                  <c:v>-206.44006999999999</c:v>
                </c:pt>
                <c:pt idx="3400">
                  <c:v>-206.32378</c:v>
                </c:pt>
                <c:pt idx="3401">
                  <c:v>-206.20740000000001</c:v>
                </c:pt>
                <c:pt idx="3402">
                  <c:v>-206.09101000000001</c:v>
                </c:pt>
                <c:pt idx="3403">
                  <c:v>-205.97362999999999</c:v>
                </c:pt>
                <c:pt idx="3404">
                  <c:v>-205.85723999999999</c:v>
                </c:pt>
                <c:pt idx="3405">
                  <c:v>-205.74096000000003</c:v>
                </c:pt>
                <c:pt idx="3406">
                  <c:v>-205.62348</c:v>
                </c:pt>
                <c:pt idx="3407">
                  <c:v>-205.50709000000001</c:v>
                </c:pt>
                <c:pt idx="3408">
                  <c:v>-205.39081000000002</c:v>
                </c:pt>
                <c:pt idx="3409">
                  <c:v>-205.27433000000002</c:v>
                </c:pt>
                <c:pt idx="3410">
                  <c:v>-205.15694999999999</c:v>
                </c:pt>
                <c:pt idx="3411">
                  <c:v>-205.04066999999998</c:v>
                </c:pt>
                <c:pt idx="3412">
                  <c:v>-204.92417999999998</c:v>
                </c:pt>
                <c:pt idx="3413">
                  <c:v>-204.80689999999998</c:v>
                </c:pt>
                <c:pt idx="3414">
                  <c:v>-204.69051999999999</c:v>
                </c:pt>
                <c:pt idx="3415">
                  <c:v>-204.57405</c:v>
                </c:pt>
                <c:pt idx="3416">
                  <c:v>-204.45677000000001</c:v>
                </c:pt>
                <c:pt idx="3417">
                  <c:v>-204.34038999999999</c:v>
                </c:pt>
                <c:pt idx="3418">
                  <c:v>-204.22390999999999</c:v>
                </c:pt>
                <c:pt idx="3419">
                  <c:v>-204.10763000000003</c:v>
                </c:pt>
                <c:pt idx="3420">
                  <c:v>-203.99025</c:v>
                </c:pt>
                <c:pt idx="3421">
                  <c:v>-203.87378000000001</c:v>
                </c:pt>
                <c:pt idx="3422">
                  <c:v>-203.75749999999999</c:v>
                </c:pt>
                <c:pt idx="3423">
                  <c:v>-203.64013</c:v>
                </c:pt>
                <c:pt idx="3424">
                  <c:v>-203.52364999999998</c:v>
                </c:pt>
                <c:pt idx="3425">
                  <c:v>-203.40738000000002</c:v>
                </c:pt>
                <c:pt idx="3426">
                  <c:v>-203.29090000000002</c:v>
                </c:pt>
                <c:pt idx="3427">
                  <c:v>-203.17363</c:v>
                </c:pt>
                <c:pt idx="3428">
                  <c:v>-203.05725000000001</c:v>
                </c:pt>
                <c:pt idx="3429">
                  <c:v>-202.94077999999999</c:v>
                </c:pt>
                <c:pt idx="3430">
                  <c:v>-202.82351</c:v>
                </c:pt>
                <c:pt idx="3431">
                  <c:v>-202.70713999999998</c:v>
                </c:pt>
                <c:pt idx="3432">
                  <c:v>-202.59066000000001</c:v>
                </c:pt>
                <c:pt idx="3433">
                  <c:v>-202.47338999999999</c:v>
                </c:pt>
                <c:pt idx="3434">
                  <c:v>-202.35692</c:v>
                </c:pt>
                <c:pt idx="3435">
                  <c:v>-202.24054999999998</c:v>
                </c:pt>
                <c:pt idx="3436">
                  <c:v>-202.12428</c:v>
                </c:pt>
                <c:pt idx="3437">
                  <c:v>-202.00681</c:v>
                </c:pt>
                <c:pt idx="3438">
                  <c:v>-201.89043999999998</c:v>
                </c:pt>
                <c:pt idx="3439">
                  <c:v>-201.77406999999999</c:v>
                </c:pt>
                <c:pt idx="3440">
                  <c:v>-201.65670999999998</c:v>
                </c:pt>
                <c:pt idx="3441">
                  <c:v>-201.54023999999998</c:v>
                </c:pt>
                <c:pt idx="3442">
                  <c:v>-201.42397</c:v>
                </c:pt>
                <c:pt idx="3443">
                  <c:v>-201.30759999999998</c:v>
                </c:pt>
                <c:pt idx="3444">
                  <c:v>-201.19014000000001</c:v>
                </c:pt>
                <c:pt idx="3445">
                  <c:v>-201.07387</c:v>
                </c:pt>
                <c:pt idx="3446">
                  <c:v>-200.95741000000001</c:v>
                </c:pt>
                <c:pt idx="3447">
                  <c:v>-200.84003999999999</c:v>
                </c:pt>
                <c:pt idx="3448">
                  <c:v>-200.72368</c:v>
                </c:pt>
                <c:pt idx="3449">
                  <c:v>-200.60731000000001</c:v>
                </c:pt>
                <c:pt idx="3450">
                  <c:v>-200.48984999999999</c:v>
                </c:pt>
                <c:pt idx="3451">
                  <c:v>-200.37359000000001</c:v>
                </c:pt>
                <c:pt idx="3452">
                  <c:v>-200.25711999999999</c:v>
                </c:pt>
                <c:pt idx="3453">
                  <c:v>-200.14076</c:v>
                </c:pt>
                <c:pt idx="3454">
                  <c:v>-200.02350000000001</c:v>
                </c:pt>
                <c:pt idx="3455">
                  <c:v>-199.90703999999999</c:v>
                </c:pt>
                <c:pt idx="3456">
                  <c:v>-199.79068000000001</c:v>
                </c:pt>
                <c:pt idx="3457">
                  <c:v>-199.67331000000001</c:v>
                </c:pt>
                <c:pt idx="3458">
                  <c:v>-199.55695</c:v>
                </c:pt>
                <c:pt idx="3459">
                  <c:v>-199.44049999999999</c:v>
                </c:pt>
                <c:pt idx="3460">
                  <c:v>-199.32424</c:v>
                </c:pt>
                <c:pt idx="3461">
                  <c:v>-199.20678000000001</c:v>
                </c:pt>
                <c:pt idx="3462">
                  <c:v>-199.09041999999999</c:v>
                </c:pt>
                <c:pt idx="3463">
                  <c:v>-198.97406000000001</c:v>
                </c:pt>
                <c:pt idx="3464">
                  <c:v>-198.85669999999999</c:v>
                </c:pt>
                <c:pt idx="3465">
                  <c:v>-198.74025</c:v>
                </c:pt>
                <c:pt idx="3466">
                  <c:v>-198.62399000000002</c:v>
                </c:pt>
                <c:pt idx="3467">
                  <c:v>-198.50653</c:v>
                </c:pt>
                <c:pt idx="3468">
                  <c:v>-198.39018000000002</c:v>
                </c:pt>
                <c:pt idx="3469">
                  <c:v>-198.27382</c:v>
                </c:pt>
                <c:pt idx="3470">
                  <c:v>-198.15736999999999</c:v>
                </c:pt>
                <c:pt idx="3471">
                  <c:v>-198.04001</c:v>
                </c:pt>
                <c:pt idx="3472">
                  <c:v>-197.92365999999998</c:v>
                </c:pt>
                <c:pt idx="3473">
                  <c:v>-197.80731</c:v>
                </c:pt>
                <c:pt idx="3474">
                  <c:v>-197.68984999999998</c:v>
                </c:pt>
                <c:pt idx="3475">
                  <c:v>-197.5735</c:v>
                </c:pt>
                <c:pt idx="3476">
                  <c:v>-197.45715000000001</c:v>
                </c:pt>
                <c:pt idx="3477">
                  <c:v>-197.34079999999997</c:v>
                </c:pt>
                <c:pt idx="3478">
                  <c:v>-197.22334000000001</c:v>
                </c:pt>
                <c:pt idx="3479">
                  <c:v>-197.10709000000003</c:v>
                </c:pt>
                <c:pt idx="3480">
                  <c:v>-196.99063999999998</c:v>
                </c:pt>
                <c:pt idx="3481">
                  <c:v>-196.87318999999999</c:v>
                </c:pt>
                <c:pt idx="3482">
                  <c:v>-196.75693999999999</c:v>
                </c:pt>
                <c:pt idx="3483">
                  <c:v>-196.6405</c:v>
                </c:pt>
                <c:pt idx="3484">
                  <c:v>-196.52314999999999</c:v>
                </c:pt>
                <c:pt idx="3485">
                  <c:v>-196.4068</c:v>
                </c:pt>
                <c:pt idx="3486">
                  <c:v>-196.29045000000002</c:v>
                </c:pt>
                <c:pt idx="3487">
                  <c:v>-196.17399999999998</c:v>
                </c:pt>
                <c:pt idx="3488">
                  <c:v>-196.05665999999999</c:v>
                </c:pt>
                <c:pt idx="3489">
                  <c:v>-195.94031000000001</c:v>
                </c:pt>
                <c:pt idx="3490">
                  <c:v>-195.82386</c:v>
                </c:pt>
                <c:pt idx="3491">
                  <c:v>-195.70652000000001</c:v>
                </c:pt>
                <c:pt idx="3492">
                  <c:v>-195.59017</c:v>
                </c:pt>
                <c:pt idx="3493">
                  <c:v>-195.47373000000002</c:v>
                </c:pt>
                <c:pt idx="3494">
                  <c:v>-195.35739000000001</c:v>
                </c:pt>
                <c:pt idx="3495">
                  <c:v>-195.24003999999999</c:v>
                </c:pt>
                <c:pt idx="3496">
                  <c:v>-195.12360000000001</c:v>
                </c:pt>
                <c:pt idx="3497">
                  <c:v>-195.00726</c:v>
                </c:pt>
                <c:pt idx="3498">
                  <c:v>-194.88991000000001</c:v>
                </c:pt>
                <c:pt idx="3499">
                  <c:v>-194.77357000000001</c:v>
                </c:pt>
                <c:pt idx="3500">
                  <c:v>-194.65712999999997</c:v>
                </c:pt>
                <c:pt idx="3501">
                  <c:v>-194.53969000000001</c:v>
                </c:pt>
                <c:pt idx="3502">
                  <c:v>-194.42345</c:v>
                </c:pt>
                <c:pt idx="3503">
                  <c:v>-194.30700999999999</c:v>
                </c:pt>
                <c:pt idx="3504">
                  <c:v>-194.19056999999998</c:v>
                </c:pt>
                <c:pt idx="3505">
                  <c:v>-194.07333</c:v>
                </c:pt>
                <c:pt idx="3506">
                  <c:v>-193.95689000000002</c:v>
                </c:pt>
                <c:pt idx="3507">
                  <c:v>-193.84044999999998</c:v>
                </c:pt>
                <c:pt idx="3508">
                  <c:v>-193.72310999999999</c:v>
                </c:pt>
                <c:pt idx="3509">
                  <c:v>-193.60678000000001</c:v>
                </c:pt>
                <c:pt idx="3510">
                  <c:v>-193.49034</c:v>
                </c:pt>
                <c:pt idx="3511">
                  <c:v>-193.37300000000002</c:v>
                </c:pt>
                <c:pt idx="3512">
                  <c:v>-193.25666999999999</c:v>
                </c:pt>
                <c:pt idx="3513">
                  <c:v>-193.14023</c:v>
                </c:pt>
                <c:pt idx="3514">
                  <c:v>-193.02389999999997</c:v>
                </c:pt>
                <c:pt idx="3515">
                  <c:v>-192.90656000000001</c:v>
                </c:pt>
                <c:pt idx="3516">
                  <c:v>-192.79013</c:v>
                </c:pt>
                <c:pt idx="3517">
                  <c:v>-192.67349000000002</c:v>
                </c:pt>
                <c:pt idx="3518">
                  <c:v>-192.55676</c:v>
                </c:pt>
                <c:pt idx="3519">
                  <c:v>-192.44013000000001</c:v>
                </c:pt>
                <c:pt idx="3520">
                  <c:v>-192.32339000000002</c:v>
                </c:pt>
                <c:pt idx="3521">
                  <c:v>-192.20676</c:v>
                </c:pt>
                <c:pt idx="3522">
                  <c:v>-192.09012999999999</c:v>
                </c:pt>
                <c:pt idx="3523">
                  <c:v>-191.9734</c:v>
                </c:pt>
                <c:pt idx="3524">
                  <c:v>-191.85677000000001</c:v>
                </c:pt>
                <c:pt idx="3525">
                  <c:v>-191.74014</c:v>
                </c:pt>
                <c:pt idx="3526">
                  <c:v>-191.62351000000001</c:v>
                </c:pt>
                <c:pt idx="3527">
                  <c:v>-191.50678000000002</c:v>
                </c:pt>
                <c:pt idx="3528">
                  <c:v>-191.39014999999998</c:v>
                </c:pt>
                <c:pt idx="3529">
                  <c:v>-191.27341999999999</c:v>
                </c:pt>
                <c:pt idx="3530">
                  <c:v>-191.15679</c:v>
                </c:pt>
                <c:pt idx="3531">
                  <c:v>-191.04007000000001</c:v>
                </c:pt>
                <c:pt idx="3532">
                  <c:v>-190.92344</c:v>
                </c:pt>
                <c:pt idx="3533">
                  <c:v>-190.80680999999998</c:v>
                </c:pt>
                <c:pt idx="3534">
                  <c:v>-190.69009</c:v>
                </c:pt>
                <c:pt idx="3535">
                  <c:v>-190.57336000000001</c:v>
                </c:pt>
                <c:pt idx="3536">
                  <c:v>-190.45674</c:v>
                </c:pt>
                <c:pt idx="3537">
                  <c:v>-190.34011000000001</c:v>
                </c:pt>
                <c:pt idx="3538">
                  <c:v>-190.22338999999999</c:v>
                </c:pt>
                <c:pt idx="3539">
                  <c:v>-190.10666000000001</c:v>
                </c:pt>
                <c:pt idx="3540">
                  <c:v>-189.99004000000002</c:v>
                </c:pt>
                <c:pt idx="3541">
                  <c:v>-189.87341999999998</c:v>
                </c:pt>
                <c:pt idx="3542">
                  <c:v>-189.75669000000002</c:v>
                </c:pt>
                <c:pt idx="3543">
                  <c:v>-189.63997000000001</c:v>
                </c:pt>
                <c:pt idx="3544">
                  <c:v>-189.52334999999999</c:v>
                </c:pt>
                <c:pt idx="3545">
                  <c:v>-189.40673000000001</c:v>
                </c:pt>
                <c:pt idx="3546">
                  <c:v>-189.29001</c:v>
                </c:pt>
                <c:pt idx="3547">
                  <c:v>-189.17328999999998</c:v>
                </c:pt>
                <c:pt idx="3548">
                  <c:v>-189.05667000000003</c:v>
                </c:pt>
                <c:pt idx="3549">
                  <c:v>-188.93994999999998</c:v>
                </c:pt>
                <c:pt idx="3550">
                  <c:v>-188.82343</c:v>
                </c:pt>
                <c:pt idx="3551">
                  <c:v>-188.70670999999999</c:v>
                </c:pt>
                <c:pt idx="3552">
                  <c:v>-188.59009</c:v>
                </c:pt>
                <c:pt idx="3553">
                  <c:v>-188.47337000000002</c:v>
                </c:pt>
                <c:pt idx="3554">
                  <c:v>-188.35665</c:v>
                </c:pt>
                <c:pt idx="3555">
                  <c:v>-188.23993999999999</c:v>
                </c:pt>
                <c:pt idx="3556">
                  <c:v>-188.12342000000001</c:v>
                </c:pt>
                <c:pt idx="3557">
                  <c:v>-188.00671</c:v>
                </c:pt>
                <c:pt idx="3558">
                  <c:v>-187.88999000000001</c:v>
                </c:pt>
                <c:pt idx="3559">
                  <c:v>-187.77327000000002</c:v>
                </c:pt>
                <c:pt idx="3560">
                  <c:v>-187.65665999999999</c:v>
                </c:pt>
                <c:pt idx="3561">
                  <c:v>-187.53995</c:v>
                </c:pt>
                <c:pt idx="3562">
                  <c:v>-187.42333000000002</c:v>
                </c:pt>
                <c:pt idx="3563">
                  <c:v>-187.30662000000001</c:v>
                </c:pt>
                <c:pt idx="3564">
                  <c:v>-187.19001</c:v>
                </c:pt>
                <c:pt idx="3565">
                  <c:v>-187.07328999999999</c:v>
                </c:pt>
                <c:pt idx="3566">
                  <c:v>-186.95657999999997</c:v>
                </c:pt>
                <c:pt idx="3567">
                  <c:v>-186.83986999999999</c:v>
                </c:pt>
                <c:pt idx="3568">
                  <c:v>-186.72326000000001</c:v>
                </c:pt>
                <c:pt idx="3569">
                  <c:v>-186.60655</c:v>
                </c:pt>
                <c:pt idx="3570">
                  <c:v>-186.48993999999999</c:v>
                </c:pt>
                <c:pt idx="3571">
                  <c:v>-186.37323000000001</c:v>
                </c:pt>
                <c:pt idx="3572">
                  <c:v>-186.25662</c:v>
                </c:pt>
                <c:pt idx="3573">
                  <c:v>-186.13990999999999</c:v>
                </c:pt>
                <c:pt idx="3574">
                  <c:v>-186.0232</c:v>
                </c:pt>
                <c:pt idx="3575">
                  <c:v>-185.90649000000002</c:v>
                </c:pt>
                <c:pt idx="3576">
                  <c:v>-185.78989000000001</c:v>
                </c:pt>
                <c:pt idx="3577">
                  <c:v>-185.67318</c:v>
                </c:pt>
                <c:pt idx="3578">
                  <c:v>-185.55647000000002</c:v>
                </c:pt>
                <c:pt idx="3579">
                  <c:v>-185.43986999999998</c:v>
                </c:pt>
                <c:pt idx="3580">
                  <c:v>-185.32336000000001</c:v>
                </c:pt>
                <c:pt idx="3581">
                  <c:v>-185.20665000000002</c:v>
                </c:pt>
                <c:pt idx="3582">
                  <c:v>-185.08995000000002</c:v>
                </c:pt>
                <c:pt idx="3583">
                  <c:v>-184.97325000000001</c:v>
                </c:pt>
                <c:pt idx="3584">
                  <c:v>-184.85664000000003</c:v>
                </c:pt>
                <c:pt idx="3585">
                  <c:v>-184.73993999999999</c:v>
                </c:pt>
                <c:pt idx="3586">
                  <c:v>-184.62323000000001</c:v>
                </c:pt>
                <c:pt idx="3587">
                  <c:v>-184.50653</c:v>
                </c:pt>
                <c:pt idx="3588">
                  <c:v>-184.38992999999999</c:v>
                </c:pt>
                <c:pt idx="3589">
                  <c:v>-184.27323000000001</c:v>
                </c:pt>
                <c:pt idx="3590">
                  <c:v>-184.15653</c:v>
                </c:pt>
                <c:pt idx="3591">
                  <c:v>-184.03982999999999</c:v>
                </c:pt>
                <c:pt idx="3592">
                  <c:v>-183.92312999999999</c:v>
                </c:pt>
                <c:pt idx="3593">
                  <c:v>-183.80653000000001</c:v>
                </c:pt>
                <c:pt idx="3594">
                  <c:v>-183.68983000000003</c:v>
                </c:pt>
                <c:pt idx="3595">
                  <c:v>-183.57312999999999</c:v>
                </c:pt>
                <c:pt idx="3596">
                  <c:v>-183.45642999999998</c:v>
                </c:pt>
                <c:pt idx="3597">
                  <c:v>-183.33983000000001</c:v>
                </c:pt>
                <c:pt idx="3598">
                  <c:v>-183.22312999999997</c:v>
                </c:pt>
                <c:pt idx="3599">
                  <c:v>-183.10644000000002</c:v>
                </c:pt>
                <c:pt idx="3600">
                  <c:v>-182.98974000000001</c:v>
                </c:pt>
                <c:pt idx="3601">
                  <c:v>-182.87314000000003</c:v>
                </c:pt>
                <c:pt idx="3602">
                  <c:v>-182.75645</c:v>
                </c:pt>
                <c:pt idx="3603">
                  <c:v>-182.63975000000002</c:v>
                </c:pt>
                <c:pt idx="3604">
                  <c:v>-182.52305999999999</c:v>
                </c:pt>
                <c:pt idx="3605">
                  <c:v>-182.40636000000001</c:v>
                </c:pt>
                <c:pt idx="3606">
                  <c:v>-182.28977</c:v>
                </c:pt>
                <c:pt idx="3607">
                  <c:v>-182.17307</c:v>
                </c:pt>
                <c:pt idx="3608">
                  <c:v>-182.05637999999999</c:v>
                </c:pt>
                <c:pt idx="3609">
                  <c:v>-181.93969000000001</c:v>
                </c:pt>
                <c:pt idx="3610">
                  <c:v>-181.82308999999998</c:v>
                </c:pt>
                <c:pt idx="3611">
                  <c:v>-181.70650000000001</c:v>
                </c:pt>
                <c:pt idx="3612">
                  <c:v>-181.58981</c:v>
                </c:pt>
                <c:pt idx="3613">
                  <c:v>-181.47311999999999</c:v>
                </c:pt>
                <c:pt idx="3614">
                  <c:v>-181.35643000000002</c:v>
                </c:pt>
                <c:pt idx="3615">
                  <c:v>-181.23984000000002</c:v>
                </c:pt>
                <c:pt idx="3616">
                  <c:v>-181.12315000000001</c:v>
                </c:pt>
                <c:pt idx="3617">
                  <c:v>-181.00646</c:v>
                </c:pt>
                <c:pt idx="3618">
                  <c:v>-180.88977</c:v>
                </c:pt>
                <c:pt idx="3619">
                  <c:v>-180.77307999999999</c:v>
                </c:pt>
                <c:pt idx="3620">
                  <c:v>-180.65650000000002</c:v>
                </c:pt>
                <c:pt idx="3621">
                  <c:v>-180.53980999999999</c:v>
                </c:pt>
                <c:pt idx="3622">
                  <c:v>-180.42311999999998</c:v>
                </c:pt>
                <c:pt idx="3623">
                  <c:v>-180.30643000000001</c:v>
                </c:pt>
                <c:pt idx="3624">
                  <c:v>-180.18984999999998</c:v>
                </c:pt>
                <c:pt idx="3625">
                  <c:v>-180.07306</c:v>
                </c:pt>
                <c:pt idx="3626">
                  <c:v>-179.95638</c:v>
                </c:pt>
                <c:pt idx="3627">
                  <c:v>-179.83969000000002</c:v>
                </c:pt>
                <c:pt idx="3628">
                  <c:v>-179.72300999999999</c:v>
                </c:pt>
                <c:pt idx="3629">
                  <c:v>-179.60641999999999</c:v>
                </c:pt>
                <c:pt idx="3630">
                  <c:v>-179.48973999999998</c:v>
                </c:pt>
                <c:pt idx="3631">
                  <c:v>-179.37306000000001</c:v>
                </c:pt>
                <c:pt idx="3632">
                  <c:v>-179.25638000000001</c:v>
                </c:pt>
                <c:pt idx="3633">
                  <c:v>-179.13969</c:v>
                </c:pt>
                <c:pt idx="3634">
                  <c:v>-179.02311</c:v>
                </c:pt>
                <c:pt idx="3635">
                  <c:v>-178.90633000000003</c:v>
                </c:pt>
                <c:pt idx="3636">
                  <c:v>-178.78964999999999</c:v>
                </c:pt>
                <c:pt idx="3637">
                  <c:v>-178.67296999999999</c:v>
                </c:pt>
                <c:pt idx="3638">
                  <c:v>-178.55629000000002</c:v>
                </c:pt>
                <c:pt idx="3639">
                  <c:v>-178.43970999999999</c:v>
                </c:pt>
                <c:pt idx="3640">
                  <c:v>-178.32303000000002</c:v>
                </c:pt>
                <c:pt idx="3641">
                  <c:v>-178.20634999999999</c:v>
                </c:pt>
                <c:pt idx="3642">
                  <c:v>-178.08966999999998</c:v>
                </c:pt>
                <c:pt idx="3643">
                  <c:v>-177.97290000000001</c:v>
                </c:pt>
                <c:pt idx="3644">
                  <c:v>-177.85632000000001</c:v>
                </c:pt>
                <c:pt idx="3645">
                  <c:v>-177.73963999999998</c:v>
                </c:pt>
                <c:pt idx="3646">
                  <c:v>-177.62296999999998</c:v>
                </c:pt>
                <c:pt idx="3647">
                  <c:v>-177.50629000000001</c:v>
                </c:pt>
                <c:pt idx="3648">
                  <c:v>-177.38961999999998</c:v>
                </c:pt>
                <c:pt idx="3649">
                  <c:v>-177.27294000000001</c:v>
                </c:pt>
                <c:pt idx="3650">
                  <c:v>-177.15627000000003</c:v>
                </c:pt>
                <c:pt idx="3651">
                  <c:v>-177.03959</c:v>
                </c:pt>
                <c:pt idx="3652">
                  <c:v>-176.92292</c:v>
                </c:pt>
                <c:pt idx="3653">
                  <c:v>-176.80634000000001</c:v>
                </c:pt>
                <c:pt idx="3654">
                  <c:v>-176.68967000000001</c:v>
                </c:pt>
                <c:pt idx="3655">
                  <c:v>-176.57299999999998</c:v>
                </c:pt>
                <c:pt idx="3656">
                  <c:v>-176.45633000000001</c:v>
                </c:pt>
                <c:pt idx="3657">
                  <c:v>-176.33966000000001</c:v>
                </c:pt>
                <c:pt idx="3658">
                  <c:v>-176.22299000000001</c:v>
                </c:pt>
                <c:pt idx="3659">
                  <c:v>-176.10632000000001</c:v>
                </c:pt>
                <c:pt idx="3660">
                  <c:v>-175.98964999999998</c:v>
                </c:pt>
                <c:pt idx="3661">
                  <c:v>-175.87298000000001</c:v>
                </c:pt>
                <c:pt idx="3662">
                  <c:v>-175.75631000000001</c:v>
                </c:pt>
                <c:pt idx="3663">
                  <c:v>-175.63963999999999</c:v>
                </c:pt>
                <c:pt idx="3664">
                  <c:v>-175.52297000000002</c:v>
                </c:pt>
                <c:pt idx="3665">
                  <c:v>-175.40620000000001</c:v>
                </c:pt>
                <c:pt idx="3666">
                  <c:v>-175.28962999999999</c:v>
                </c:pt>
                <c:pt idx="3667">
                  <c:v>-175.17296999999999</c:v>
                </c:pt>
                <c:pt idx="3668">
                  <c:v>-175.05629999999999</c:v>
                </c:pt>
                <c:pt idx="3669">
                  <c:v>-174.93952999999999</c:v>
                </c:pt>
                <c:pt idx="3670">
                  <c:v>-174.82286999999999</c:v>
                </c:pt>
                <c:pt idx="3671">
                  <c:v>-174.7063</c:v>
                </c:pt>
                <c:pt idx="3672">
                  <c:v>-174.58964000000003</c:v>
                </c:pt>
                <c:pt idx="3673">
                  <c:v>-174.47287</c:v>
                </c:pt>
                <c:pt idx="3674">
                  <c:v>-174.35621</c:v>
                </c:pt>
                <c:pt idx="3675">
                  <c:v>-174.23955000000001</c:v>
                </c:pt>
                <c:pt idx="3676">
                  <c:v>-174.12288000000001</c:v>
                </c:pt>
                <c:pt idx="3677">
                  <c:v>-174.00622000000001</c:v>
                </c:pt>
                <c:pt idx="3678">
                  <c:v>-173.88956000000002</c:v>
                </c:pt>
                <c:pt idx="3679">
                  <c:v>-173.77289999999999</c:v>
                </c:pt>
                <c:pt idx="3680">
                  <c:v>-173.65624</c:v>
                </c:pt>
                <c:pt idx="3681">
                  <c:v>-173.53948000000003</c:v>
                </c:pt>
                <c:pt idx="3682">
                  <c:v>-173.42282</c:v>
                </c:pt>
                <c:pt idx="3683">
                  <c:v>-173.30626000000001</c:v>
                </c:pt>
                <c:pt idx="3684">
                  <c:v>-173.18950000000001</c:v>
                </c:pt>
                <c:pt idx="3685">
                  <c:v>-173.07283999999999</c:v>
                </c:pt>
                <c:pt idx="3686">
                  <c:v>-172.95617999999999</c:v>
                </c:pt>
                <c:pt idx="3687">
                  <c:v>-172.83951999999999</c:v>
                </c:pt>
                <c:pt idx="3688">
                  <c:v>-172.72275999999999</c:v>
                </c:pt>
                <c:pt idx="3689">
                  <c:v>-172.60621</c:v>
                </c:pt>
                <c:pt idx="3690">
                  <c:v>-172.48955000000001</c:v>
                </c:pt>
                <c:pt idx="3691">
                  <c:v>-172.37279000000001</c:v>
                </c:pt>
                <c:pt idx="3692">
                  <c:v>-172.25613999999999</c:v>
                </c:pt>
                <c:pt idx="3693">
                  <c:v>-172.13948000000002</c:v>
                </c:pt>
                <c:pt idx="3694">
                  <c:v>-172.02273000000002</c:v>
                </c:pt>
                <c:pt idx="3695">
                  <c:v>-171.90617</c:v>
                </c:pt>
                <c:pt idx="3696">
                  <c:v>-171.78952000000001</c:v>
                </c:pt>
                <c:pt idx="3697">
                  <c:v>-171.67277000000001</c:v>
                </c:pt>
                <c:pt idx="3698">
                  <c:v>-171.55610999999999</c:v>
                </c:pt>
                <c:pt idx="3699">
                  <c:v>-171.43946000000003</c:v>
                </c:pt>
                <c:pt idx="3700">
                  <c:v>-171.32270999999997</c:v>
                </c:pt>
                <c:pt idx="3701">
                  <c:v>-171.20606000000001</c:v>
                </c:pt>
                <c:pt idx="3702">
                  <c:v>-171.08950999999999</c:v>
                </c:pt>
                <c:pt idx="3703">
                  <c:v>-170.97275000000002</c:v>
                </c:pt>
                <c:pt idx="3704">
                  <c:v>-170.8561</c:v>
                </c:pt>
                <c:pt idx="3705">
                  <c:v>-170.73945000000001</c:v>
                </c:pt>
                <c:pt idx="3706">
                  <c:v>-170.62270000000001</c:v>
                </c:pt>
                <c:pt idx="3707">
                  <c:v>-170.50605999999999</c:v>
                </c:pt>
                <c:pt idx="3708">
                  <c:v>-170.38951</c:v>
                </c:pt>
                <c:pt idx="3709">
                  <c:v>-170.27276000000001</c:v>
                </c:pt>
                <c:pt idx="3710">
                  <c:v>-170.15611000000001</c:v>
                </c:pt>
                <c:pt idx="3711">
                  <c:v>-170.03935999999999</c:v>
                </c:pt>
                <c:pt idx="3712">
                  <c:v>-169.92272</c:v>
                </c:pt>
                <c:pt idx="3713">
                  <c:v>-169.80607000000003</c:v>
                </c:pt>
                <c:pt idx="3714">
                  <c:v>-169.68931999999998</c:v>
                </c:pt>
                <c:pt idx="3715">
                  <c:v>-169.57277999999999</c:v>
                </c:pt>
                <c:pt idx="3716">
                  <c:v>-169.45603</c:v>
                </c:pt>
                <c:pt idx="3717">
                  <c:v>-169.33938999999998</c:v>
                </c:pt>
                <c:pt idx="3718">
                  <c:v>-169.22274000000002</c:v>
                </c:pt>
                <c:pt idx="3719">
                  <c:v>-169.10600000000002</c:v>
                </c:pt>
                <c:pt idx="3720">
                  <c:v>-168.98946000000001</c:v>
                </c:pt>
                <c:pt idx="3721">
                  <c:v>-168.87271999999999</c:v>
                </c:pt>
                <c:pt idx="3722">
                  <c:v>-168.75617</c:v>
                </c:pt>
                <c:pt idx="3723">
                  <c:v>-168.63943</c:v>
                </c:pt>
                <c:pt idx="3724">
                  <c:v>-168.52278999999999</c:v>
                </c:pt>
                <c:pt idx="3725">
                  <c:v>-168.40615</c:v>
                </c:pt>
                <c:pt idx="3726">
                  <c:v>-168.28941000000003</c:v>
                </c:pt>
                <c:pt idx="3727">
                  <c:v>-168.17276999999999</c:v>
                </c:pt>
                <c:pt idx="3728">
                  <c:v>-168.05602999999999</c:v>
                </c:pt>
                <c:pt idx="3729">
                  <c:v>-167.93939</c:v>
                </c:pt>
                <c:pt idx="3730">
                  <c:v>-167.82274999999998</c:v>
                </c:pt>
                <c:pt idx="3731">
                  <c:v>-167.70611</c:v>
                </c:pt>
                <c:pt idx="3732">
                  <c:v>-167.58937</c:v>
                </c:pt>
                <c:pt idx="3733">
                  <c:v>-167.47273999999999</c:v>
                </c:pt>
                <c:pt idx="3734">
                  <c:v>-167.3561</c:v>
                </c:pt>
                <c:pt idx="3735">
                  <c:v>-167.23936</c:v>
                </c:pt>
                <c:pt idx="3736">
                  <c:v>-167.12272999999999</c:v>
                </c:pt>
                <c:pt idx="3737">
                  <c:v>-167.00609</c:v>
                </c:pt>
                <c:pt idx="3738">
                  <c:v>-166.88946000000001</c:v>
                </c:pt>
                <c:pt idx="3739">
                  <c:v>-166.77272000000002</c:v>
                </c:pt>
                <c:pt idx="3740">
                  <c:v>-166.65609000000001</c:v>
                </c:pt>
                <c:pt idx="3741">
                  <c:v>-166.53934999999998</c:v>
                </c:pt>
                <c:pt idx="3742">
                  <c:v>-166.42272</c:v>
                </c:pt>
                <c:pt idx="3743">
                  <c:v>-166.30599000000001</c:v>
                </c:pt>
                <c:pt idx="3744">
                  <c:v>-166.18934999999999</c:v>
                </c:pt>
                <c:pt idx="3745">
                  <c:v>-166.07272</c:v>
                </c:pt>
                <c:pt idx="3746">
                  <c:v>-165.95609000000002</c:v>
                </c:pt>
                <c:pt idx="3747">
                  <c:v>-165.83936</c:v>
                </c:pt>
                <c:pt idx="3748">
                  <c:v>-165.72272999999998</c:v>
                </c:pt>
                <c:pt idx="3749">
                  <c:v>-165.60600000000002</c:v>
                </c:pt>
                <c:pt idx="3750">
                  <c:v>-165.48937000000001</c:v>
                </c:pt>
                <c:pt idx="3751">
                  <c:v>-165.37263999999999</c:v>
                </c:pt>
                <c:pt idx="3752">
                  <c:v>-165.25601</c:v>
                </c:pt>
                <c:pt idx="3753">
                  <c:v>-165.13928000000001</c:v>
                </c:pt>
                <c:pt idx="3754">
                  <c:v>-165.02274999999997</c:v>
                </c:pt>
                <c:pt idx="3755">
                  <c:v>-164.90601999999998</c:v>
                </c:pt>
                <c:pt idx="3756">
                  <c:v>-164.7893</c:v>
                </c:pt>
                <c:pt idx="3757">
                  <c:v>-164.67266999999998</c:v>
                </c:pt>
                <c:pt idx="3758">
                  <c:v>-164.55593999999999</c:v>
                </c:pt>
                <c:pt idx="3759">
                  <c:v>-164.43932000000001</c:v>
                </c:pt>
                <c:pt idx="3760">
                  <c:v>-164.32259000000002</c:v>
                </c:pt>
                <c:pt idx="3761">
                  <c:v>-164.20597000000001</c:v>
                </c:pt>
                <c:pt idx="3762">
                  <c:v>-164.08923999999999</c:v>
                </c:pt>
                <c:pt idx="3763">
                  <c:v>-163.97272000000001</c:v>
                </c:pt>
                <c:pt idx="3764">
                  <c:v>-163.85599999999999</c:v>
                </c:pt>
                <c:pt idx="3765">
                  <c:v>-163.73926999999998</c:v>
                </c:pt>
                <c:pt idx="3766">
                  <c:v>-163.62264999999999</c:v>
                </c:pt>
                <c:pt idx="3767">
                  <c:v>-163.50593000000001</c:v>
                </c:pt>
                <c:pt idx="3768">
                  <c:v>-163.38930999999999</c:v>
                </c:pt>
                <c:pt idx="3769">
                  <c:v>-163.27258</c:v>
                </c:pt>
                <c:pt idx="3770">
                  <c:v>-163.15585999999999</c:v>
                </c:pt>
                <c:pt idx="3771">
                  <c:v>-163.03924000000001</c:v>
                </c:pt>
                <c:pt idx="3772">
                  <c:v>-162.92261999999999</c:v>
                </c:pt>
                <c:pt idx="3773">
                  <c:v>-162.80599999999998</c:v>
                </c:pt>
                <c:pt idx="3774">
                  <c:v>-162.68928000000002</c:v>
                </c:pt>
                <c:pt idx="3775">
                  <c:v>-162.57256000000001</c:v>
                </c:pt>
                <c:pt idx="3776">
                  <c:v>-162.45595</c:v>
                </c:pt>
                <c:pt idx="3777">
                  <c:v>-162.33922999999999</c:v>
                </c:pt>
                <c:pt idx="3778">
                  <c:v>-162.22260999999997</c:v>
                </c:pt>
                <c:pt idx="3779">
                  <c:v>-162.10588999999999</c:v>
                </c:pt>
                <c:pt idx="3780">
                  <c:v>-161.98918</c:v>
                </c:pt>
                <c:pt idx="3781">
                  <c:v>-161.87255999999999</c:v>
                </c:pt>
                <c:pt idx="3782">
                  <c:v>-161.75594999999998</c:v>
                </c:pt>
                <c:pt idx="3783">
                  <c:v>-161.63923</c:v>
                </c:pt>
                <c:pt idx="3784">
                  <c:v>-161.52261999999999</c:v>
                </c:pt>
                <c:pt idx="3785">
                  <c:v>-161.40589999999997</c:v>
                </c:pt>
                <c:pt idx="3786">
                  <c:v>-161.28918999999999</c:v>
                </c:pt>
                <c:pt idx="3787">
                  <c:v>-161.17257000000001</c:v>
                </c:pt>
                <c:pt idx="3788">
                  <c:v>-161.05586</c:v>
                </c:pt>
                <c:pt idx="3789">
                  <c:v>-160.93914999999998</c:v>
                </c:pt>
                <c:pt idx="3790">
                  <c:v>-160.82254</c:v>
                </c:pt>
                <c:pt idx="3791">
                  <c:v>-160.70582999999999</c:v>
                </c:pt>
                <c:pt idx="3792">
                  <c:v>-160.58911000000001</c:v>
                </c:pt>
                <c:pt idx="3793">
                  <c:v>-160.4726</c:v>
                </c:pt>
                <c:pt idx="3794">
                  <c:v>-160.35588999999999</c:v>
                </c:pt>
                <c:pt idx="3795">
                  <c:v>-160.23918</c:v>
                </c:pt>
                <c:pt idx="3796">
                  <c:v>-160.12257</c:v>
                </c:pt>
                <c:pt idx="3797">
                  <c:v>-160.00586999999999</c:v>
                </c:pt>
                <c:pt idx="3798">
                  <c:v>-159.88916</c:v>
                </c:pt>
                <c:pt idx="3799">
                  <c:v>-159.77255</c:v>
                </c:pt>
                <c:pt idx="3800">
                  <c:v>-159.65584000000001</c:v>
                </c:pt>
                <c:pt idx="3801">
                  <c:v>-159.53913</c:v>
                </c:pt>
                <c:pt idx="3802">
                  <c:v>-159.42252999999999</c:v>
                </c:pt>
                <c:pt idx="3803">
                  <c:v>-159.30581999999998</c:v>
                </c:pt>
                <c:pt idx="3804">
                  <c:v>-159.18912</c:v>
                </c:pt>
                <c:pt idx="3805">
                  <c:v>-159.07240999999999</c:v>
                </c:pt>
                <c:pt idx="3806">
                  <c:v>-158.95591000000002</c:v>
                </c:pt>
                <c:pt idx="3807">
                  <c:v>-158.83920000000001</c:v>
                </c:pt>
                <c:pt idx="3808">
                  <c:v>-158.7225</c:v>
                </c:pt>
                <c:pt idx="3809">
                  <c:v>-158.60588999999999</c:v>
                </c:pt>
                <c:pt idx="3810">
                  <c:v>-158.48919000000001</c:v>
                </c:pt>
                <c:pt idx="3811">
                  <c:v>-158.37249</c:v>
                </c:pt>
                <c:pt idx="3812">
                  <c:v>-158.25578999999999</c:v>
                </c:pt>
                <c:pt idx="3813">
                  <c:v>-158.13918000000001</c:v>
                </c:pt>
                <c:pt idx="3814">
                  <c:v>-158.02248</c:v>
                </c:pt>
                <c:pt idx="3815">
                  <c:v>-157.90577999999999</c:v>
                </c:pt>
                <c:pt idx="3816">
                  <c:v>-157.78908000000001</c:v>
                </c:pt>
                <c:pt idx="3817">
                  <c:v>-157.67248000000001</c:v>
                </c:pt>
                <c:pt idx="3818">
                  <c:v>-157.55578</c:v>
                </c:pt>
                <c:pt idx="3819">
                  <c:v>-157.43918000000002</c:v>
                </c:pt>
                <c:pt idx="3820">
                  <c:v>-157.32247999999998</c:v>
                </c:pt>
                <c:pt idx="3821">
                  <c:v>-157.20578999999998</c:v>
                </c:pt>
                <c:pt idx="3822">
                  <c:v>-157.08919000000003</c:v>
                </c:pt>
                <c:pt idx="3823">
                  <c:v>-156.97248999999999</c:v>
                </c:pt>
                <c:pt idx="3824">
                  <c:v>-156.85579000000001</c:v>
                </c:pt>
                <c:pt idx="3825">
                  <c:v>-156.739</c:v>
                </c:pt>
                <c:pt idx="3826">
                  <c:v>-156.62239999999997</c:v>
                </c:pt>
                <c:pt idx="3827">
                  <c:v>-156.50570999999999</c:v>
                </c:pt>
                <c:pt idx="3828">
                  <c:v>-156.38901000000001</c:v>
                </c:pt>
                <c:pt idx="3829">
                  <c:v>-156.27232000000001</c:v>
                </c:pt>
                <c:pt idx="3830">
                  <c:v>-156.15562</c:v>
                </c:pt>
                <c:pt idx="3831">
                  <c:v>-156.03903</c:v>
                </c:pt>
                <c:pt idx="3832">
                  <c:v>-155.92232999999999</c:v>
                </c:pt>
                <c:pt idx="3833">
                  <c:v>-155.80564000000001</c:v>
                </c:pt>
                <c:pt idx="3834">
                  <c:v>-155.68894999999998</c:v>
                </c:pt>
                <c:pt idx="3835">
                  <c:v>-155.57236</c:v>
                </c:pt>
                <c:pt idx="3836">
                  <c:v>-155.45567</c:v>
                </c:pt>
                <c:pt idx="3837">
                  <c:v>-155.33906999999999</c:v>
                </c:pt>
                <c:pt idx="3838">
                  <c:v>-155.22237999999999</c:v>
                </c:pt>
                <c:pt idx="3839">
                  <c:v>-155.10569000000001</c:v>
                </c:pt>
                <c:pt idx="3840">
                  <c:v>-154.989</c:v>
                </c:pt>
                <c:pt idx="3841">
                  <c:v>-154.87231</c:v>
                </c:pt>
                <c:pt idx="3842">
                  <c:v>-154.75563</c:v>
                </c:pt>
                <c:pt idx="3843">
                  <c:v>-154.63903999999999</c:v>
                </c:pt>
                <c:pt idx="3844">
                  <c:v>-154.52234999999999</c:v>
                </c:pt>
                <c:pt idx="3845">
                  <c:v>-154.40566000000001</c:v>
                </c:pt>
                <c:pt idx="3846">
                  <c:v>-154.28897999999998</c:v>
                </c:pt>
                <c:pt idx="3847">
                  <c:v>-154.17229</c:v>
                </c:pt>
                <c:pt idx="3848">
                  <c:v>-154.0556</c:v>
                </c:pt>
                <c:pt idx="3849">
                  <c:v>-153.93892</c:v>
                </c:pt>
                <c:pt idx="3850">
                  <c:v>-153.82222999999999</c:v>
                </c:pt>
                <c:pt idx="3851">
                  <c:v>-153.70565000000002</c:v>
                </c:pt>
                <c:pt idx="3852">
                  <c:v>-153.58896000000001</c:v>
                </c:pt>
                <c:pt idx="3853">
                  <c:v>-153.47228000000001</c:v>
                </c:pt>
                <c:pt idx="3854">
                  <c:v>-153.35559999999998</c:v>
                </c:pt>
                <c:pt idx="3855">
                  <c:v>-153.23901000000001</c:v>
                </c:pt>
                <c:pt idx="3856">
                  <c:v>-153.12233000000001</c:v>
                </c:pt>
                <c:pt idx="3857">
                  <c:v>-153.00565</c:v>
                </c:pt>
                <c:pt idx="3858">
                  <c:v>-152.88897000000003</c:v>
                </c:pt>
                <c:pt idx="3859">
                  <c:v>-152.77227999999999</c:v>
                </c:pt>
                <c:pt idx="3860">
                  <c:v>-152.6557</c:v>
                </c:pt>
                <c:pt idx="3861">
                  <c:v>-152.53901999999999</c:v>
                </c:pt>
                <c:pt idx="3862">
                  <c:v>-152.42234000000002</c:v>
                </c:pt>
                <c:pt idx="3863">
                  <c:v>-152.30566000000002</c:v>
                </c:pt>
                <c:pt idx="3864">
                  <c:v>-152.18898000000002</c:v>
                </c:pt>
                <c:pt idx="3865">
                  <c:v>-152.07230999999999</c:v>
                </c:pt>
                <c:pt idx="3866">
                  <c:v>-151.95562999999999</c:v>
                </c:pt>
                <c:pt idx="3867">
                  <c:v>-151.83894999999998</c:v>
                </c:pt>
                <c:pt idx="3868">
                  <c:v>-151.72226999999998</c:v>
                </c:pt>
                <c:pt idx="3869">
                  <c:v>-151.60560000000001</c:v>
                </c:pt>
                <c:pt idx="3870">
                  <c:v>-151.48892000000001</c:v>
                </c:pt>
                <c:pt idx="3871">
                  <c:v>-151.37224000000001</c:v>
                </c:pt>
                <c:pt idx="3872">
                  <c:v>-151.25557000000001</c:v>
                </c:pt>
                <c:pt idx="3873">
                  <c:v>-151.13889</c:v>
                </c:pt>
                <c:pt idx="3874">
                  <c:v>-151.02222</c:v>
                </c:pt>
                <c:pt idx="3875">
                  <c:v>-150.90555000000001</c:v>
                </c:pt>
                <c:pt idx="3876">
                  <c:v>-150.78887</c:v>
                </c:pt>
                <c:pt idx="3877">
                  <c:v>-150.6722</c:v>
                </c:pt>
                <c:pt idx="3878">
                  <c:v>-150.55553</c:v>
                </c:pt>
                <c:pt idx="3879">
                  <c:v>-150.43894999999998</c:v>
                </c:pt>
                <c:pt idx="3880">
                  <c:v>-150.32227999999998</c:v>
                </c:pt>
                <c:pt idx="3881">
                  <c:v>-150.20561000000001</c:v>
                </c:pt>
                <c:pt idx="3882">
                  <c:v>-150.08894000000001</c:v>
                </c:pt>
                <c:pt idx="3883">
                  <c:v>-149.97226999999998</c:v>
                </c:pt>
                <c:pt idx="3884">
                  <c:v>-149.85560000000001</c:v>
                </c:pt>
                <c:pt idx="3885">
                  <c:v>-149.73893000000001</c:v>
                </c:pt>
                <c:pt idx="3886">
                  <c:v>-149.62226000000001</c:v>
                </c:pt>
                <c:pt idx="3887">
                  <c:v>-149.50558999999998</c:v>
                </c:pt>
                <c:pt idx="3888">
                  <c:v>-149.38901999999999</c:v>
                </c:pt>
                <c:pt idx="3889">
                  <c:v>-149.27235000000002</c:v>
                </c:pt>
                <c:pt idx="3890">
                  <c:v>-149.15568999999999</c:v>
                </c:pt>
                <c:pt idx="3891">
                  <c:v>-149.03881999999999</c:v>
                </c:pt>
                <c:pt idx="3892">
                  <c:v>-148.92214999999999</c:v>
                </c:pt>
                <c:pt idx="3893">
                  <c:v>-148.80548999999999</c:v>
                </c:pt>
                <c:pt idx="3894">
                  <c:v>-148.68881999999999</c:v>
                </c:pt>
                <c:pt idx="3895">
                  <c:v>-148.57216</c:v>
                </c:pt>
                <c:pt idx="3896">
                  <c:v>-148.45549</c:v>
                </c:pt>
                <c:pt idx="3897">
                  <c:v>-148.33883</c:v>
                </c:pt>
                <c:pt idx="3898">
                  <c:v>-148.22216</c:v>
                </c:pt>
                <c:pt idx="3899">
                  <c:v>-148.10550000000001</c:v>
                </c:pt>
                <c:pt idx="3900">
                  <c:v>-147.98883999999998</c:v>
                </c:pt>
                <c:pt idx="3901">
                  <c:v>-147.87217999999999</c:v>
                </c:pt>
                <c:pt idx="3902">
                  <c:v>-147.75551000000002</c:v>
                </c:pt>
                <c:pt idx="3903">
                  <c:v>-147.63884999999999</c:v>
                </c:pt>
                <c:pt idx="3904">
                  <c:v>-147.52219000000002</c:v>
                </c:pt>
                <c:pt idx="3905">
                  <c:v>-147.40553</c:v>
                </c:pt>
                <c:pt idx="3906">
                  <c:v>-147.28887</c:v>
                </c:pt>
                <c:pt idx="3907">
                  <c:v>-147.17221000000001</c:v>
                </c:pt>
                <c:pt idx="3908">
                  <c:v>-147.05555000000001</c:v>
                </c:pt>
                <c:pt idx="3909">
                  <c:v>-146.93878999999998</c:v>
                </c:pt>
                <c:pt idx="3910">
                  <c:v>-146.82213000000002</c:v>
                </c:pt>
                <c:pt idx="3911">
                  <c:v>-146.70547999999999</c:v>
                </c:pt>
                <c:pt idx="3912">
                  <c:v>-146.58882</c:v>
                </c:pt>
                <c:pt idx="3913">
                  <c:v>-146.47216</c:v>
                </c:pt>
                <c:pt idx="3914">
                  <c:v>-146.35550000000001</c:v>
                </c:pt>
                <c:pt idx="3915">
                  <c:v>-146.23884999999999</c:v>
                </c:pt>
                <c:pt idx="3916">
                  <c:v>-146.12218999999999</c:v>
                </c:pt>
                <c:pt idx="3917">
                  <c:v>-146.00554000000002</c:v>
                </c:pt>
                <c:pt idx="3918">
                  <c:v>-145.88888</c:v>
                </c:pt>
                <c:pt idx="3919">
                  <c:v>-145.77212999999998</c:v>
                </c:pt>
                <c:pt idx="3920">
                  <c:v>-145.65547000000001</c:v>
                </c:pt>
                <c:pt idx="3921">
                  <c:v>-145.53881999999999</c:v>
                </c:pt>
                <c:pt idx="3922">
                  <c:v>-145.42217000000002</c:v>
                </c:pt>
                <c:pt idx="3923">
                  <c:v>-145.30551</c:v>
                </c:pt>
                <c:pt idx="3924">
                  <c:v>-145.18886000000001</c:v>
                </c:pt>
                <c:pt idx="3925">
                  <c:v>-145.07221000000001</c:v>
                </c:pt>
                <c:pt idx="3926">
                  <c:v>-144.95545999999999</c:v>
                </c:pt>
                <c:pt idx="3927">
                  <c:v>-144.83880999999997</c:v>
                </c:pt>
                <c:pt idx="3928">
                  <c:v>-144.72216</c:v>
                </c:pt>
                <c:pt idx="3929">
                  <c:v>-144.60551000000001</c:v>
                </c:pt>
                <c:pt idx="3930">
                  <c:v>-144.48885999999999</c:v>
                </c:pt>
                <c:pt idx="3931">
                  <c:v>-144.37210999999999</c:v>
                </c:pt>
                <c:pt idx="3932">
                  <c:v>-144.25546</c:v>
                </c:pt>
                <c:pt idx="3933">
                  <c:v>-144.13871</c:v>
                </c:pt>
                <c:pt idx="3934">
                  <c:v>-144.02206000000001</c:v>
                </c:pt>
                <c:pt idx="3935">
                  <c:v>-143.90541999999999</c:v>
                </c:pt>
                <c:pt idx="3936">
                  <c:v>-143.78877</c:v>
                </c:pt>
                <c:pt idx="3937">
                  <c:v>-143.67212000000001</c:v>
                </c:pt>
                <c:pt idx="3938">
                  <c:v>-143.55537999999999</c:v>
                </c:pt>
                <c:pt idx="3939">
                  <c:v>-143.43862999999999</c:v>
                </c:pt>
                <c:pt idx="3940">
                  <c:v>-143.32199</c:v>
                </c:pt>
                <c:pt idx="3941">
                  <c:v>-143.20533999999998</c:v>
                </c:pt>
                <c:pt idx="3942">
                  <c:v>-143.08869999999999</c:v>
                </c:pt>
                <c:pt idx="3943">
                  <c:v>-142.97194999999999</c:v>
                </c:pt>
                <c:pt idx="3944">
                  <c:v>-142.85531</c:v>
                </c:pt>
                <c:pt idx="3945">
                  <c:v>-142.73867000000001</c:v>
                </c:pt>
                <c:pt idx="3946">
                  <c:v>-142.62203</c:v>
                </c:pt>
                <c:pt idx="3947">
                  <c:v>-142.50538</c:v>
                </c:pt>
                <c:pt idx="3948">
                  <c:v>-142.38864000000001</c:v>
                </c:pt>
                <c:pt idx="3949">
                  <c:v>-142.27199999999999</c:v>
                </c:pt>
                <c:pt idx="3950">
                  <c:v>-142.15536</c:v>
                </c:pt>
                <c:pt idx="3951">
                  <c:v>-142.03872000000001</c:v>
                </c:pt>
                <c:pt idx="3952">
                  <c:v>-141.92198000000002</c:v>
                </c:pt>
                <c:pt idx="3953">
                  <c:v>-141.80534</c:v>
                </c:pt>
                <c:pt idx="3954">
                  <c:v>-141.68870000000001</c:v>
                </c:pt>
                <c:pt idx="3955">
                  <c:v>-141.57206000000002</c:v>
                </c:pt>
                <c:pt idx="3956">
                  <c:v>-141.45533</c:v>
                </c:pt>
                <c:pt idx="3957">
                  <c:v>-141.33869000000001</c:v>
                </c:pt>
                <c:pt idx="3958">
                  <c:v>-141.22205000000002</c:v>
                </c:pt>
                <c:pt idx="3959">
                  <c:v>-141.10542000000001</c:v>
                </c:pt>
                <c:pt idx="3960">
                  <c:v>-140.98868000000002</c:v>
                </c:pt>
                <c:pt idx="3961">
                  <c:v>-140.87204</c:v>
                </c:pt>
                <c:pt idx="3962">
                  <c:v>-140.75541000000001</c:v>
                </c:pt>
                <c:pt idx="3963">
                  <c:v>-140.63867000000002</c:v>
                </c:pt>
                <c:pt idx="3964">
                  <c:v>-140.52194</c:v>
                </c:pt>
                <c:pt idx="3965">
                  <c:v>-140.40530999999999</c:v>
                </c:pt>
                <c:pt idx="3966">
                  <c:v>-140.28867</c:v>
                </c:pt>
                <c:pt idx="3967">
                  <c:v>-140.17193999999998</c:v>
                </c:pt>
                <c:pt idx="3968">
                  <c:v>-140.05531000000002</c:v>
                </c:pt>
                <c:pt idx="3969">
                  <c:v>-139.93867</c:v>
                </c:pt>
                <c:pt idx="3970">
                  <c:v>-139.82204000000002</c:v>
                </c:pt>
                <c:pt idx="3971">
                  <c:v>-139.70531</c:v>
                </c:pt>
                <c:pt idx="3972">
                  <c:v>-139.58858000000001</c:v>
                </c:pt>
                <c:pt idx="3973">
                  <c:v>-139.47194999999999</c:v>
                </c:pt>
                <c:pt idx="3974">
                  <c:v>-139.35522</c:v>
                </c:pt>
                <c:pt idx="3975">
                  <c:v>-139.23858999999999</c:v>
                </c:pt>
                <c:pt idx="3976">
                  <c:v>-139.12196</c:v>
                </c:pt>
                <c:pt idx="3977">
                  <c:v>-139.00523000000001</c:v>
                </c:pt>
                <c:pt idx="3978">
                  <c:v>-138.88861</c:v>
                </c:pt>
                <c:pt idx="3979">
                  <c:v>-138.77197999999999</c:v>
                </c:pt>
                <c:pt idx="3980">
                  <c:v>-138.65525000000002</c:v>
                </c:pt>
                <c:pt idx="3981">
                  <c:v>-138.53862000000001</c:v>
                </c:pt>
                <c:pt idx="3982">
                  <c:v>-138.422</c:v>
                </c:pt>
                <c:pt idx="3983">
                  <c:v>-138.30527000000001</c:v>
                </c:pt>
                <c:pt idx="3984">
                  <c:v>-138.18865</c:v>
                </c:pt>
                <c:pt idx="3985">
                  <c:v>-138.07202000000001</c:v>
                </c:pt>
                <c:pt idx="3986">
                  <c:v>-137.95529999999999</c:v>
                </c:pt>
                <c:pt idx="3987">
                  <c:v>-137.83867000000001</c:v>
                </c:pt>
                <c:pt idx="3988">
                  <c:v>-137.72194999999999</c:v>
                </c:pt>
                <c:pt idx="3989">
                  <c:v>-137.60533000000001</c:v>
                </c:pt>
                <c:pt idx="3990">
                  <c:v>-137.48859999999999</c:v>
                </c:pt>
                <c:pt idx="3991">
                  <c:v>-137.37188</c:v>
                </c:pt>
                <c:pt idx="3992">
                  <c:v>-137.25516000000002</c:v>
                </c:pt>
                <c:pt idx="3993">
                  <c:v>-137.13854000000001</c:v>
                </c:pt>
                <c:pt idx="3994">
                  <c:v>-137.02181999999999</c:v>
                </c:pt>
                <c:pt idx="3995">
                  <c:v>-136.90520000000001</c:v>
                </c:pt>
                <c:pt idx="3996">
                  <c:v>-136.78847999999999</c:v>
                </c:pt>
                <c:pt idx="3997">
                  <c:v>-136.67186000000001</c:v>
                </c:pt>
                <c:pt idx="3998">
                  <c:v>-136.55524</c:v>
                </c:pt>
                <c:pt idx="3999">
                  <c:v>-136.43852000000001</c:v>
                </c:pt>
                <c:pt idx="4000">
                  <c:v>-136.3219</c:v>
                </c:pt>
                <c:pt idx="4001">
                  <c:v>-136.20518000000001</c:v>
                </c:pt>
                <c:pt idx="4002">
                  <c:v>-136.08857</c:v>
                </c:pt>
                <c:pt idx="4003">
                  <c:v>-135.97194999999999</c:v>
                </c:pt>
                <c:pt idx="4004">
                  <c:v>-135.85523000000001</c:v>
                </c:pt>
                <c:pt idx="4005">
                  <c:v>-135.73862</c:v>
                </c:pt>
                <c:pt idx="4006">
                  <c:v>-135.62190000000001</c:v>
                </c:pt>
                <c:pt idx="4007">
                  <c:v>-135.50527999999997</c:v>
                </c:pt>
                <c:pt idx="4008">
                  <c:v>-135.38846999999998</c:v>
                </c:pt>
                <c:pt idx="4009">
                  <c:v>-135.27186</c:v>
                </c:pt>
                <c:pt idx="4010">
                  <c:v>-135.15514000000002</c:v>
                </c:pt>
                <c:pt idx="4011">
                  <c:v>-135.03853000000001</c:v>
                </c:pt>
                <c:pt idx="4012">
                  <c:v>-134.92192</c:v>
                </c:pt>
                <c:pt idx="4013">
                  <c:v>-134.80519999999999</c:v>
                </c:pt>
                <c:pt idx="4014">
                  <c:v>-134.68849</c:v>
                </c:pt>
                <c:pt idx="4015">
                  <c:v>-134.57177999999999</c:v>
                </c:pt>
                <c:pt idx="4016">
                  <c:v>-134.45517000000001</c:v>
                </c:pt>
                <c:pt idx="4017">
                  <c:v>-134.33846</c:v>
                </c:pt>
                <c:pt idx="4018">
                  <c:v>-134.22184999999999</c:v>
                </c:pt>
                <c:pt idx="4019">
                  <c:v>-134.10514000000001</c:v>
                </c:pt>
                <c:pt idx="4020">
                  <c:v>-133.98853</c:v>
                </c:pt>
                <c:pt idx="4021">
                  <c:v>-133.87182000000001</c:v>
                </c:pt>
                <c:pt idx="4022">
                  <c:v>-133.75511</c:v>
                </c:pt>
                <c:pt idx="4023">
                  <c:v>-133.63840000000002</c:v>
                </c:pt>
                <c:pt idx="4024">
                  <c:v>-133.52179999999998</c:v>
                </c:pt>
                <c:pt idx="4025">
                  <c:v>-133.40509</c:v>
                </c:pt>
                <c:pt idx="4026">
                  <c:v>-133.28847999999999</c:v>
                </c:pt>
                <c:pt idx="4027">
                  <c:v>-133.17178000000001</c:v>
                </c:pt>
                <c:pt idx="4028">
                  <c:v>-133.05517</c:v>
                </c:pt>
                <c:pt idx="4029">
                  <c:v>-132.93846000000002</c:v>
                </c:pt>
                <c:pt idx="4030">
                  <c:v>-132.82185999999999</c:v>
                </c:pt>
                <c:pt idx="4031">
                  <c:v>-132.70515999999998</c:v>
                </c:pt>
                <c:pt idx="4032">
                  <c:v>-132.58855</c:v>
                </c:pt>
                <c:pt idx="4033">
                  <c:v>-132.47185000000002</c:v>
                </c:pt>
                <c:pt idx="4034">
                  <c:v>-132.35514000000001</c:v>
                </c:pt>
                <c:pt idx="4035">
                  <c:v>-132.23843999999997</c:v>
                </c:pt>
                <c:pt idx="4036">
                  <c:v>-132.12173999999999</c:v>
                </c:pt>
                <c:pt idx="4037">
                  <c:v>-132.00504000000001</c:v>
                </c:pt>
                <c:pt idx="4038">
                  <c:v>-131.88844</c:v>
                </c:pt>
                <c:pt idx="4039">
                  <c:v>-131.77173999999999</c:v>
                </c:pt>
                <c:pt idx="4040">
                  <c:v>-131.65504000000001</c:v>
                </c:pt>
                <c:pt idx="4041">
                  <c:v>-131.53843999999998</c:v>
                </c:pt>
                <c:pt idx="4042">
                  <c:v>-131.42174</c:v>
                </c:pt>
                <c:pt idx="4043">
                  <c:v>-131.30514000000002</c:v>
                </c:pt>
                <c:pt idx="4044">
                  <c:v>-131.18844000000001</c:v>
                </c:pt>
                <c:pt idx="4045">
                  <c:v>-131.07174000000001</c:v>
                </c:pt>
                <c:pt idx="4046">
                  <c:v>-130.95504</c:v>
                </c:pt>
                <c:pt idx="4047">
                  <c:v>-130.83844999999999</c:v>
                </c:pt>
                <c:pt idx="4048">
                  <c:v>-130.72174999999999</c:v>
                </c:pt>
                <c:pt idx="4049">
                  <c:v>-130.60505000000001</c:v>
                </c:pt>
                <c:pt idx="4050">
                  <c:v>-130.48846</c:v>
                </c:pt>
                <c:pt idx="4051">
                  <c:v>-130.37175999999999</c:v>
                </c:pt>
                <c:pt idx="4052">
                  <c:v>-130.25517000000002</c:v>
                </c:pt>
                <c:pt idx="4053">
                  <c:v>-130.13846999999998</c:v>
                </c:pt>
                <c:pt idx="4054">
                  <c:v>-130.02178000000001</c:v>
                </c:pt>
                <c:pt idx="4055">
                  <c:v>-129.90508</c:v>
                </c:pt>
                <c:pt idx="4056">
                  <c:v>-129.78829000000002</c:v>
                </c:pt>
                <c:pt idx="4057">
                  <c:v>-129.67170000000002</c:v>
                </c:pt>
                <c:pt idx="4058">
                  <c:v>-129.55500000000001</c:v>
                </c:pt>
                <c:pt idx="4059">
                  <c:v>-129.43831</c:v>
                </c:pt>
                <c:pt idx="4060">
                  <c:v>-129.32172</c:v>
                </c:pt>
                <c:pt idx="4061">
                  <c:v>-129.20502999999999</c:v>
                </c:pt>
                <c:pt idx="4062">
                  <c:v>-129.08834000000002</c:v>
                </c:pt>
                <c:pt idx="4063">
                  <c:v>-128.97175000000001</c:v>
                </c:pt>
                <c:pt idx="4064">
                  <c:v>-128.85496000000001</c:v>
                </c:pt>
                <c:pt idx="4065">
                  <c:v>-128.73837</c:v>
                </c:pt>
                <c:pt idx="4066">
                  <c:v>-128.62168</c:v>
                </c:pt>
                <c:pt idx="4067">
                  <c:v>-128.50498999999999</c:v>
                </c:pt>
                <c:pt idx="4068">
                  <c:v>-128.38840999999999</c:v>
                </c:pt>
                <c:pt idx="4069">
                  <c:v>-128.27171999999999</c:v>
                </c:pt>
                <c:pt idx="4070">
                  <c:v>-128.15503000000001</c:v>
                </c:pt>
                <c:pt idx="4071">
                  <c:v>-128.03843999999998</c:v>
                </c:pt>
                <c:pt idx="4072">
                  <c:v>-127.92176000000002</c:v>
                </c:pt>
                <c:pt idx="4073">
                  <c:v>-127.80497</c:v>
                </c:pt>
                <c:pt idx="4074">
                  <c:v>-127.68839</c:v>
                </c:pt>
                <c:pt idx="4075">
                  <c:v>-127.57159999999999</c:v>
                </c:pt>
                <c:pt idx="4076">
                  <c:v>-127.45492000000002</c:v>
                </c:pt>
                <c:pt idx="4077">
                  <c:v>-127.33833</c:v>
                </c:pt>
                <c:pt idx="4078">
                  <c:v>-127.22165000000001</c:v>
                </c:pt>
                <c:pt idx="4079">
                  <c:v>-127.10496999999998</c:v>
                </c:pt>
                <c:pt idx="4080">
                  <c:v>-126.98839</c:v>
                </c:pt>
                <c:pt idx="4081">
                  <c:v>-126.8716</c:v>
                </c:pt>
                <c:pt idx="4082">
                  <c:v>-126.75492</c:v>
                </c:pt>
                <c:pt idx="4083">
                  <c:v>-126.63824000000002</c:v>
                </c:pt>
                <c:pt idx="4084">
                  <c:v>-126.52166</c:v>
                </c:pt>
                <c:pt idx="4085">
                  <c:v>-126.40498000000001</c:v>
                </c:pt>
                <c:pt idx="4086">
                  <c:v>-126.28829999999999</c:v>
                </c:pt>
                <c:pt idx="4087">
                  <c:v>-126.17171999999999</c:v>
                </c:pt>
                <c:pt idx="4088">
                  <c:v>-126.05504000000001</c:v>
                </c:pt>
                <c:pt idx="4089">
                  <c:v>-125.93826000000001</c:v>
                </c:pt>
                <c:pt idx="4090">
                  <c:v>-125.82159</c:v>
                </c:pt>
                <c:pt idx="4091">
                  <c:v>-125.70501</c:v>
                </c:pt>
                <c:pt idx="4092">
                  <c:v>-125.58832999999998</c:v>
                </c:pt>
                <c:pt idx="4093">
                  <c:v>-125.47155000000001</c:v>
                </c:pt>
                <c:pt idx="4094">
                  <c:v>-125.35488000000001</c:v>
                </c:pt>
                <c:pt idx="4095">
                  <c:v>-125.23830000000001</c:v>
                </c:pt>
                <c:pt idx="4096">
                  <c:v>-125.12163</c:v>
                </c:pt>
                <c:pt idx="4097">
                  <c:v>-125.00484999999999</c:v>
                </c:pt>
                <c:pt idx="4098">
                  <c:v>-124.88817999999999</c:v>
                </c:pt>
                <c:pt idx="4099">
                  <c:v>-124.77160000000001</c:v>
                </c:pt>
                <c:pt idx="4100">
                  <c:v>-124.65493000000001</c:v>
                </c:pt>
                <c:pt idx="4101">
                  <c:v>-124.53826000000001</c:v>
                </c:pt>
                <c:pt idx="4102">
                  <c:v>-124.42158000000001</c:v>
                </c:pt>
                <c:pt idx="4103">
                  <c:v>-124.30501</c:v>
                </c:pt>
                <c:pt idx="4104">
                  <c:v>-124.18823999999999</c:v>
                </c:pt>
                <c:pt idx="4105">
                  <c:v>-124.07156999999999</c:v>
                </c:pt>
                <c:pt idx="4106">
                  <c:v>-123.95490000000001</c:v>
                </c:pt>
                <c:pt idx="4107">
                  <c:v>-123.83822999999998</c:v>
                </c:pt>
                <c:pt idx="4108">
                  <c:v>-123.72166</c:v>
                </c:pt>
                <c:pt idx="4109">
                  <c:v>-123.60488999999998</c:v>
                </c:pt>
                <c:pt idx="4110">
                  <c:v>-123.48822</c:v>
                </c:pt>
                <c:pt idx="4111">
                  <c:v>-123.37145</c:v>
                </c:pt>
                <c:pt idx="4112">
                  <c:v>-123.25478</c:v>
                </c:pt>
                <c:pt idx="4113">
                  <c:v>-123.13820999999999</c:v>
                </c:pt>
                <c:pt idx="4114">
                  <c:v>-123.02154999999999</c:v>
                </c:pt>
                <c:pt idx="4115">
                  <c:v>-122.90487999999999</c:v>
                </c:pt>
                <c:pt idx="4116">
                  <c:v>-122.78821000000002</c:v>
                </c:pt>
                <c:pt idx="4117">
                  <c:v>-122.67155</c:v>
                </c:pt>
                <c:pt idx="4118">
                  <c:v>-122.55488</c:v>
                </c:pt>
                <c:pt idx="4119">
                  <c:v>-122.43822000000002</c:v>
                </c:pt>
                <c:pt idx="4120">
                  <c:v>-122.32155</c:v>
                </c:pt>
                <c:pt idx="4121">
                  <c:v>-122.20488999999998</c:v>
                </c:pt>
                <c:pt idx="4122">
                  <c:v>-122.08822000000001</c:v>
                </c:pt>
                <c:pt idx="4123">
                  <c:v>-121.97156000000001</c:v>
                </c:pt>
                <c:pt idx="4124">
                  <c:v>-121.855</c:v>
                </c:pt>
                <c:pt idx="4125">
                  <c:v>-121.73813</c:v>
                </c:pt>
                <c:pt idx="4126">
                  <c:v>-121.62146999999999</c:v>
                </c:pt>
                <c:pt idx="4127">
                  <c:v>-121.50481000000001</c:v>
                </c:pt>
                <c:pt idx="4128">
                  <c:v>-121.38815</c:v>
                </c:pt>
                <c:pt idx="4129">
                  <c:v>-121.27149</c:v>
                </c:pt>
                <c:pt idx="4130">
                  <c:v>-121.15483</c:v>
                </c:pt>
                <c:pt idx="4131">
                  <c:v>-121.03807</c:v>
                </c:pt>
                <c:pt idx="4132">
                  <c:v>-120.92151</c:v>
                </c:pt>
                <c:pt idx="4133">
                  <c:v>-120.80485</c:v>
                </c:pt>
                <c:pt idx="4134">
                  <c:v>-120.68819000000001</c:v>
                </c:pt>
                <c:pt idx="4135">
                  <c:v>-120.57153</c:v>
                </c:pt>
                <c:pt idx="4136">
                  <c:v>-120.45488</c:v>
                </c:pt>
                <c:pt idx="4137">
                  <c:v>-120.33812</c:v>
                </c:pt>
                <c:pt idx="4138">
                  <c:v>-120.22145999999999</c:v>
                </c:pt>
                <c:pt idx="4139">
                  <c:v>-120.10481000000001</c:v>
                </c:pt>
                <c:pt idx="4140">
                  <c:v>-119.98805</c:v>
                </c:pt>
                <c:pt idx="4141">
                  <c:v>-119.87150000000001</c:v>
                </c:pt>
                <c:pt idx="4142">
                  <c:v>-119.75484</c:v>
                </c:pt>
                <c:pt idx="4143">
                  <c:v>-119.63819000000001</c:v>
                </c:pt>
                <c:pt idx="4144">
                  <c:v>-119.52143</c:v>
                </c:pt>
                <c:pt idx="4145">
                  <c:v>-119.40477999999999</c:v>
                </c:pt>
                <c:pt idx="4146">
                  <c:v>-119.28813</c:v>
                </c:pt>
                <c:pt idx="4147">
                  <c:v>-119.17147</c:v>
                </c:pt>
                <c:pt idx="4148">
                  <c:v>-119.05481999999999</c:v>
                </c:pt>
                <c:pt idx="4149">
                  <c:v>-118.93807</c:v>
                </c:pt>
                <c:pt idx="4150">
                  <c:v>-118.82142</c:v>
                </c:pt>
                <c:pt idx="4151">
                  <c:v>-118.70477</c:v>
                </c:pt>
                <c:pt idx="4152">
                  <c:v>-118.58812</c:v>
                </c:pt>
                <c:pt idx="4153">
                  <c:v>-118.47147</c:v>
                </c:pt>
                <c:pt idx="4154">
                  <c:v>-118.35481999999999</c:v>
                </c:pt>
                <c:pt idx="4155">
                  <c:v>-118.23797000000002</c:v>
                </c:pt>
                <c:pt idx="4156">
                  <c:v>-118.12132</c:v>
                </c:pt>
                <c:pt idx="4157">
                  <c:v>-118.00476999999999</c:v>
                </c:pt>
                <c:pt idx="4158">
                  <c:v>-117.88812</c:v>
                </c:pt>
                <c:pt idx="4159">
                  <c:v>-117.77147999999998</c:v>
                </c:pt>
                <c:pt idx="4160">
                  <c:v>-117.65483</c:v>
                </c:pt>
                <c:pt idx="4161">
                  <c:v>-117.53808000000001</c:v>
                </c:pt>
                <c:pt idx="4162">
                  <c:v>-117.42144</c:v>
                </c:pt>
                <c:pt idx="4163">
                  <c:v>-117.30479</c:v>
                </c:pt>
                <c:pt idx="4164">
                  <c:v>-117.18814999999999</c:v>
                </c:pt>
                <c:pt idx="4165">
                  <c:v>-117.0715</c:v>
                </c:pt>
                <c:pt idx="4166">
                  <c:v>-116.95476000000001</c:v>
                </c:pt>
                <c:pt idx="4167">
                  <c:v>-116.83812</c:v>
                </c:pt>
                <c:pt idx="4168">
                  <c:v>-116.72137000000001</c:v>
                </c:pt>
                <c:pt idx="4169">
                  <c:v>-116.60473</c:v>
                </c:pt>
                <c:pt idx="4170">
                  <c:v>-116.48809</c:v>
                </c:pt>
                <c:pt idx="4171">
                  <c:v>-116.37145000000001</c:v>
                </c:pt>
                <c:pt idx="4172">
                  <c:v>-116.2547</c:v>
                </c:pt>
                <c:pt idx="4173">
                  <c:v>-116.13806</c:v>
                </c:pt>
                <c:pt idx="4174">
                  <c:v>-116.02142000000001</c:v>
                </c:pt>
                <c:pt idx="4175">
                  <c:v>-115.90468</c:v>
                </c:pt>
                <c:pt idx="4176">
                  <c:v>-115.78804</c:v>
                </c:pt>
                <c:pt idx="4177">
                  <c:v>-115.6713</c:v>
                </c:pt>
                <c:pt idx="4178">
                  <c:v>-115.55466</c:v>
                </c:pt>
                <c:pt idx="4179">
                  <c:v>-115.43803</c:v>
                </c:pt>
                <c:pt idx="4180">
                  <c:v>-115.32139000000001</c:v>
                </c:pt>
                <c:pt idx="4181">
                  <c:v>-115.20474999999999</c:v>
                </c:pt>
                <c:pt idx="4182">
                  <c:v>-115.08791000000001</c:v>
                </c:pt>
                <c:pt idx="4183">
                  <c:v>-114.97128000000001</c:v>
                </c:pt>
                <c:pt idx="4184">
                  <c:v>-114.85464</c:v>
                </c:pt>
                <c:pt idx="4185">
                  <c:v>-114.73800999999999</c:v>
                </c:pt>
                <c:pt idx="4186">
                  <c:v>-114.62136999999998</c:v>
                </c:pt>
                <c:pt idx="4187">
                  <c:v>-114.50463999999999</c:v>
                </c:pt>
                <c:pt idx="4188">
                  <c:v>-114.38800000000002</c:v>
                </c:pt>
                <c:pt idx="4189">
                  <c:v>-114.27136999999999</c:v>
                </c:pt>
                <c:pt idx="4190">
                  <c:v>-114.15473</c:v>
                </c:pt>
                <c:pt idx="4191">
                  <c:v>-114.0381</c:v>
                </c:pt>
                <c:pt idx="4192">
                  <c:v>-113.92126999999999</c:v>
                </c:pt>
                <c:pt idx="4193">
                  <c:v>-113.80463999999999</c:v>
                </c:pt>
                <c:pt idx="4194">
                  <c:v>-113.68800999999999</c:v>
                </c:pt>
                <c:pt idx="4195">
                  <c:v>-113.57127</c:v>
                </c:pt>
                <c:pt idx="4196">
                  <c:v>-113.45464</c:v>
                </c:pt>
                <c:pt idx="4197">
                  <c:v>-113.33790999999999</c:v>
                </c:pt>
                <c:pt idx="4198">
                  <c:v>-113.22128000000001</c:v>
                </c:pt>
                <c:pt idx="4199">
                  <c:v>-113.10465000000001</c:v>
                </c:pt>
                <c:pt idx="4200">
                  <c:v>-112.98802999999999</c:v>
                </c:pt>
                <c:pt idx="4201">
                  <c:v>-112.87130000000001</c:v>
                </c:pt>
                <c:pt idx="4202">
                  <c:v>-112.75456999999999</c:v>
                </c:pt>
                <c:pt idx="4203">
                  <c:v>-112.63794</c:v>
                </c:pt>
                <c:pt idx="4204">
                  <c:v>-112.52130999999999</c:v>
                </c:pt>
                <c:pt idx="4205">
                  <c:v>-112.40469</c:v>
                </c:pt>
                <c:pt idx="4206">
                  <c:v>-112.28796</c:v>
                </c:pt>
                <c:pt idx="4207">
                  <c:v>-112.17124000000001</c:v>
                </c:pt>
                <c:pt idx="4208">
                  <c:v>-112.05450999999999</c:v>
                </c:pt>
                <c:pt idx="4209">
                  <c:v>-111.93789000000001</c:v>
                </c:pt>
                <c:pt idx="4210">
                  <c:v>-111.82126</c:v>
                </c:pt>
                <c:pt idx="4211">
                  <c:v>-111.70454000000001</c:v>
                </c:pt>
                <c:pt idx="4212">
                  <c:v>-111.58790999999999</c:v>
                </c:pt>
                <c:pt idx="4213">
                  <c:v>-111.47129000000001</c:v>
                </c:pt>
                <c:pt idx="4214">
                  <c:v>-111.35466999999998</c:v>
                </c:pt>
                <c:pt idx="4215">
                  <c:v>-111.23795000000001</c:v>
                </c:pt>
                <c:pt idx="4216">
                  <c:v>-111.12121999999999</c:v>
                </c:pt>
                <c:pt idx="4217">
                  <c:v>-111.00460000000001</c:v>
                </c:pt>
                <c:pt idx="4218">
                  <c:v>-110.88798</c:v>
                </c:pt>
                <c:pt idx="4219">
                  <c:v>-110.77135999999999</c:v>
                </c:pt>
                <c:pt idx="4220">
                  <c:v>-110.65444000000001</c:v>
                </c:pt>
                <c:pt idx="4221">
                  <c:v>-110.53782</c:v>
                </c:pt>
                <c:pt idx="4222">
                  <c:v>-110.4212</c:v>
                </c:pt>
                <c:pt idx="4223">
                  <c:v>-110.30458</c:v>
                </c:pt>
                <c:pt idx="4224">
                  <c:v>-110.18796999999999</c:v>
                </c:pt>
                <c:pt idx="4225">
                  <c:v>-110.07114999999999</c:v>
                </c:pt>
                <c:pt idx="4226">
                  <c:v>-109.95453000000001</c:v>
                </c:pt>
                <c:pt idx="4227">
                  <c:v>-109.83791000000001</c:v>
                </c:pt>
                <c:pt idx="4228">
                  <c:v>-109.7213</c:v>
                </c:pt>
                <c:pt idx="4229">
                  <c:v>-109.60458</c:v>
                </c:pt>
                <c:pt idx="4230">
                  <c:v>-109.48787</c:v>
                </c:pt>
                <c:pt idx="4231">
                  <c:v>-109.37124999999999</c:v>
                </c:pt>
                <c:pt idx="4232">
                  <c:v>-109.25454000000001</c:v>
                </c:pt>
                <c:pt idx="4233">
                  <c:v>-109.13782</c:v>
                </c:pt>
                <c:pt idx="4234">
                  <c:v>-109.02111000000001</c:v>
                </c:pt>
                <c:pt idx="4235">
                  <c:v>-108.90449999999998</c:v>
                </c:pt>
                <c:pt idx="4236">
                  <c:v>-108.78787999999999</c:v>
                </c:pt>
                <c:pt idx="4237">
                  <c:v>-108.67127000000001</c:v>
                </c:pt>
                <c:pt idx="4238">
                  <c:v>-108.55446000000001</c:v>
                </c:pt>
                <c:pt idx="4239">
                  <c:v>-108.43785</c:v>
                </c:pt>
                <c:pt idx="4240">
                  <c:v>-108.32123999999999</c:v>
                </c:pt>
                <c:pt idx="4241">
                  <c:v>-108.20461999999999</c:v>
                </c:pt>
                <c:pt idx="4242">
                  <c:v>-108.08780999999999</c:v>
                </c:pt>
                <c:pt idx="4243">
                  <c:v>-107.97111000000001</c:v>
                </c:pt>
                <c:pt idx="4244">
                  <c:v>-107.8545</c:v>
                </c:pt>
                <c:pt idx="4245">
                  <c:v>-107.73788999999999</c:v>
                </c:pt>
                <c:pt idx="4246">
                  <c:v>-107.62108000000001</c:v>
                </c:pt>
                <c:pt idx="4247">
                  <c:v>-107.50447</c:v>
                </c:pt>
                <c:pt idx="4248">
                  <c:v>-107.38786</c:v>
                </c:pt>
                <c:pt idx="4249">
                  <c:v>-107.27115999999999</c:v>
                </c:pt>
                <c:pt idx="4250">
                  <c:v>-107.15445</c:v>
                </c:pt>
                <c:pt idx="4251">
                  <c:v>-107.03784000000002</c:v>
                </c:pt>
                <c:pt idx="4252">
                  <c:v>-106.92114000000001</c:v>
                </c:pt>
                <c:pt idx="4253">
                  <c:v>-106.80452999999999</c:v>
                </c:pt>
                <c:pt idx="4254">
                  <c:v>-106.68773</c:v>
                </c:pt>
                <c:pt idx="4255">
                  <c:v>-106.57112000000001</c:v>
                </c:pt>
                <c:pt idx="4256">
                  <c:v>-106.45442</c:v>
                </c:pt>
                <c:pt idx="4257">
                  <c:v>-106.33782000000001</c:v>
                </c:pt>
                <c:pt idx="4258">
                  <c:v>-106.22110999999998</c:v>
                </c:pt>
                <c:pt idx="4259">
                  <c:v>-106.10440999999999</c:v>
                </c:pt>
                <c:pt idx="4260">
                  <c:v>-105.98781</c:v>
                </c:pt>
                <c:pt idx="4261">
                  <c:v>-105.87121</c:v>
                </c:pt>
                <c:pt idx="4262">
                  <c:v>-105.75441000000001</c:v>
                </c:pt>
                <c:pt idx="4263">
                  <c:v>-105.63781</c:v>
                </c:pt>
                <c:pt idx="4264">
                  <c:v>-105.52119999999999</c:v>
                </c:pt>
                <c:pt idx="4265">
                  <c:v>-105.40440000000001</c:v>
                </c:pt>
                <c:pt idx="4266">
                  <c:v>-105.28770999999999</c:v>
                </c:pt>
                <c:pt idx="4267">
                  <c:v>-105.17101000000001</c:v>
                </c:pt>
                <c:pt idx="4268">
                  <c:v>-105.05441</c:v>
                </c:pt>
                <c:pt idx="4269">
                  <c:v>-104.93781000000001</c:v>
                </c:pt>
                <c:pt idx="4270">
                  <c:v>-104.82101000000002</c:v>
                </c:pt>
                <c:pt idx="4271">
                  <c:v>-104.70442</c:v>
                </c:pt>
                <c:pt idx="4272">
                  <c:v>-104.58781999999999</c:v>
                </c:pt>
                <c:pt idx="4273">
                  <c:v>-104.47112</c:v>
                </c:pt>
                <c:pt idx="4274">
                  <c:v>-104.35443000000001</c:v>
                </c:pt>
                <c:pt idx="4275">
                  <c:v>-104.23783</c:v>
                </c:pt>
                <c:pt idx="4276">
                  <c:v>-104.12104000000001</c:v>
                </c:pt>
                <c:pt idx="4277">
                  <c:v>-104.00434000000001</c:v>
                </c:pt>
                <c:pt idx="4278">
                  <c:v>-103.88765000000001</c:v>
                </c:pt>
                <c:pt idx="4279">
                  <c:v>-103.77104999999999</c:v>
                </c:pt>
                <c:pt idx="4280">
                  <c:v>-103.65445999999999</c:v>
                </c:pt>
                <c:pt idx="4281">
                  <c:v>-103.53768000000001</c:v>
                </c:pt>
                <c:pt idx="4282">
                  <c:v>-103.42105000000001</c:v>
                </c:pt>
                <c:pt idx="4283">
                  <c:v>-103.30440999999999</c:v>
                </c:pt>
                <c:pt idx="4284">
                  <c:v>-103.18778</c:v>
                </c:pt>
                <c:pt idx="4285">
                  <c:v>-103.07104000000001</c:v>
                </c:pt>
                <c:pt idx="4286">
                  <c:v>-102.95441</c:v>
                </c:pt>
                <c:pt idx="4287">
                  <c:v>-102.83767999999999</c:v>
                </c:pt>
                <c:pt idx="4288">
                  <c:v>-102.72104999999999</c:v>
                </c:pt>
                <c:pt idx="4289">
                  <c:v>-102.60431</c:v>
                </c:pt>
                <c:pt idx="4290">
                  <c:v>-102.48768</c:v>
                </c:pt>
                <c:pt idx="4291">
                  <c:v>-102.37105</c:v>
                </c:pt>
                <c:pt idx="4292">
                  <c:v>-102.25432000000001</c:v>
                </c:pt>
                <c:pt idx="4293">
                  <c:v>-102.13768</c:v>
                </c:pt>
                <c:pt idx="4294">
                  <c:v>-102.02104999999999</c:v>
                </c:pt>
                <c:pt idx="4295">
                  <c:v>-101.90442</c:v>
                </c:pt>
                <c:pt idx="4296">
                  <c:v>-101.78769</c:v>
                </c:pt>
                <c:pt idx="4297">
                  <c:v>-101.67096000000001</c:v>
                </c:pt>
                <c:pt idx="4298">
                  <c:v>-101.55432</c:v>
                </c:pt>
                <c:pt idx="4299">
                  <c:v>-101.4376</c:v>
                </c:pt>
                <c:pt idx="4300">
                  <c:v>-101.32096</c:v>
                </c:pt>
                <c:pt idx="4301">
                  <c:v>-101.20433</c:v>
                </c:pt>
                <c:pt idx="4302">
                  <c:v>-101.08768999999999</c:v>
                </c:pt>
                <c:pt idx="4303">
                  <c:v>-100.97096999999999</c:v>
                </c:pt>
                <c:pt idx="4304">
                  <c:v>-100.85433999999999</c:v>
                </c:pt>
                <c:pt idx="4305">
                  <c:v>-100.73770999999999</c:v>
                </c:pt>
                <c:pt idx="4306">
                  <c:v>-100.62098</c:v>
                </c:pt>
                <c:pt idx="4307">
                  <c:v>-100.50424</c:v>
                </c:pt>
                <c:pt idx="4308">
                  <c:v>-100.38761</c:v>
                </c:pt>
                <c:pt idx="4309">
                  <c:v>-100.27097999999999</c:v>
                </c:pt>
                <c:pt idx="4310">
                  <c:v>-100.15425</c:v>
                </c:pt>
                <c:pt idx="4311">
                  <c:v>-100.03761</c:v>
                </c:pt>
                <c:pt idx="4312">
                  <c:v>-99.920990000000003</c:v>
                </c:pt>
                <c:pt idx="4313">
                  <c:v>-99.804259999999999</c:v>
                </c:pt>
                <c:pt idx="4314">
                  <c:v>-99.687629999999999</c:v>
                </c:pt>
                <c:pt idx="4315">
                  <c:v>-99.570999999999998</c:v>
                </c:pt>
                <c:pt idx="4316">
                  <c:v>-99.454359999999994</c:v>
                </c:pt>
                <c:pt idx="4317">
                  <c:v>-99.33753999999999</c:v>
                </c:pt>
                <c:pt idx="4318">
                  <c:v>-99.2209</c:v>
                </c:pt>
                <c:pt idx="4319">
                  <c:v>-99.104280000000003</c:v>
                </c:pt>
                <c:pt idx="4320">
                  <c:v>-98.987549999999999</c:v>
                </c:pt>
                <c:pt idx="4321">
                  <c:v>-98.870919999999998</c:v>
                </c:pt>
                <c:pt idx="4322">
                  <c:v>-98.754289999999997</c:v>
                </c:pt>
                <c:pt idx="4323">
                  <c:v>-98.637559999999993</c:v>
                </c:pt>
                <c:pt idx="4324">
                  <c:v>-98.520920000000004</c:v>
                </c:pt>
                <c:pt idx="4325">
                  <c:v>-98.404299999999992</c:v>
                </c:pt>
                <c:pt idx="4326">
                  <c:v>-98.287570000000002</c:v>
                </c:pt>
                <c:pt idx="4327">
                  <c:v>-98.170839999999998</c:v>
                </c:pt>
                <c:pt idx="4328">
                  <c:v>-98.054220000000001</c:v>
                </c:pt>
                <c:pt idx="4329">
                  <c:v>-97.937579999999997</c:v>
                </c:pt>
                <c:pt idx="4330">
                  <c:v>-97.820850000000007</c:v>
                </c:pt>
                <c:pt idx="4331">
                  <c:v>-97.704220000000007</c:v>
                </c:pt>
                <c:pt idx="4332">
                  <c:v>-97.587590000000006</c:v>
                </c:pt>
                <c:pt idx="4333">
                  <c:v>-97.470860000000002</c:v>
                </c:pt>
                <c:pt idx="4334">
                  <c:v>-97.354230000000001</c:v>
                </c:pt>
                <c:pt idx="4335">
                  <c:v>-97.237610000000004</c:v>
                </c:pt>
                <c:pt idx="4336">
                  <c:v>-97.12088</c:v>
                </c:pt>
                <c:pt idx="4337">
                  <c:v>-97.004149999999996</c:v>
                </c:pt>
                <c:pt idx="4338">
                  <c:v>-96.887519999999995</c:v>
                </c:pt>
                <c:pt idx="4339">
                  <c:v>-96.770899999999997</c:v>
                </c:pt>
                <c:pt idx="4340">
                  <c:v>-96.654170000000008</c:v>
                </c:pt>
                <c:pt idx="4341">
                  <c:v>-96.537540000000007</c:v>
                </c:pt>
                <c:pt idx="4342">
                  <c:v>-96.42092000000001</c:v>
                </c:pt>
                <c:pt idx="4343">
                  <c:v>-96.304180000000002</c:v>
                </c:pt>
                <c:pt idx="4344">
                  <c:v>-96.187560000000005</c:v>
                </c:pt>
                <c:pt idx="4345">
                  <c:v>-96.070830000000001</c:v>
                </c:pt>
                <c:pt idx="4346">
                  <c:v>-95.954100000000011</c:v>
                </c:pt>
                <c:pt idx="4347">
                  <c:v>-95.837480000000014</c:v>
                </c:pt>
                <c:pt idx="4348">
                  <c:v>-95.720849999999999</c:v>
                </c:pt>
                <c:pt idx="4349">
                  <c:v>-95.604119999999995</c:v>
                </c:pt>
                <c:pt idx="4350">
                  <c:v>-95.487490000000008</c:v>
                </c:pt>
                <c:pt idx="4351">
                  <c:v>-95.370869999999996</c:v>
                </c:pt>
                <c:pt idx="4352">
                  <c:v>-95.254139999999992</c:v>
                </c:pt>
                <c:pt idx="4353">
                  <c:v>-95.137520000000009</c:v>
                </c:pt>
                <c:pt idx="4354">
                  <c:v>-95.020789999999991</c:v>
                </c:pt>
                <c:pt idx="4355">
                  <c:v>-94.904160000000005</c:v>
                </c:pt>
                <c:pt idx="4356">
                  <c:v>-94.787430000000001</c:v>
                </c:pt>
                <c:pt idx="4357">
                  <c:v>-94.670810000000003</c:v>
                </c:pt>
                <c:pt idx="4358">
                  <c:v>-94.554180000000002</c:v>
                </c:pt>
                <c:pt idx="4359">
                  <c:v>-94.437449999999998</c:v>
                </c:pt>
                <c:pt idx="4360">
                  <c:v>-94.320830000000001</c:v>
                </c:pt>
                <c:pt idx="4361">
                  <c:v>-94.2042</c:v>
                </c:pt>
                <c:pt idx="4362">
                  <c:v>-94.087469999999996</c:v>
                </c:pt>
                <c:pt idx="4363">
                  <c:v>-93.970749999999995</c:v>
                </c:pt>
                <c:pt idx="4364">
                  <c:v>-93.854119999999995</c:v>
                </c:pt>
                <c:pt idx="4365">
                  <c:v>-93.737400000000008</c:v>
                </c:pt>
                <c:pt idx="4366">
                  <c:v>-93.620770000000007</c:v>
                </c:pt>
                <c:pt idx="4367">
                  <c:v>-93.504149999999996</c:v>
                </c:pt>
                <c:pt idx="4368">
                  <c:v>-93.387420000000006</c:v>
                </c:pt>
                <c:pt idx="4369">
                  <c:v>-93.270800000000008</c:v>
                </c:pt>
                <c:pt idx="4370">
                  <c:v>-93.154170000000008</c:v>
                </c:pt>
                <c:pt idx="4371">
                  <c:v>-93.037450000000007</c:v>
                </c:pt>
                <c:pt idx="4372">
                  <c:v>-92.920720000000003</c:v>
                </c:pt>
                <c:pt idx="4373">
                  <c:v>-92.804090000000016</c:v>
                </c:pt>
                <c:pt idx="4374">
                  <c:v>-92.687370000000001</c:v>
                </c:pt>
                <c:pt idx="4375">
                  <c:v>-92.57074999999999</c:v>
                </c:pt>
                <c:pt idx="4376">
                  <c:v>-92.454120000000003</c:v>
                </c:pt>
                <c:pt idx="4377">
                  <c:v>-92.337400000000002</c:v>
                </c:pt>
                <c:pt idx="4378">
                  <c:v>-92.220770000000002</c:v>
                </c:pt>
                <c:pt idx="4379">
                  <c:v>-92.10414999999999</c:v>
                </c:pt>
                <c:pt idx="4380">
                  <c:v>-91.98742</c:v>
                </c:pt>
                <c:pt idx="4381">
                  <c:v>-91.870699999999999</c:v>
                </c:pt>
                <c:pt idx="4382">
                  <c:v>-91.754080000000002</c:v>
                </c:pt>
                <c:pt idx="4383">
                  <c:v>-91.637349999999984</c:v>
                </c:pt>
                <c:pt idx="4384">
                  <c:v>-91.520719999999997</c:v>
                </c:pt>
                <c:pt idx="4385">
                  <c:v>-91.40401</c:v>
                </c:pt>
                <c:pt idx="4386">
                  <c:v>-91.287379999999999</c:v>
                </c:pt>
                <c:pt idx="4387">
                  <c:v>-91.170760000000001</c:v>
                </c:pt>
                <c:pt idx="4388">
                  <c:v>-91.054029999999997</c:v>
                </c:pt>
                <c:pt idx="4389">
                  <c:v>-90.93741</c:v>
                </c:pt>
                <c:pt idx="4390">
                  <c:v>-90.82068000000001</c:v>
                </c:pt>
                <c:pt idx="4391">
                  <c:v>-90.703960000000009</c:v>
                </c:pt>
                <c:pt idx="4392">
                  <c:v>-90.587339999999998</c:v>
                </c:pt>
                <c:pt idx="4393">
                  <c:v>-90.470709999999997</c:v>
                </c:pt>
                <c:pt idx="4394">
                  <c:v>-90.353989999999996</c:v>
                </c:pt>
                <c:pt idx="4395">
                  <c:v>-90.237370000000013</c:v>
                </c:pt>
                <c:pt idx="4396">
                  <c:v>-90.120750000000001</c:v>
                </c:pt>
                <c:pt idx="4397">
                  <c:v>-90.00403</c:v>
                </c:pt>
                <c:pt idx="4398">
                  <c:v>-89.887299999999996</c:v>
                </c:pt>
                <c:pt idx="4399">
                  <c:v>-89.770679999999999</c:v>
                </c:pt>
                <c:pt idx="4400">
                  <c:v>-89.653960000000012</c:v>
                </c:pt>
                <c:pt idx="4401">
                  <c:v>-89.537329999999997</c:v>
                </c:pt>
                <c:pt idx="4402">
                  <c:v>-89.42071</c:v>
                </c:pt>
                <c:pt idx="4403">
                  <c:v>-89.303989999999999</c:v>
                </c:pt>
                <c:pt idx="4404">
                  <c:v>-89.187359999999998</c:v>
                </c:pt>
                <c:pt idx="4405">
                  <c:v>-89.070650000000001</c:v>
                </c:pt>
                <c:pt idx="4406">
                  <c:v>-88.95402</c:v>
                </c:pt>
                <c:pt idx="4407">
                  <c:v>-88.837299999999999</c:v>
                </c:pt>
                <c:pt idx="4408">
                  <c:v>-88.720579999999998</c:v>
                </c:pt>
                <c:pt idx="4409">
                  <c:v>-88.603950000000012</c:v>
                </c:pt>
                <c:pt idx="4410">
                  <c:v>-88.487339999999989</c:v>
                </c:pt>
                <c:pt idx="4411">
                  <c:v>-88.370609999999999</c:v>
                </c:pt>
                <c:pt idx="4412">
                  <c:v>-88.253990000000002</c:v>
                </c:pt>
                <c:pt idx="4413">
                  <c:v>-88.137379999999993</c:v>
                </c:pt>
                <c:pt idx="4414">
                  <c:v>-88.020650000000003</c:v>
                </c:pt>
                <c:pt idx="4415">
                  <c:v>-87.903930000000003</c:v>
                </c:pt>
                <c:pt idx="4416">
                  <c:v>-87.787210000000002</c:v>
                </c:pt>
                <c:pt idx="4417">
                  <c:v>-87.67058999999999</c:v>
                </c:pt>
                <c:pt idx="4418">
                  <c:v>-87.553960000000004</c:v>
                </c:pt>
                <c:pt idx="4419">
                  <c:v>-87.437240000000003</c:v>
                </c:pt>
                <c:pt idx="4420">
                  <c:v>-87.320620000000005</c:v>
                </c:pt>
                <c:pt idx="4421">
                  <c:v>-87.203999999999994</c:v>
                </c:pt>
                <c:pt idx="4422">
                  <c:v>-87.087280000000007</c:v>
                </c:pt>
                <c:pt idx="4423">
                  <c:v>-86.970559999999992</c:v>
                </c:pt>
                <c:pt idx="4424">
                  <c:v>-86.853840000000005</c:v>
                </c:pt>
                <c:pt idx="4425">
                  <c:v>-86.737230000000011</c:v>
                </c:pt>
                <c:pt idx="4426">
                  <c:v>-86.620599999999996</c:v>
                </c:pt>
                <c:pt idx="4427">
                  <c:v>-86.503879999999995</c:v>
                </c:pt>
                <c:pt idx="4428">
                  <c:v>-86.387259999999998</c:v>
                </c:pt>
                <c:pt idx="4429">
                  <c:v>-86.270650000000003</c:v>
                </c:pt>
                <c:pt idx="4430">
                  <c:v>-86.153919999999999</c:v>
                </c:pt>
                <c:pt idx="4431">
                  <c:v>-86.037210000000002</c:v>
                </c:pt>
                <c:pt idx="4432">
                  <c:v>-85.920479999999998</c:v>
                </c:pt>
                <c:pt idx="4433">
                  <c:v>-85.803870000000003</c:v>
                </c:pt>
                <c:pt idx="4434">
                  <c:v>-85.687239999999989</c:v>
                </c:pt>
                <c:pt idx="4435">
                  <c:v>-85.570529999999991</c:v>
                </c:pt>
                <c:pt idx="4436">
                  <c:v>-85.453900000000004</c:v>
                </c:pt>
                <c:pt idx="4437">
                  <c:v>-85.337289999999996</c:v>
                </c:pt>
                <c:pt idx="4438">
                  <c:v>-85.220569999999995</c:v>
                </c:pt>
                <c:pt idx="4439">
                  <c:v>-85.103850000000008</c:v>
                </c:pt>
                <c:pt idx="4440">
                  <c:v>-84.987139999999997</c:v>
                </c:pt>
                <c:pt idx="4441">
                  <c:v>-84.87051000000001</c:v>
                </c:pt>
                <c:pt idx="4442">
                  <c:v>-84.753889999999998</c:v>
                </c:pt>
                <c:pt idx="4443">
                  <c:v>-84.637169999999998</c:v>
                </c:pt>
                <c:pt idx="4444">
                  <c:v>-84.52055</c:v>
                </c:pt>
                <c:pt idx="4445">
                  <c:v>-84.403829999999999</c:v>
                </c:pt>
                <c:pt idx="4446">
                  <c:v>-84.287220000000005</c:v>
                </c:pt>
                <c:pt idx="4447">
                  <c:v>-84.170500000000004</c:v>
                </c:pt>
                <c:pt idx="4448">
                  <c:v>-84.053780000000003</c:v>
                </c:pt>
                <c:pt idx="4449">
                  <c:v>-83.937160000000006</c:v>
                </c:pt>
                <c:pt idx="4450">
                  <c:v>-83.820440000000005</c:v>
                </c:pt>
                <c:pt idx="4451">
                  <c:v>-83.703830000000011</c:v>
                </c:pt>
                <c:pt idx="4452">
                  <c:v>-83.587210000000013</c:v>
                </c:pt>
                <c:pt idx="4453">
                  <c:v>-83.470500000000001</c:v>
                </c:pt>
                <c:pt idx="4454">
                  <c:v>-83.35378</c:v>
                </c:pt>
                <c:pt idx="4455">
                  <c:v>-83.23706</c:v>
                </c:pt>
                <c:pt idx="4456">
                  <c:v>-83.120440000000002</c:v>
                </c:pt>
                <c:pt idx="4457">
                  <c:v>-83.003830000000008</c:v>
                </c:pt>
                <c:pt idx="4458">
                  <c:v>-82.887100000000004</c:v>
                </c:pt>
                <c:pt idx="4459">
                  <c:v>-82.770489999999995</c:v>
                </c:pt>
                <c:pt idx="4460">
                  <c:v>-82.653880000000001</c:v>
                </c:pt>
                <c:pt idx="4461">
                  <c:v>-82.537159999999986</c:v>
                </c:pt>
                <c:pt idx="4462">
                  <c:v>-82.420439999999999</c:v>
                </c:pt>
                <c:pt idx="4463">
                  <c:v>-82.303719999999984</c:v>
                </c:pt>
                <c:pt idx="4464">
                  <c:v>-82.187100000000001</c:v>
                </c:pt>
                <c:pt idx="4465">
                  <c:v>-82.070390000000003</c:v>
                </c:pt>
                <c:pt idx="4466">
                  <c:v>-81.953771999999987</c:v>
                </c:pt>
                <c:pt idx="4467">
                  <c:v>-81.83715500000001</c:v>
                </c:pt>
                <c:pt idx="4468">
                  <c:v>-81.720438000000001</c:v>
                </c:pt>
                <c:pt idx="4469">
                  <c:v>-81.603719999999996</c:v>
                </c:pt>
                <c:pt idx="4470">
                  <c:v>-81.487012000000007</c:v>
                </c:pt>
                <c:pt idx="4471">
                  <c:v>-81.370394000000005</c:v>
                </c:pt>
                <c:pt idx="4472">
                  <c:v>-81.25377499999999</c:v>
                </c:pt>
                <c:pt idx="4473">
                  <c:v>-81.137055999999987</c:v>
                </c:pt>
                <c:pt idx="4474">
                  <c:v>-81.020447000000004</c:v>
                </c:pt>
                <c:pt idx="4475">
                  <c:v>-80.903727000000003</c:v>
                </c:pt>
                <c:pt idx="4476">
                  <c:v>-80.787116999999995</c:v>
                </c:pt>
                <c:pt idx="4477">
                  <c:v>-80.670396999999994</c:v>
                </c:pt>
                <c:pt idx="4478">
                  <c:v>-80.553685999999985</c:v>
                </c:pt>
                <c:pt idx="4479">
                  <c:v>-80.437065000000004</c:v>
                </c:pt>
                <c:pt idx="4480">
                  <c:v>-80.320352999999997</c:v>
                </c:pt>
                <c:pt idx="4481">
                  <c:v>-80.203731999999988</c:v>
                </c:pt>
                <c:pt idx="4482">
                  <c:v>-80.087119000000001</c:v>
                </c:pt>
                <c:pt idx="4483">
                  <c:v>-79.970407000000009</c:v>
                </c:pt>
                <c:pt idx="4484">
                  <c:v>-79.853694000000004</c:v>
                </c:pt>
                <c:pt idx="4485">
                  <c:v>-79.736980700000004</c:v>
                </c:pt>
                <c:pt idx="4486">
                  <c:v>-79.620367099999996</c:v>
                </c:pt>
                <c:pt idx="4487">
                  <c:v>-79.503643100000005</c:v>
                </c:pt>
                <c:pt idx="4488">
                  <c:v>-79.387028999999998</c:v>
                </c:pt>
                <c:pt idx="4489">
                  <c:v>-79.270413999999988</c:v>
                </c:pt>
                <c:pt idx="4490">
                  <c:v>-79.153708999999992</c:v>
                </c:pt>
                <c:pt idx="4491">
                  <c:v>-79.037093999999996</c:v>
                </c:pt>
                <c:pt idx="4492">
                  <c:v>-78.920277999999996</c:v>
                </c:pt>
                <c:pt idx="4493">
                  <c:v>-78.803661999999989</c:v>
                </c:pt>
                <c:pt idx="4494">
                  <c:v>-78.686945000000009</c:v>
                </c:pt>
                <c:pt idx="4495">
                  <c:v>-78.57033899999999</c:v>
                </c:pt>
                <c:pt idx="4496">
                  <c:v>-78.453721000000002</c:v>
                </c:pt>
                <c:pt idx="4497">
                  <c:v>-78.337003999999993</c:v>
                </c:pt>
                <c:pt idx="4498">
                  <c:v>-78.220395999999994</c:v>
                </c:pt>
                <c:pt idx="4499">
                  <c:v>-78.103578000000013</c:v>
                </c:pt>
                <c:pt idx="4500">
                  <c:v>-77.986969000000002</c:v>
                </c:pt>
                <c:pt idx="4501">
                  <c:v>-77.870249999999999</c:v>
                </c:pt>
                <c:pt idx="4502">
                  <c:v>-77.753640999999988</c:v>
                </c:pt>
                <c:pt idx="4503">
                  <c:v>-77.637030999999993</c:v>
                </c:pt>
                <c:pt idx="4504">
                  <c:v>-77.520310999999992</c:v>
                </c:pt>
                <c:pt idx="4505">
                  <c:v>-77.403701000000012</c:v>
                </c:pt>
                <c:pt idx="4506">
                  <c:v>-77.28689</c:v>
                </c:pt>
                <c:pt idx="4507">
                  <c:v>-77.170280000000005</c:v>
                </c:pt>
                <c:pt idx="4508">
                  <c:v>-77.053569999999993</c:v>
                </c:pt>
                <c:pt idx="4509">
                  <c:v>-76.936959999999985</c:v>
                </c:pt>
                <c:pt idx="4510">
                  <c:v>-76.820329999999998</c:v>
                </c:pt>
                <c:pt idx="4511">
                  <c:v>-76.703620000000001</c:v>
                </c:pt>
                <c:pt idx="4512">
                  <c:v>-76.587019999999995</c:v>
                </c:pt>
                <c:pt idx="4513">
                  <c:v>-76.470209999999994</c:v>
                </c:pt>
                <c:pt idx="4514">
                  <c:v>-76.353589999999997</c:v>
                </c:pt>
                <c:pt idx="4515">
                  <c:v>-76.236880000000014</c:v>
                </c:pt>
                <c:pt idx="4516">
                  <c:v>-76.120260000000002</c:v>
                </c:pt>
                <c:pt idx="4517">
                  <c:v>-76.003560000000007</c:v>
                </c:pt>
                <c:pt idx="4518">
                  <c:v>-75.886939999999996</c:v>
                </c:pt>
                <c:pt idx="4519">
                  <c:v>-75.770330000000001</c:v>
                </c:pt>
                <c:pt idx="4520">
                  <c:v>-75.65352</c:v>
                </c:pt>
                <c:pt idx="4521">
                  <c:v>-75.536910000000006</c:v>
                </c:pt>
                <c:pt idx="4522">
                  <c:v>-75.420200000000008</c:v>
                </c:pt>
                <c:pt idx="4523">
                  <c:v>-75.303579999999997</c:v>
                </c:pt>
                <c:pt idx="4524">
                  <c:v>-75.186880000000002</c:v>
                </c:pt>
                <c:pt idx="4525">
                  <c:v>-75.070260000000005</c:v>
                </c:pt>
                <c:pt idx="4526">
                  <c:v>-74.953549999999993</c:v>
                </c:pt>
                <c:pt idx="4527">
                  <c:v>-74.836840000000009</c:v>
                </c:pt>
                <c:pt idx="4528">
                  <c:v>-74.720229999999987</c:v>
                </c:pt>
                <c:pt idx="4529">
                  <c:v>-74.603520000000003</c:v>
                </c:pt>
                <c:pt idx="4530">
                  <c:v>-74.486909999999995</c:v>
                </c:pt>
                <c:pt idx="4531">
                  <c:v>-74.370199999999997</c:v>
                </c:pt>
                <c:pt idx="4532">
                  <c:v>-74.253590000000003</c:v>
                </c:pt>
                <c:pt idx="4533">
                  <c:v>-74.136879999999991</c:v>
                </c:pt>
                <c:pt idx="4534">
                  <c:v>-74.020170000000007</c:v>
                </c:pt>
                <c:pt idx="4535">
                  <c:v>-73.903450000000007</c:v>
                </c:pt>
                <c:pt idx="4536">
                  <c:v>-73.786840000000012</c:v>
                </c:pt>
                <c:pt idx="4537">
                  <c:v>-73.670140000000004</c:v>
                </c:pt>
                <c:pt idx="4538">
                  <c:v>-73.553530000000009</c:v>
                </c:pt>
                <c:pt idx="4539">
                  <c:v>-73.436920000000015</c:v>
                </c:pt>
                <c:pt idx="4540">
                  <c:v>-73.320100000000011</c:v>
                </c:pt>
                <c:pt idx="4541">
                  <c:v>-73.203499999999991</c:v>
                </c:pt>
                <c:pt idx="4542">
                  <c:v>-73.086790000000008</c:v>
                </c:pt>
                <c:pt idx="4543">
                  <c:v>-72.970180000000013</c:v>
                </c:pt>
                <c:pt idx="4544">
                  <c:v>-72.853469999999987</c:v>
                </c:pt>
                <c:pt idx="4545">
                  <c:v>-72.736859999999993</c:v>
                </c:pt>
                <c:pt idx="4546">
                  <c:v>-72.62015000000001</c:v>
                </c:pt>
                <c:pt idx="4547">
                  <c:v>-72.503440000000012</c:v>
                </c:pt>
                <c:pt idx="4548">
                  <c:v>-72.386740000000003</c:v>
                </c:pt>
                <c:pt idx="4549">
                  <c:v>-72.270119999999991</c:v>
                </c:pt>
                <c:pt idx="4550">
                  <c:v>-72.153420000000011</c:v>
                </c:pt>
                <c:pt idx="4551">
                  <c:v>-72.036810000000003</c:v>
                </c:pt>
                <c:pt idx="4552">
                  <c:v>-71.920100000000005</c:v>
                </c:pt>
                <c:pt idx="4553">
                  <c:v>-71.803490000000011</c:v>
                </c:pt>
                <c:pt idx="4554">
                  <c:v>-71.686779999999999</c:v>
                </c:pt>
                <c:pt idx="4555">
                  <c:v>-71.570069999999987</c:v>
                </c:pt>
                <c:pt idx="4556">
                  <c:v>-71.453469999999996</c:v>
                </c:pt>
                <c:pt idx="4557">
                  <c:v>-71.336759999999998</c:v>
                </c:pt>
                <c:pt idx="4558">
                  <c:v>-71.220150000000004</c:v>
                </c:pt>
                <c:pt idx="4559">
                  <c:v>-71.103440000000006</c:v>
                </c:pt>
                <c:pt idx="4560">
                  <c:v>-70.986730000000009</c:v>
                </c:pt>
                <c:pt idx="4561">
                  <c:v>-70.870019999999997</c:v>
                </c:pt>
                <c:pt idx="4562">
                  <c:v>-70.753420000000006</c:v>
                </c:pt>
                <c:pt idx="4563">
                  <c:v>-70.636709999999994</c:v>
                </c:pt>
                <c:pt idx="4564">
                  <c:v>-70.520099999999985</c:v>
                </c:pt>
                <c:pt idx="4565">
                  <c:v>-70.403400000000005</c:v>
                </c:pt>
                <c:pt idx="4566">
                  <c:v>-70.286789999999996</c:v>
                </c:pt>
                <c:pt idx="4567">
                  <c:v>-70.169979999999995</c:v>
                </c:pt>
                <c:pt idx="4568">
                  <c:v>-70.053370000000001</c:v>
                </c:pt>
                <c:pt idx="4569">
                  <c:v>-69.936669999999992</c:v>
                </c:pt>
                <c:pt idx="4570">
                  <c:v>-69.820060000000012</c:v>
                </c:pt>
                <c:pt idx="4571">
                  <c:v>-69.70335</c:v>
                </c:pt>
                <c:pt idx="4572">
                  <c:v>-69.586749999999995</c:v>
                </c:pt>
                <c:pt idx="4573">
                  <c:v>-69.469939999999994</c:v>
                </c:pt>
                <c:pt idx="4574">
                  <c:v>-69.353340000000003</c:v>
                </c:pt>
                <c:pt idx="4575">
                  <c:v>-69.236730000000009</c:v>
                </c:pt>
                <c:pt idx="4576">
                  <c:v>-69.120019999999997</c:v>
                </c:pt>
                <c:pt idx="4577">
                  <c:v>-69.003410000000002</c:v>
                </c:pt>
                <c:pt idx="4578">
                  <c:v>-68.88669999999999</c:v>
                </c:pt>
                <c:pt idx="4579">
                  <c:v>-68.770110000000003</c:v>
                </c:pt>
                <c:pt idx="4580">
                  <c:v>-68.653300000000002</c:v>
                </c:pt>
                <c:pt idx="4581">
                  <c:v>-68.536689999999993</c:v>
                </c:pt>
                <c:pt idx="4582">
                  <c:v>-68.419979999999995</c:v>
                </c:pt>
                <c:pt idx="4583">
                  <c:v>-68.30337999999999</c:v>
                </c:pt>
                <c:pt idx="4584">
                  <c:v>-68.186669999999992</c:v>
                </c:pt>
                <c:pt idx="4585">
                  <c:v>-68.070070000000015</c:v>
                </c:pt>
                <c:pt idx="4586">
                  <c:v>-67.95326</c:v>
                </c:pt>
                <c:pt idx="4587">
                  <c:v>-67.835850000000008</c:v>
                </c:pt>
                <c:pt idx="4588">
                  <c:v>-67.715950000000007</c:v>
                </c:pt>
                <c:pt idx="4589">
                  <c:v>-67.595960000000005</c:v>
                </c:pt>
                <c:pt idx="4590">
                  <c:v>-67.476169999999996</c:v>
                </c:pt>
                <c:pt idx="4591">
                  <c:v>-67.356189999999998</c:v>
                </c:pt>
                <c:pt idx="4592">
                  <c:v>-67.236409999999992</c:v>
                </c:pt>
                <c:pt idx="4593">
                  <c:v>-67.116430000000008</c:v>
                </c:pt>
                <c:pt idx="4594">
                  <c:v>-66.99654000000001</c:v>
                </c:pt>
                <c:pt idx="4595">
                  <c:v>-66.876660000000001</c:v>
                </c:pt>
                <c:pt idx="4596">
                  <c:v>-66.756770000000003</c:v>
                </c:pt>
                <c:pt idx="4597">
                  <c:v>-66.636789999999991</c:v>
                </c:pt>
                <c:pt idx="4598">
                  <c:v>-66.517009999999999</c:v>
                </c:pt>
                <c:pt idx="4599">
                  <c:v>-66.397030000000001</c:v>
                </c:pt>
                <c:pt idx="4600">
                  <c:v>-66.277240000000006</c:v>
                </c:pt>
                <c:pt idx="4601">
                  <c:v>-66.157259999999994</c:v>
                </c:pt>
                <c:pt idx="4602">
                  <c:v>-66.037379999999999</c:v>
                </c:pt>
                <c:pt idx="4603">
                  <c:v>-65.91749999999999</c:v>
                </c:pt>
                <c:pt idx="4604">
                  <c:v>-65.797610000000006</c:v>
                </c:pt>
                <c:pt idx="4605">
                  <c:v>-65.677629999999994</c:v>
                </c:pt>
                <c:pt idx="4606">
                  <c:v>-65.557749999999999</c:v>
                </c:pt>
                <c:pt idx="4607">
                  <c:v>-65.437859999999986</c:v>
                </c:pt>
                <c:pt idx="4608">
                  <c:v>-65.317980000000006</c:v>
                </c:pt>
                <c:pt idx="4609">
                  <c:v>-65.198099999999997</c:v>
                </c:pt>
                <c:pt idx="4610">
                  <c:v>-65.078120000000013</c:v>
                </c:pt>
                <c:pt idx="4611">
                  <c:v>-64.958339999999993</c:v>
                </c:pt>
                <c:pt idx="4612">
                  <c:v>-64.838360000000009</c:v>
                </c:pt>
                <c:pt idx="4613">
                  <c:v>-64.718580000000003</c:v>
                </c:pt>
                <c:pt idx="4614">
                  <c:v>-64.598590000000002</c:v>
                </c:pt>
                <c:pt idx="4615">
                  <c:v>-64.478710000000007</c:v>
                </c:pt>
                <c:pt idx="4616">
                  <c:v>-64.358839999999987</c:v>
                </c:pt>
                <c:pt idx="4617">
                  <c:v>-64.238949999999988</c:v>
                </c:pt>
                <c:pt idx="4618">
                  <c:v>-64.118970000000004</c:v>
                </c:pt>
                <c:pt idx="4619">
                  <c:v>-63.999189999999999</c:v>
                </c:pt>
                <c:pt idx="4620">
                  <c:v>-63.87921</c:v>
                </c:pt>
                <c:pt idx="4621">
                  <c:v>-63.759429999999995</c:v>
                </c:pt>
                <c:pt idx="4622">
                  <c:v>-63.639459999999993</c:v>
                </c:pt>
                <c:pt idx="4623">
                  <c:v>-63.519470000000005</c:v>
                </c:pt>
                <c:pt idx="4624">
                  <c:v>-63.39969</c:v>
                </c:pt>
                <c:pt idx="4625">
                  <c:v>-63.279719999999998</c:v>
                </c:pt>
                <c:pt idx="4626">
                  <c:v>-63.159939999999992</c:v>
                </c:pt>
                <c:pt idx="4627">
                  <c:v>-63.039950000000005</c:v>
                </c:pt>
                <c:pt idx="4628">
                  <c:v>-62.920069999999996</c:v>
                </c:pt>
                <c:pt idx="4629">
                  <c:v>-62.800190000000001</c:v>
                </c:pt>
                <c:pt idx="4630">
                  <c:v>-62.680310000000006</c:v>
                </c:pt>
                <c:pt idx="4631">
                  <c:v>-62.560339999999997</c:v>
                </c:pt>
                <c:pt idx="4632">
                  <c:v>-62.440560000000005</c:v>
                </c:pt>
                <c:pt idx="4633">
                  <c:v>-62.320580000000007</c:v>
                </c:pt>
                <c:pt idx="4634">
                  <c:v>-62.200699999999998</c:v>
                </c:pt>
                <c:pt idx="4635">
                  <c:v>-62.080830000000006</c:v>
                </c:pt>
                <c:pt idx="4636">
                  <c:v>-61.960840000000005</c:v>
                </c:pt>
                <c:pt idx="4637">
                  <c:v>-61.841059999999999</c:v>
                </c:pt>
                <c:pt idx="4638">
                  <c:v>-61.721090000000004</c:v>
                </c:pt>
                <c:pt idx="4639">
                  <c:v>-61.601309999999998</c:v>
                </c:pt>
                <c:pt idx="4640">
                  <c:v>-61.48133</c:v>
                </c:pt>
                <c:pt idx="4641">
                  <c:v>-61.361349999999995</c:v>
                </c:pt>
                <c:pt idx="4642">
                  <c:v>-61.241580000000006</c:v>
                </c:pt>
                <c:pt idx="4643">
                  <c:v>-61.121590000000005</c:v>
                </c:pt>
                <c:pt idx="4644">
                  <c:v>-61.001719999999999</c:v>
                </c:pt>
                <c:pt idx="4645">
                  <c:v>-60.881840000000004</c:v>
                </c:pt>
                <c:pt idx="4646">
                  <c:v>-60.761960000000002</c:v>
                </c:pt>
                <c:pt idx="4647">
                  <c:v>-60.64209000000001</c:v>
                </c:pt>
                <c:pt idx="4648">
                  <c:v>-60.522109999999998</c:v>
                </c:pt>
                <c:pt idx="4649">
                  <c:v>-60.402229999999989</c:v>
                </c:pt>
                <c:pt idx="4650">
                  <c:v>-60.282360000000004</c:v>
                </c:pt>
                <c:pt idx="4651">
                  <c:v>-60.162480000000009</c:v>
                </c:pt>
                <c:pt idx="4652">
                  <c:v>-60.042600000000007</c:v>
                </c:pt>
                <c:pt idx="4653">
                  <c:v>-59.922730000000001</c:v>
                </c:pt>
                <c:pt idx="4654">
                  <c:v>-59.802749999999989</c:v>
                </c:pt>
                <c:pt idx="4655">
                  <c:v>-59.682870000000015</c:v>
                </c:pt>
                <c:pt idx="4656">
                  <c:v>-59.563000000000009</c:v>
                </c:pt>
                <c:pt idx="4657">
                  <c:v>-59.44303</c:v>
                </c:pt>
                <c:pt idx="4658">
                  <c:v>-59.323250000000002</c:v>
                </c:pt>
                <c:pt idx="4659">
                  <c:v>-59.20327000000001</c:v>
                </c:pt>
                <c:pt idx="4660">
                  <c:v>-59.08339999999999</c:v>
                </c:pt>
                <c:pt idx="4661">
                  <c:v>-58.963529999999999</c:v>
                </c:pt>
                <c:pt idx="4662">
                  <c:v>-58.843540000000004</c:v>
                </c:pt>
                <c:pt idx="4663">
                  <c:v>-58.723770000000002</c:v>
                </c:pt>
                <c:pt idx="4664">
                  <c:v>-58.603789999999996</c:v>
                </c:pt>
                <c:pt idx="4665">
                  <c:v>-58.484020000000001</c:v>
                </c:pt>
                <c:pt idx="4666">
                  <c:v>-58.364049999999999</c:v>
                </c:pt>
                <c:pt idx="4667">
                  <c:v>-58.244080000000004</c:v>
                </c:pt>
                <c:pt idx="4668">
                  <c:v>-58.124299999999998</c:v>
                </c:pt>
                <c:pt idx="4669">
                  <c:v>-58.00432</c:v>
                </c:pt>
                <c:pt idx="4670">
                  <c:v>-57.884450000000001</c:v>
                </c:pt>
                <c:pt idx="4671">
                  <c:v>-57.764579999999995</c:v>
                </c:pt>
                <c:pt idx="4672">
                  <c:v>-57.644599999999997</c:v>
                </c:pt>
                <c:pt idx="4673">
                  <c:v>-57.524830000000009</c:v>
                </c:pt>
                <c:pt idx="4674">
                  <c:v>-57.404849999999996</c:v>
                </c:pt>
                <c:pt idx="4675">
                  <c:v>-57.284879999999994</c:v>
                </c:pt>
                <c:pt idx="4676">
                  <c:v>-57.165109999999999</c:v>
                </c:pt>
                <c:pt idx="4677">
                  <c:v>-57.045139999999996</c:v>
                </c:pt>
                <c:pt idx="4678">
                  <c:v>-56.925359999999998</c:v>
                </c:pt>
                <c:pt idx="4679">
                  <c:v>-56.804180000000002</c:v>
                </c:pt>
                <c:pt idx="4680">
                  <c:v>-56.681820000000002</c:v>
                </c:pt>
                <c:pt idx="4681">
                  <c:v>-56.559599999999996</c:v>
                </c:pt>
                <c:pt idx="4682">
                  <c:v>-56.437279999999994</c:v>
                </c:pt>
                <c:pt idx="4683">
                  <c:v>-56.315059999999995</c:v>
                </c:pt>
                <c:pt idx="4684">
                  <c:v>-56.192740000000001</c:v>
                </c:pt>
                <c:pt idx="4685">
                  <c:v>-56.070520000000002</c:v>
                </c:pt>
                <c:pt idx="4686">
                  <c:v>-55.948300000000003</c:v>
                </c:pt>
                <c:pt idx="4687">
                  <c:v>-55.82607999999999</c:v>
                </c:pt>
                <c:pt idx="4688">
                  <c:v>-55.703769999999992</c:v>
                </c:pt>
                <c:pt idx="4689">
                  <c:v>-55.581549999999993</c:v>
                </c:pt>
                <c:pt idx="4690">
                  <c:v>-55.459240000000001</c:v>
                </c:pt>
                <c:pt idx="4691">
                  <c:v>-55.337120000000006</c:v>
                </c:pt>
                <c:pt idx="4692">
                  <c:v>-55.214800000000004</c:v>
                </c:pt>
                <c:pt idx="4693">
                  <c:v>-55.092579999999998</c:v>
                </c:pt>
                <c:pt idx="4694">
                  <c:v>-54.970270000000006</c:v>
                </c:pt>
                <c:pt idx="4695">
                  <c:v>-54.848050000000008</c:v>
                </c:pt>
                <c:pt idx="4696">
                  <c:v>-54.725730000000006</c:v>
                </c:pt>
                <c:pt idx="4697">
                  <c:v>-54.603609999999996</c:v>
                </c:pt>
                <c:pt idx="4698">
                  <c:v>-54.481300000000005</c:v>
                </c:pt>
                <c:pt idx="4699">
                  <c:v>-54.359090000000002</c:v>
                </c:pt>
                <c:pt idx="4700">
                  <c:v>-54.236764999999998</c:v>
                </c:pt>
                <c:pt idx="4701">
                  <c:v>-54.114553000000008</c:v>
                </c:pt>
                <c:pt idx="4702">
                  <c:v>-53.992332999999995</c:v>
                </c:pt>
                <c:pt idx="4703">
                  <c:v>-53.870121999999995</c:v>
                </c:pt>
                <c:pt idx="4704">
                  <c:v>-53.747803000000005</c:v>
                </c:pt>
                <c:pt idx="4705">
                  <c:v>-53.625584000000003</c:v>
                </c:pt>
                <c:pt idx="4706">
                  <c:v>-53.503275000000002</c:v>
                </c:pt>
                <c:pt idx="4707">
                  <c:v>-53.381057999999996</c:v>
                </c:pt>
                <c:pt idx="4708">
                  <c:v>-53.258841000000004</c:v>
                </c:pt>
                <c:pt idx="4709">
                  <c:v>-53.136524000000001</c:v>
                </c:pt>
                <c:pt idx="4710">
                  <c:v>-53.014309000000004</c:v>
                </c:pt>
                <c:pt idx="4711">
                  <c:v>-52.891992999999999</c:v>
                </c:pt>
                <c:pt idx="4712">
                  <c:v>-52.769779</c:v>
                </c:pt>
                <c:pt idx="4713">
                  <c:v>-52.647565</c:v>
                </c:pt>
                <c:pt idx="4714">
                  <c:v>-52.525351999999998</c:v>
                </c:pt>
                <c:pt idx="4715">
                  <c:v>-52.403039</c:v>
                </c:pt>
                <c:pt idx="4716">
                  <c:v>-52.280827000000002</c:v>
                </c:pt>
                <c:pt idx="4717">
                  <c:v>-52.158516000000006</c:v>
                </c:pt>
                <c:pt idx="4718">
                  <c:v>-52.036294999999996</c:v>
                </c:pt>
                <c:pt idx="4719">
                  <c:v>-51.914085</c:v>
                </c:pt>
                <c:pt idx="4720">
                  <c:v>-51.791776000000006</c:v>
                </c:pt>
                <c:pt idx="4721">
                  <c:v>-51.669556999999998</c:v>
                </c:pt>
                <c:pt idx="4722">
                  <c:v>-51.547249000000001</c:v>
                </c:pt>
                <c:pt idx="4723">
                  <c:v>-51.425032000000002</c:v>
                </c:pt>
                <c:pt idx="4724">
                  <c:v>-51.302814999999995</c:v>
                </c:pt>
                <c:pt idx="4725">
                  <c:v>-51.18060899999999</c:v>
                </c:pt>
                <c:pt idx="4726">
                  <c:v>-51.058292999999999</c:v>
                </c:pt>
                <c:pt idx="4727">
                  <c:v>-50.936078000000009</c:v>
                </c:pt>
                <c:pt idx="4728">
                  <c:v>-50.813774000000002</c:v>
                </c:pt>
                <c:pt idx="4729">
                  <c:v>-50.691561</c:v>
                </c:pt>
                <c:pt idx="4730">
                  <c:v>-50.569348000000005</c:v>
                </c:pt>
                <c:pt idx="4731">
                  <c:v>-50.447035</c:v>
                </c:pt>
                <c:pt idx="4732">
                  <c:v>-50.324824</c:v>
                </c:pt>
                <c:pt idx="4733">
                  <c:v>-50.202511999999999</c:v>
                </c:pt>
                <c:pt idx="4734">
                  <c:v>-50.08030200000001</c:v>
                </c:pt>
                <c:pt idx="4735">
                  <c:v>-49.958081999999997</c:v>
                </c:pt>
                <c:pt idx="4736">
                  <c:v>-49.835772999999996</c:v>
                </c:pt>
                <c:pt idx="4737">
                  <c:v>-49.713565000000003</c:v>
                </c:pt>
                <c:pt idx="4738">
                  <c:v>-49.591256999999999</c:v>
                </c:pt>
                <c:pt idx="4739">
                  <c:v>-49.469039000000002</c:v>
                </c:pt>
                <c:pt idx="4740">
                  <c:v>-49.34683299999999</c:v>
                </c:pt>
                <c:pt idx="4741">
                  <c:v>-49.224516999999999</c:v>
                </c:pt>
                <c:pt idx="4742">
                  <c:v>-49.102311999999998</c:v>
                </c:pt>
                <c:pt idx="4743">
                  <c:v>-48.979996999999997</c:v>
                </c:pt>
                <c:pt idx="4744">
                  <c:v>-48.857793000000001</c:v>
                </c:pt>
                <c:pt idx="4745">
                  <c:v>-48.735580000000013</c:v>
                </c:pt>
                <c:pt idx="4746">
                  <c:v>-48.613367000000004</c:v>
                </c:pt>
                <c:pt idx="4747">
                  <c:v>-48.491065000000006</c:v>
                </c:pt>
                <c:pt idx="4748">
                  <c:v>-48.368753000000005</c:v>
                </c:pt>
                <c:pt idx="4749">
                  <c:v>-48.246541999999991</c:v>
                </c:pt>
                <c:pt idx="4750">
                  <c:v>-48.124331999999995</c:v>
                </c:pt>
                <c:pt idx="4751">
                  <c:v>-48.002123000000005</c:v>
                </c:pt>
                <c:pt idx="4752">
                  <c:v>-47.879813999999996</c:v>
                </c:pt>
                <c:pt idx="4753">
                  <c:v>-47.757505000000002</c:v>
                </c:pt>
                <c:pt idx="4754">
                  <c:v>-47.635297999999999</c:v>
                </c:pt>
                <c:pt idx="4755">
                  <c:v>-47.512991</c:v>
                </c:pt>
                <c:pt idx="4756">
                  <c:v>-47.39087399999999</c:v>
                </c:pt>
                <c:pt idx="4757">
                  <c:v>-47.268568999999999</c:v>
                </c:pt>
                <c:pt idx="4758">
                  <c:v>-47.146264000000002</c:v>
                </c:pt>
                <c:pt idx="4759">
                  <c:v>-47.024059000000001</c:v>
                </c:pt>
                <c:pt idx="4760">
                  <c:v>-46.901744999999998</c:v>
                </c:pt>
                <c:pt idx="4761">
                  <c:v>-46.779542000000006</c:v>
                </c:pt>
                <c:pt idx="4762">
                  <c:v>-46.657330000000002</c:v>
                </c:pt>
                <c:pt idx="4763">
                  <c:v>-46.535028000000004</c:v>
                </c:pt>
                <c:pt idx="4764">
                  <c:v>-46.412817000000004</c:v>
                </c:pt>
                <c:pt idx="4765">
                  <c:v>-46.290506000000001</c:v>
                </c:pt>
                <c:pt idx="4766">
                  <c:v>-46.168306000000001</c:v>
                </c:pt>
                <c:pt idx="4767">
                  <c:v>-46.046096999999996</c:v>
                </c:pt>
                <c:pt idx="4768">
                  <c:v>-45.923788000000002</c:v>
                </c:pt>
                <c:pt idx="4769">
                  <c:v>-45.801580000000001</c:v>
                </c:pt>
                <c:pt idx="4770">
                  <c:v>-45.679272999999995</c:v>
                </c:pt>
                <c:pt idx="4771">
                  <c:v>-45.557065999999999</c:v>
                </c:pt>
                <c:pt idx="4772">
                  <c:v>-45.43486</c:v>
                </c:pt>
                <c:pt idx="4773">
                  <c:v>-45.296315000000007</c:v>
                </c:pt>
                <c:pt idx="4774">
                  <c:v>-45.154949000000002</c:v>
                </c:pt>
                <c:pt idx="4775">
                  <c:v>-45.013694999999998</c:v>
                </c:pt>
                <c:pt idx="4776">
                  <c:v>-44.872331000000003</c:v>
                </c:pt>
                <c:pt idx="4777">
                  <c:v>-44.731068999999998</c:v>
                </c:pt>
                <c:pt idx="4778">
                  <c:v>-44.589808000000005</c:v>
                </c:pt>
                <c:pt idx="4779">
                  <c:v>-44.448447999999999</c:v>
                </c:pt>
                <c:pt idx="4780">
                  <c:v>-44.307088999999998</c:v>
                </c:pt>
                <c:pt idx="4781">
                  <c:v>-44.165831999999995</c:v>
                </c:pt>
                <c:pt idx="4782">
                  <c:v>-44.024464999999992</c:v>
                </c:pt>
                <c:pt idx="4783">
                  <c:v>-43.883209999999998</c:v>
                </c:pt>
                <c:pt idx="4784">
                  <c:v>-43.741846000000002</c:v>
                </c:pt>
                <c:pt idx="4785">
                  <c:v>-43.600483000000004</c:v>
                </c:pt>
                <c:pt idx="4786">
                  <c:v>-43.459331999999996</c:v>
                </c:pt>
                <c:pt idx="4787">
                  <c:v>-43.317971</c:v>
                </c:pt>
                <c:pt idx="4788">
                  <c:v>-43.176611999999999</c:v>
                </c:pt>
                <c:pt idx="4789">
                  <c:v>-43.035344000000002</c:v>
                </c:pt>
                <c:pt idx="4790">
                  <c:v>-42.893987000000003</c:v>
                </c:pt>
                <c:pt idx="4791">
                  <c:v>-42.752731000000004</c:v>
                </c:pt>
                <c:pt idx="4792">
                  <c:v>-42.611366000000004</c:v>
                </c:pt>
                <c:pt idx="4793">
                  <c:v>-42.470113000000005</c:v>
                </c:pt>
                <c:pt idx="4794">
                  <c:v>-42.328751000000004</c:v>
                </c:pt>
                <c:pt idx="4795">
                  <c:v>-42.187390000000008</c:v>
                </c:pt>
                <c:pt idx="4796">
                  <c:v>-42.046130000000005</c:v>
                </c:pt>
                <c:pt idx="4797">
                  <c:v>-41.904771000000004</c:v>
                </c:pt>
                <c:pt idx="4798">
                  <c:v>-41.763513399999994</c:v>
                </c:pt>
                <c:pt idx="4799">
                  <c:v>-41.622157000000001</c:v>
                </c:pt>
                <c:pt idx="4800">
                  <c:v>-41.480901800000005</c:v>
                </c:pt>
                <c:pt idx="4801">
                  <c:v>-41.339537799999995</c:v>
                </c:pt>
                <c:pt idx="4802">
                  <c:v>-41.198274950000005</c:v>
                </c:pt>
                <c:pt idx="4803">
                  <c:v>-41.056923299999994</c:v>
                </c:pt>
                <c:pt idx="4804">
                  <c:v>-40.915562799999996</c:v>
                </c:pt>
                <c:pt idx="4805">
                  <c:v>-40.774303500000002</c:v>
                </c:pt>
                <c:pt idx="4806">
                  <c:v>-40.632945300000003</c:v>
                </c:pt>
                <c:pt idx="4807">
                  <c:v>-40.491688000000003</c:v>
                </c:pt>
                <c:pt idx="4808">
                  <c:v>-40.350333000000006</c:v>
                </c:pt>
                <c:pt idx="4809">
                  <c:v>-40.209068000000002</c:v>
                </c:pt>
                <c:pt idx="4810">
                  <c:v>-40.067715</c:v>
                </c:pt>
                <c:pt idx="4811">
                  <c:v>-39.926451999999998</c:v>
                </c:pt>
                <c:pt idx="4812">
                  <c:v>-39.785100999999997</c:v>
                </c:pt>
                <c:pt idx="4813">
                  <c:v>-39.643740999999991</c:v>
                </c:pt>
                <c:pt idx="4814">
                  <c:v>-39.502483000000005</c:v>
                </c:pt>
                <c:pt idx="4815">
                  <c:v>-39.361125000000001</c:v>
                </c:pt>
                <c:pt idx="4816">
                  <c:v>-39.219868999999996</c:v>
                </c:pt>
                <c:pt idx="4817">
                  <c:v>-39.078513999999998</c:v>
                </c:pt>
                <c:pt idx="4818">
                  <c:v>-38.937250000000006</c:v>
                </c:pt>
                <c:pt idx="4819">
                  <c:v>-38.795897000000004</c:v>
                </c:pt>
                <c:pt idx="4820">
                  <c:v>-38.654634999999999</c:v>
                </c:pt>
                <c:pt idx="4821">
                  <c:v>-38.513274999999993</c:v>
                </c:pt>
                <c:pt idx="4822">
                  <c:v>-38.371925000000005</c:v>
                </c:pt>
                <c:pt idx="4823">
                  <c:v>-38.230567000000001</c:v>
                </c:pt>
                <c:pt idx="4824">
                  <c:v>-38.089309999999998</c:v>
                </c:pt>
                <c:pt idx="4825">
                  <c:v>-37.948054000000006</c:v>
                </c:pt>
                <c:pt idx="4826">
                  <c:v>-37.806689999999996</c:v>
                </c:pt>
                <c:pt idx="4827">
                  <c:v>-37.665436</c:v>
                </c:pt>
                <c:pt idx="4828">
                  <c:v>-37.524084000000002</c:v>
                </c:pt>
                <c:pt idx="4829">
                  <c:v>-37.382723000000006</c:v>
                </c:pt>
                <c:pt idx="4830">
                  <c:v>-37.241462999999996</c:v>
                </c:pt>
                <c:pt idx="4831">
                  <c:v>-37.100113999999998</c:v>
                </c:pt>
                <c:pt idx="4832">
                  <c:v>-36.958856999999995</c:v>
                </c:pt>
                <c:pt idx="4833">
                  <c:v>-36.817501</c:v>
                </c:pt>
                <c:pt idx="4834">
                  <c:v>-36.673432999999996</c:v>
                </c:pt>
                <c:pt idx="4835">
                  <c:v>-36.526701000000003</c:v>
                </c:pt>
                <c:pt idx="4836">
                  <c:v>-36.379869999999997</c:v>
                </c:pt>
                <c:pt idx="4837">
                  <c:v>-36.233231000000004</c:v>
                </c:pt>
                <c:pt idx="4838">
                  <c:v>-36.086402999999997</c:v>
                </c:pt>
                <c:pt idx="4839">
                  <c:v>-35.939667000000007</c:v>
                </c:pt>
                <c:pt idx="4840">
                  <c:v>-35.792932</c:v>
                </c:pt>
                <c:pt idx="4841">
                  <c:v>-35.646208000000001</c:v>
                </c:pt>
                <c:pt idx="4842">
                  <c:v>-35.499376999999996</c:v>
                </c:pt>
                <c:pt idx="4843">
                  <c:v>-35.352646</c:v>
                </c:pt>
                <c:pt idx="4844">
                  <c:v>-35.206017000000003</c:v>
                </c:pt>
                <c:pt idx="4845">
                  <c:v>-35.059180000000005</c:v>
                </c:pt>
                <c:pt idx="4846">
                  <c:v>-34.912454000000004</c:v>
                </c:pt>
                <c:pt idx="4847">
                  <c:v>-34.765628999999997</c:v>
                </c:pt>
                <c:pt idx="4848">
                  <c:v>-34.619</c:v>
                </c:pt>
                <c:pt idx="4849">
                  <c:v>-34.472179999999994</c:v>
                </c:pt>
                <c:pt idx="4850">
                  <c:v>-34.325450000000004</c:v>
                </c:pt>
                <c:pt idx="4851">
                  <c:v>-34.178730000000002</c:v>
                </c:pt>
                <c:pt idx="4852">
                  <c:v>-34.03002</c:v>
                </c:pt>
                <c:pt idx="4853">
                  <c:v>-33.878760000000007</c:v>
                </c:pt>
                <c:pt idx="4854">
                  <c:v>-33.72748</c:v>
                </c:pt>
                <c:pt idx="4855">
                  <c:v>-33.576309999999999</c:v>
                </c:pt>
                <c:pt idx="4856">
                  <c:v>-33.425139999999999</c:v>
                </c:pt>
                <c:pt idx="4857">
                  <c:v>-33.273970000000006</c:v>
                </c:pt>
                <c:pt idx="4858">
                  <c:v>-33.122690000000006</c:v>
                </c:pt>
                <c:pt idx="4859">
                  <c:v>-32.971530000000001</c:v>
                </c:pt>
                <c:pt idx="4860">
                  <c:v>-32.820259999999998</c:v>
                </c:pt>
                <c:pt idx="4861">
                  <c:v>-32.669089999999997</c:v>
                </c:pt>
                <c:pt idx="4862">
                  <c:v>-32.51793</c:v>
                </c:pt>
                <c:pt idx="4863">
                  <c:v>-32.366660000000003</c:v>
                </c:pt>
                <c:pt idx="4864">
                  <c:v>-32.215389999999999</c:v>
                </c:pt>
                <c:pt idx="4865">
                  <c:v>-32.064329999999998</c:v>
                </c:pt>
                <c:pt idx="4866">
                  <c:v>-31.913059999999998</c:v>
                </c:pt>
                <c:pt idx="4867">
                  <c:v>-31.761900000000004</c:v>
                </c:pt>
                <c:pt idx="4868">
                  <c:v>-31.610640000000004</c:v>
                </c:pt>
                <c:pt idx="4869">
                  <c:v>-31.459479999999999</c:v>
                </c:pt>
                <c:pt idx="4870">
                  <c:v>-31.308229999999995</c:v>
                </c:pt>
                <c:pt idx="4871">
                  <c:v>-31.157060000000001</c:v>
                </c:pt>
                <c:pt idx="4872">
                  <c:v>-31.005809999999997</c:v>
                </c:pt>
                <c:pt idx="4873">
                  <c:v>-30.85455</c:v>
                </c:pt>
                <c:pt idx="4874">
                  <c:v>-30.703490000000002</c:v>
                </c:pt>
                <c:pt idx="4875">
                  <c:v>-30.552240000000001</c:v>
                </c:pt>
                <c:pt idx="4876">
                  <c:v>-30.400979999999997</c:v>
                </c:pt>
                <c:pt idx="4877">
                  <c:v>-30.249730000000003</c:v>
                </c:pt>
                <c:pt idx="4878">
                  <c:v>-30.098669999999998</c:v>
                </c:pt>
                <c:pt idx="4879">
                  <c:v>-29.947409999999998</c:v>
                </c:pt>
                <c:pt idx="4880">
                  <c:v>-29.79616</c:v>
                </c:pt>
                <c:pt idx="4881">
                  <c:v>-29.644920000000003</c:v>
                </c:pt>
                <c:pt idx="4882">
                  <c:v>-29.493860000000002</c:v>
                </c:pt>
                <c:pt idx="4883">
                  <c:v>-29.342619999999997</c:v>
                </c:pt>
                <c:pt idx="4884">
                  <c:v>-29.191359999999996</c:v>
                </c:pt>
                <c:pt idx="4885">
                  <c:v>-29.040109999999999</c:v>
                </c:pt>
                <c:pt idx="4886">
                  <c:v>-28.888860000000005</c:v>
                </c:pt>
                <c:pt idx="4887">
                  <c:v>-28.737820000000003</c:v>
                </c:pt>
                <c:pt idx="4888">
                  <c:v>-28.586570000000005</c:v>
                </c:pt>
                <c:pt idx="4889">
                  <c:v>-28.435330000000004</c:v>
                </c:pt>
                <c:pt idx="4890">
                  <c:v>-28.284079999999999</c:v>
                </c:pt>
                <c:pt idx="4891">
                  <c:v>-28.132940000000001</c:v>
                </c:pt>
                <c:pt idx="4892">
                  <c:v>-27.981700000000004</c:v>
                </c:pt>
                <c:pt idx="4893">
                  <c:v>-27.830459999999995</c:v>
                </c:pt>
                <c:pt idx="4894">
                  <c:v>-27.679309999999997</c:v>
                </c:pt>
                <c:pt idx="4895">
                  <c:v>-27.528169999999996</c:v>
                </c:pt>
                <c:pt idx="4896">
                  <c:v>-27.376939999999998</c:v>
                </c:pt>
                <c:pt idx="4897">
                  <c:v>-27.225699999999996</c:v>
                </c:pt>
                <c:pt idx="4898">
                  <c:v>-27.074460000000002</c:v>
                </c:pt>
                <c:pt idx="4899">
                  <c:v>-26.923220000000001</c:v>
                </c:pt>
                <c:pt idx="4900">
                  <c:v>-26.772080000000003</c:v>
                </c:pt>
                <c:pt idx="4901">
                  <c:v>-26.620849999999997</c:v>
                </c:pt>
                <c:pt idx="4902">
                  <c:v>-26.469619999999999</c:v>
                </c:pt>
                <c:pt idx="4903">
                  <c:v>-26.318380000000005</c:v>
                </c:pt>
                <c:pt idx="4904">
                  <c:v>-26.167249999999996</c:v>
                </c:pt>
                <c:pt idx="4905">
                  <c:v>-26.012599999999999</c:v>
                </c:pt>
                <c:pt idx="4906">
                  <c:v>-25.776489999999995</c:v>
                </c:pt>
                <c:pt idx="4907">
                  <c:v>-25.540170000000003</c:v>
                </c:pt>
                <c:pt idx="4908">
                  <c:v>-25.30406</c:v>
                </c:pt>
                <c:pt idx="4909">
                  <c:v>-25.067850000000004</c:v>
                </c:pt>
                <c:pt idx="4910">
                  <c:v>-24.83174</c:v>
                </c:pt>
                <c:pt idx="4911">
                  <c:v>-24.595520000000004</c:v>
                </c:pt>
                <c:pt idx="4912">
                  <c:v>-24.359420000000004</c:v>
                </c:pt>
                <c:pt idx="4913">
                  <c:v>-24.123100000000001</c:v>
                </c:pt>
                <c:pt idx="4914">
                  <c:v>-23.886990000000001</c:v>
                </c:pt>
                <c:pt idx="4915">
                  <c:v>-23.650779999999997</c:v>
                </c:pt>
                <c:pt idx="4916">
                  <c:v>-23.414670000000001</c:v>
                </c:pt>
                <c:pt idx="4917">
                  <c:v>-23.178459999999998</c:v>
                </c:pt>
                <c:pt idx="4918">
                  <c:v>-22.942349999999998</c:v>
                </c:pt>
                <c:pt idx="4919">
                  <c:v>-22.706039999999994</c:v>
                </c:pt>
                <c:pt idx="4920">
                  <c:v>-22.469920000000002</c:v>
                </c:pt>
                <c:pt idx="4921">
                  <c:v>-22.233720000000002</c:v>
                </c:pt>
                <c:pt idx="4922">
                  <c:v>-21.997609999999998</c:v>
                </c:pt>
                <c:pt idx="4923">
                  <c:v>-21.761400000000002</c:v>
                </c:pt>
                <c:pt idx="4924">
                  <c:v>-21.525300000000001</c:v>
                </c:pt>
                <c:pt idx="4925">
                  <c:v>-21.289090000000002</c:v>
                </c:pt>
                <c:pt idx="4926">
                  <c:v>-21.052880000000002</c:v>
                </c:pt>
                <c:pt idx="4927">
                  <c:v>-20.816769999999998</c:v>
                </c:pt>
                <c:pt idx="4928">
                  <c:v>-20.580570000000002</c:v>
                </c:pt>
                <c:pt idx="4929">
                  <c:v>-20.344360000000002</c:v>
                </c:pt>
                <c:pt idx="4930">
                  <c:v>-20.108160000000002</c:v>
                </c:pt>
                <c:pt idx="4931">
                  <c:v>-19.872050000000002</c:v>
                </c:pt>
                <c:pt idx="4932">
                  <c:v>-19.635850000000001</c:v>
                </c:pt>
                <c:pt idx="4933">
                  <c:v>-19.399650000000001</c:v>
                </c:pt>
                <c:pt idx="4934">
                  <c:v>-19.163449999999997</c:v>
                </c:pt>
                <c:pt idx="4935">
                  <c:v>-18.927340000000001</c:v>
                </c:pt>
                <c:pt idx="4936">
                  <c:v>-18.691129999999994</c:v>
                </c:pt>
                <c:pt idx="4937">
                  <c:v>-18.454929999999997</c:v>
                </c:pt>
                <c:pt idx="4938">
                  <c:v>-18.218830000000001</c:v>
                </c:pt>
                <c:pt idx="4939">
                  <c:v>-17.98263</c:v>
                </c:pt>
                <c:pt idx="4940">
                  <c:v>-17.746429999999997</c:v>
                </c:pt>
                <c:pt idx="4941">
                  <c:v>-17.51032</c:v>
                </c:pt>
                <c:pt idx="4942">
                  <c:v>-17.27413</c:v>
                </c:pt>
                <c:pt idx="4943">
                  <c:v>-17.03792</c:v>
                </c:pt>
                <c:pt idx="4944">
                  <c:v>-16.801729999999999</c:v>
                </c:pt>
                <c:pt idx="4945">
                  <c:v>-16.565629999999999</c:v>
                </c:pt>
                <c:pt idx="4946">
                  <c:v>-16.329430000000002</c:v>
                </c:pt>
                <c:pt idx="4947">
                  <c:v>-16.093230000000005</c:v>
                </c:pt>
                <c:pt idx="4948">
                  <c:v>-15.85713</c:v>
                </c:pt>
                <c:pt idx="4949">
                  <c:v>-15.620939999999999</c:v>
                </c:pt>
                <c:pt idx="4950">
                  <c:v>-15.384739999999999</c:v>
                </c:pt>
                <c:pt idx="4951">
                  <c:v>-15.148650000000002</c:v>
                </c:pt>
                <c:pt idx="4952">
                  <c:v>-14.91235</c:v>
                </c:pt>
                <c:pt idx="4953">
                  <c:v>-14.67625</c:v>
                </c:pt>
                <c:pt idx="4954">
                  <c:v>-14.440060000000003</c:v>
                </c:pt>
                <c:pt idx="4955">
                  <c:v>-14.203959999999997</c:v>
                </c:pt>
                <c:pt idx="4956">
                  <c:v>-13.967769999999996</c:v>
                </c:pt>
                <c:pt idx="4957">
                  <c:v>-13.731569999999998</c:v>
                </c:pt>
                <c:pt idx="4958">
                  <c:v>-13.495380000000001</c:v>
                </c:pt>
                <c:pt idx="4959">
                  <c:v>-13.259189999999998</c:v>
                </c:pt>
                <c:pt idx="4960">
                  <c:v>-13.022990000000002</c:v>
                </c:pt>
                <c:pt idx="4961">
                  <c:v>-12.786899999999999</c:v>
                </c:pt>
                <c:pt idx="4962">
                  <c:v>-12.550660000000001</c:v>
                </c:pt>
                <c:pt idx="4963">
                  <c:v>-12.314599999999999</c:v>
                </c:pt>
                <c:pt idx="4964">
                  <c:v>-12.078459999999996</c:v>
                </c:pt>
                <c:pt idx="4965">
                  <c:v>-11.842220000000001</c:v>
                </c:pt>
                <c:pt idx="4966">
                  <c:v>-11.606090000000002</c:v>
                </c:pt>
                <c:pt idx="4967">
                  <c:v>-11.369860000000003</c:v>
                </c:pt>
                <c:pt idx="4968">
                  <c:v>-11.13373</c:v>
                </c:pt>
                <c:pt idx="4969">
                  <c:v>-10.897589999999997</c:v>
                </c:pt>
                <c:pt idx="4970">
                  <c:v>-10.661350000000002</c:v>
                </c:pt>
                <c:pt idx="4971">
                  <c:v>-10.42521</c:v>
                </c:pt>
                <c:pt idx="4972">
                  <c:v>-10.188980000000001</c:v>
                </c:pt>
                <c:pt idx="4973">
                  <c:v>-9.9529500000000013</c:v>
                </c:pt>
                <c:pt idx="4974">
                  <c:v>-9.7167099999999991</c:v>
                </c:pt>
                <c:pt idx="4975">
                  <c:v>-9.480579999999998</c:v>
                </c:pt>
                <c:pt idx="4976">
                  <c:v>-9.2443399999999993</c:v>
                </c:pt>
                <c:pt idx="4977">
                  <c:v>-9.0082999999999966</c:v>
                </c:pt>
                <c:pt idx="4978">
                  <c:v>-8.7642300000000013</c:v>
                </c:pt>
                <c:pt idx="4979">
                  <c:v>-8.5134200000000018</c:v>
                </c:pt>
                <c:pt idx="4980">
                  <c:v>-8.2624999999999975</c:v>
                </c:pt>
                <c:pt idx="4981">
                  <c:v>-8.0116700000000005</c:v>
                </c:pt>
                <c:pt idx="4982">
                  <c:v>-7.7607500000000016</c:v>
                </c:pt>
                <c:pt idx="4983">
                  <c:v>-7.509920000000001</c:v>
                </c:pt>
                <c:pt idx="4984">
                  <c:v>-7.2584600000000012</c:v>
                </c:pt>
                <c:pt idx="4985">
                  <c:v>-6.8734000000000002</c:v>
                </c:pt>
                <c:pt idx="4986">
                  <c:v>-6.0460499999999993</c:v>
                </c:pt>
                <c:pt idx="4987">
                  <c:v>-5.2187800000000006</c:v>
                </c:pt>
                <c:pt idx="4988">
                  <c:v>-4.3915099999999985</c:v>
                </c:pt>
                <c:pt idx="4989">
                  <c:v>-3.70608</c:v>
                </c:pt>
                <c:pt idx="4990">
                  <c:v>-3.2983900000000013</c:v>
                </c:pt>
                <c:pt idx="4991">
                  <c:v>-2.8906800000000015</c:v>
                </c:pt>
                <c:pt idx="4992">
                  <c:v>-2.4829699999999981</c:v>
                </c:pt>
                <c:pt idx="4993">
                  <c:v>-2.1536600000000021</c:v>
                </c:pt>
                <c:pt idx="4994">
                  <c:v>-1.8653799999999983</c:v>
                </c:pt>
                <c:pt idx="4995">
                  <c:v>-1.5771099999999993</c:v>
                </c:pt>
                <c:pt idx="4996">
                  <c:v>-1.288920000000001</c:v>
                </c:pt>
                <c:pt idx="4997">
                  <c:v>-1.0006400000000006</c:v>
                </c:pt>
                <c:pt idx="4998">
                  <c:v>-0.71245999999999832</c:v>
                </c:pt>
                <c:pt idx="4999">
                  <c:v>-0.42417000000000016</c:v>
                </c:pt>
                <c:pt idx="5000">
                  <c:v>-0.13598999999999961</c:v>
                </c:pt>
                <c:pt idx="5001">
                  <c:v>0.1523000000000021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14-42EC-9BF4-6864BC2A1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258591"/>
        <c:axId val="1687896831"/>
      </c:scatterChart>
      <c:valAx>
        <c:axId val="1727258591"/>
        <c:scaling>
          <c:orientation val="minMax"/>
          <c:max val="0.12000000000000001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Roof Displacement (m)</a:t>
                </a:r>
              </a:p>
            </c:rich>
          </c:tx>
          <c:layout>
            <c:manualLayout>
              <c:xMode val="edge"/>
              <c:yMode val="edge"/>
              <c:x val="0.3794367762853173"/>
              <c:y val="0.914848636403203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896831"/>
        <c:crosses val="autoZero"/>
        <c:crossBetween val="midCat"/>
      </c:valAx>
      <c:valAx>
        <c:axId val="1687896831"/>
        <c:scaling>
          <c:orientation val="maxMin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Base Shear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25859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221241860376277"/>
          <c:y val="0.70853188097990039"/>
          <c:w val="0.28129778998708194"/>
          <c:h val="0.11978212612191591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Displaced Shapes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212726977043916E-2"/>
          <c:y val="6.6603820645921727E-2"/>
          <c:w val="0.75390666605382006"/>
          <c:h val="0.85904680110266629"/>
        </c:manualLayout>
      </c:layout>
      <c:scatterChart>
        <c:scatterStyle val="lineMarker"/>
        <c:varyColors val="0"/>
        <c:ser>
          <c:idx val="0"/>
          <c:order val="1"/>
          <c:tx>
            <c:strRef>
              <c:f>'Post-yield Mechanism'!$H$135:$H$136</c:f>
              <c:strCache>
                <c:ptCount val="2"/>
                <c:pt idx="0">
                  <c:v>LS6 Δi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'Post-yield Mechanism'!$H$137:$H$143</c:f>
              <c:numCache>
                <c:formatCode>0.0000</c:formatCode>
                <c:ptCount val="7"/>
                <c:pt idx="0">
                  <c:v>1.1509172711883031E-2</c:v>
                </c:pt>
                <c:pt idx="1">
                  <c:v>1.0352437401287469E-2</c:v>
                </c:pt>
                <c:pt idx="2">
                  <c:v>8.6276368739500245E-3</c:v>
                </c:pt>
                <c:pt idx="3">
                  <c:v>6.5751852129845162E-3</c:v>
                </c:pt>
                <c:pt idx="4">
                  <c:v>4.3545549592103917E-3</c:v>
                </c:pt>
                <c:pt idx="5">
                  <c:v>2.0741288406378286E-3</c:v>
                </c:pt>
                <c:pt idx="6">
                  <c:v>0</c:v>
                </c:pt>
              </c:numCache>
            </c:numRef>
          </c:xVal>
          <c:yVal>
            <c:numRef>
              <c:f>'Post-yield Mechanism'!$B$137:$B$143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3F-4B30-8305-C5A5593E6419}"/>
            </c:ext>
          </c:extLst>
        </c:ser>
        <c:ser>
          <c:idx val="7"/>
          <c:order val="7"/>
          <c:tx>
            <c:strRef>
              <c:f>'Post-yield Mechanism'!$E$125</c:f>
              <c:strCache>
                <c:ptCount val="1"/>
                <c:pt idx="0">
                  <c:v>-575.28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'Post-yield Mechanism'!$E$126:$E$132</c:f>
              <c:numCache>
                <c:formatCode>0.0000</c:formatCode>
                <c:ptCount val="7"/>
                <c:pt idx="0">
                  <c:v>7.0699700000000004E-2</c:v>
                </c:pt>
                <c:pt idx="1">
                  <c:v>6.7370899999999997E-2</c:v>
                </c:pt>
                <c:pt idx="2">
                  <c:v>6.2158400000000003E-2</c:v>
                </c:pt>
                <c:pt idx="3">
                  <c:v>5.3513600000000001E-2</c:v>
                </c:pt>
                <c:pt idx="4">
                  <c:v>3.92611E-2</c:v>
                </c:pt>
                <c:pt idx="5">
                  <c:v>1.2420499999999999E-2</c:v>
                </c:pt>
                <c:pt idx="6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'Post-yield Mechanism'!$C$126:$C$132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340-48D5-890A-C34C7397433E}"/>
            </c:ext>
          </c:extLst>
        </c:ser>
        <c:ser>
          <c:idx val="8"/>
          <c:order val="8"/>
          <c:tx>
            <c:strRef>
              <c:f>'Post-yield Mechanism'!$F$125</c:f>
              <c:strCache>
                <c:ptCount val="1"/>
                <c:pt idx="0">
                  <c:v>-572.56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'Post-yield Mechanism'!$F$126:$F$132</c:f>
              <c:numCache>
                <c:formatCode>0.0000</c:formatCode>
                <c:ptCount val="7"/>
                <c:pt idx="0">
                  <c:v>5.2619199999999998E-2</c:v>
                </c:pt>
                <c:pt idx="1">
                  <c:v>4.9316899999999997E-2</c:v>
                </c:pt>
                <c:pt idx="2">
                  <c:v>4.41509E-2</c:v>
                </c:pt>
                <c:pt idx="3">
                  <c:v>3.5848900000000003E-2</c:v>
                </c:pt>
                <c:pt idx="4">
                  <c:v>2.36828E-2</c:v>
                </c:pt>
                <c:pt idx="5">
                  <c:v>9.9871700000000001E-3</c:v>
                </c:pt>
                <c:pt idx="6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'Post-yield Mechanism'!$C$126:$C$132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F37-4BD8-AD84-556855AC4800}"/>
            </c:ext>
          </c:extLst>
        </c:ser>
        <c:ser>
          <c:idx val="9"/>
          <c:order val="9"/>
          <c:tx>
            <c:strRef>
              <c:f>'Post-yield Mechanism'!$D$125</c:f>
              <c:strCache>
                <c:ptCount val="1"/>
                <c:pt idx="0">
                  <c:v>-332.79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'Post-yield Mechanism'!$D$126:$D$132</c:f>
              <c:numCache>
                <c:formatCode>0.0000</c:formatCode>
                <c:ptCount val="7"/>
                <c:pt idx="0">
                  <c:v>2.0364899999999998E-2</c:v>
                </c:pt>
                <c:pt idx="1">
                  <c:v>1.85021E-2</c:v>
                </c:pt>
                <c:pt idx="2">
                  <c:v>1.5610799999999999E-2</c:v>
                </c:pt>
                <c:pt idx="3">
                  <c:v>1.19597E-2</c:v>
                </c:pt>
                <c:pt idx="4">
                  <c:v>7.8562900000000001E-3</c:v>
                </c:pt>
                <c:pt idx="5">
                  <c:v>3.52053E-3</c:v>
                </c:pt>
                <c:pt idx="6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'Post-yield Mechanism'!$C$126:$C$132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95A-4AC2-A670-819F4B992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827904"/>
        <c:axId val="623435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height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'Yield Mechanism'!$D$5:$D$11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2.6624999999999999E-2</c:v>
                      </c:pt>
                      <c:pt idx="1">
                        <c:v>2.2124999999999999E-2</c:v>
                      </c:pt>
                      <c:pt idx="2">
                        <c:v>1.7625000000000002E-2</c:v>
                      </c:pt>
                      <c:pt idx="3">
                        <c:v>1.3125E-2</c:v>
                      </c:pt>
                      <c:pt idx="4">
                        <c:v>8.6250000000000007E-3</c:v>
                      </c:pt>
                      <c:pt idx="5">
                        <c:v>4.1250000000000002E-3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'Yield Mechanism'!$B$5:$B$11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17.75</c:v>
                      </c:pt>
                      <c:pt idx="1">
                        <c:v>14.75</c:v>
                      </c:pt>
                      <c:pt idx="2">
                        <c:v>11.75</c:v>
                      </c:pt>
                      <c:pt idx="3">
                        <c:v>8.75</c:v>
                      </c:pt>
                      <c:pt idx="4">
                        <c:v>5.75</c:v>
                      </c:pt>
                      <c:pt idx="5">
                        <c:v>2.75</c:v>
                      </c:pt>
                      <c:pt idx="6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E3F-4B30-8305-C5A5593E641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Mechanism'!$D$135:$D$136</c15:sqref>
                        </c15:formulaRef>
                      </c:ext>
                    </c:extLst>
                    <c:strCache>
                      <c:ptCount val="2"/>
                      <c:pt idx="0">
                        <c:v>LS2 Δi 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Mechanism'!$D$137:$D$143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1.1509172711883031E-2</c:v>
                      </c:pt>
                      <c:pt idx="1">
                        <c:v>1.0352437401287469E-2</c:v>
                      </c:pt>
                      <c:pt idx="2">
                        <c:v>8.6276368739500245E-3</c:v>
                      </c:pt>
                      <c:pt idx="3">
                        <c:v>6.5751852129845162E-3</c:v>
                      </c:pt>
                      <c:pt idx="4">
                        <c:v>4.3545549592103917E-3</c:v>
                      </c:pt>
                      <c:pt idx="5">
                        <c:v>2.0741288406378286E-3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Mechanism'!$B$137:$B$143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DF1-4FDD-9269-95CE543EFDB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Mechanism'!$E$135:$E$136</c15:sqref>
                        </c15:formulaRef>
                      </c:ext>
                    </c:extLst>
                    <c:strCache>
                      <c:ptCount val="2"/>
                      <c:pt idx="0">
                        <c:v>LS3 Δi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Mechanism'!$E$137:$E$143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1.1509172711883031E-2</c:v>
                      </c:pt>
                      <c:pt idx="1">
                        <c:v>1.0352437401287469E-2</c:v>
                      </c:pt>
                      <c:pt idx="2">
                        <c:v>8.6276368739500245E-3</c:v>
                      </c:pt>
                      <c:pt idx="3">
                        <c:v>6.5751852129845162E-3</c:v>
                      </c:pt>
                      <c:pt idx="4">
                        <c:v>4.3545549592103917E-3</c:v>
                      </c:pt>
                      <c:pt idx="5">
                        <c:v>2.0741288406378286E-3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Mechanism'!$B$137:$B$143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F1-4FDD-9269-95CE543EFDB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Mechanism'!$F$135:$F$136</c15:sqref>
                        </c15:formulaRef>
                      </c:ext>
                    </c:extLst>
                    <c:strCache>
                      <c:ptCount val="2"/>
                      <c:pt idx="0">
                        <c:v>LS4 Δi 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Mechanism'!$F$137:$F$143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1.1509172711883031E-2</c:v>
                      </c:pt>
                      <c:pt idx="1">
                        <c:v>1.0352437401287469E-2</c:v>
                      </c:pt>
                      <c:pt idx="2">
                        <c:v>8.6276368739500245E-3</c:v>
                      </c:pt>
                      <c:pt idx="3">
                        <c:v>6.5751852129845162E-3</c:v>
                      </c:pt>
                      <c:pt idx="4">
                        <c:v>4.3545549592103917E-3</c:v>
                      </c:pt>
                      <c:pt idx="5">
                        <c:v>2.0741288406378286E-3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Mechanism'!$B$137:$B$143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F1-4FDD-9269-95CE543EFDB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Mechanism'!$G$135:$G$136</c15:sqref>
                        </c15:formulaRef>
                      </c:ext>
                    </c:extLst>
                    <c:strCache>
                      <c:ptCount val="2"/>
                      <c:pt idx="0">
                        <c:v>LS5 Δi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Mechanism'!$G$137:$G$143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1.1509172711883031E-2</c:v>
                      </c:pt>
                      <c:pt idx="1">
                        <c:v>1.0352437401287469E-2</c:v>
                      </c:pt>
                      <c:pt idx="2">
                        <c:v>8.6276368739500245E-3</c:v>
                      </c:pt>
                      <c:pt idx="3">
                        <c:v>6.5751852129845162E-3</c:v>
                      </c:pt>
                      <c:pt idx="4">
                        <c:v>4.3545549592103917E-3</c:v>
                      </c:pt>
                      <c:pt idx="5">
                        <c:v>2.0741288406378286E-3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Mechanism'!$B$137:$B$143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F1-4FDD-9269-95CE543EFDB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Mechanism'!$H$135:$H$136</c15:sqref>
                        </c15:formulaRef>
                      </c:ext>
                    </c:extLst>
                    <c:strCache>
                      <c:ptCount val="2"/>
                      <c:pt idx="0">
                        <c:v>LS6 Δi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Mechanism'!$H$137:$H$143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1.1509172711883031E-2</c:v>
                      </c:pt>
                      <c:pt idx="1">
                        <c:v>1.0352437401287469E-2</c:v>
                      </c:pt>
                      <c:pt idx="2">
                        <c:v>8.6276368739500245E-3</c:v>
                      </c:pt>
                      <c:pt idx="3">
                        <c:v>6.5751852129845162E-3</c:v>
                      </c:pt>
                      <c:pt idx="4">
                        <c:v>4.3545549592103917E-3</c:v>
                      </c:pt>
                      <c:pt idx="5">
                        <c:v>2.0741288406378286E-3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Mechanism'!$B$137:$B$143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F1-4FDD-9269-95CE543EFDB1}"/>
                  </c:ext>
                </c:extLst>
              </c15:ser>
            </c15:filteredScatterSeries>
          </c:ext>
        </c:extLst>
      </c:scatterChart>
      <c:valAx>
        <c:axId val="5468279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35184"/>
        <c:crosses val="autoZero"/>
        <c:crossBetween val="midCat"/>
      </c:valAx>
      <c:valAx>
        <c:axId val="6234351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Shapes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30260272003602"/>
          <c:y val="9.4647518401836675E-2"/>
          <c:w val="0.73516706434693924"/>
          <c:h val="0.79204261843874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'Post-yield Mechanism'!$C$135:$C$136</c:f>
              <c:strCache>
                <c:ptCount val="2"/>
                <c:pt idx="0">
                  <c:v>LS1 Δi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'Post-yield Mechanism'!$D$188:$D$194</c:f>
              <c:numCache>
                <c:formatCode>0.000</c:formatCode>
                <c:ptCount val="7"/>
                <c:pt idx="0">
                  <c:v>1</c:v>
                </c:pt>
                <c:pt idx="1">
                  <c:v>0.89949448674088872</c:v>
                </c:pt>
                <c:pt idx="2">
                  <c:v>0.74963136707837663</c:v>
                </c:pt>
                <c:pt idx="3">
                  <c:v>0.5712995518953109</c:v>
                </c:pt>
                <c:pt idx="4">
                  <c:v>0.37835516663281848</c:v>
                </c:pt>
                <c:pt idx="5">
                  <c:v>0.18021528502186127</c:v>
                </c:pt>
                <c:pt idx="6">
                  <c:v>0</c:v>
                </c:pt>
              </c:numCache>
            </c:numRef>
          </c:xVal>
          <c:yVal>
            <c:numRef>
              <c:f>'Post-yield Mechanism'!$B$137:$B$143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B-4762-879E-6D965EBAE649}"/>
            </c:ext>
          </c:extLst>
        </c:ser>
        <c:ser>
          <c:idx val="1"/>
          <c:order val="1"/>
          <c:tx>
            <c:strRef>
              <c:f>'Post-yield Mechanism'!$E$186</c:f>
              <c:strCache>
                <c:ptCount val="1"/>
                <c:pt idx="0">
                  <c:v>-332.79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'Post-yield Mechanism'!$E$188:$E$194</c:f>
              <c:numCache>
                <c:formatCode>0.000</c:formatCode>
                <c:ptCount val="7"/>
                <c:pt idx="0">
                  <c:v>1</c:v>
                </c:pt>
                <c:pt idx="1">
                  <c:v>0.90852889039474793</c:v>
                </c:pt>
                <c:pt idx="2">
                  <c:v>0.76655421828734738</c:v>
                </c:pt>
                <c:pt idx="3">
                  <c:v>0.58727025421190382</c:v>
                </c:pt>
                <c:pt idx="4">
                  <c:v>0.38577601657754279</c:v>
                </c:pt>
                <c:pt idx="5">
                  <c:v>0.17287244229041146</c:v>
                </c:pt>
                <c:pt idx="6">
                  <c:v>0</c:v>
                </c:pt>
              </c:numCache>
            </c:numRef>
          </c:xVal>
          <c:yVal>
            <c:numRef>
              <c:f>'Post-yield Mechanism'!$C$188:$C$194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7B-4762-879E-6D965EBAE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977199"/>
        <c:axId val="107818447"/>
      </c:scatterChart>
      <c:valAx>
        <c:axId val="210397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18447"/>
        <c:crosses val="autoZero"/>
        <c:crossBetween val="midCat"/>
      </c:valAx>
      <c:valAx>
        <c:axId val="107818447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Storey</a:t>
                </a:r>
                <a:r>
                  <a:rPr lang="en-GB" baseline="0"/>
                  <a:t> No.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977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5" Type="http://schemas.openxmlformats.org/officeDocument/2006/relationships/image" Target="../media/image3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104776</xdr:colOff>
      <xdr:row>1</xdr:row>
      <xdr:rowOff>83492</xdr:rowOff>
    </xdr:from>
    <xdr:to>
      <xdr:col>8</xdr:col>
      <xdr:colOff>71438</xdr:colOff>
      <xdr:row>26</xdr:row>
      <xdr:rowOff>142876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61F0A4-3314-4C91-9EF4-2A6CAE1AF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11995" y="285898"/>
          <a:ext cx="4229099" cy="5357666"/>
        </a:xfrm>
        <a:prstGeom prst="rect">
          <a:avLst/>
        </a:prstGeom>
      </xdr:spPr>
    </xdr:pic>
    <xdr:clientData/>
  </xdr:twoCellAnchor>
  <xdr:twoCellAnchor editAs="oneCell">
    <xdr:from>
      <xdr:col>1</xdr:col>
      <xdr:colOff>152399</xdr:colOff>
      <xdr:row>1</xdr:row>
      <xdr:rowOff>47625</xdr:rowOff>
    </xdr:from>
    <xdr:to>
      <xdr:col>4</xdr:col>
      <xdr:colOff>343543</xdr:colOff>
      <xdr:row>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D7CE7F-BD4E-4456-950A-167AC230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61999" y="247650"/>
          <a:ext cx="2019944" cy="438150"/>
        </a:xfrm>
        <a:prstGeom prst="rect">
          <a:avLst/>
        </a:prstGeom>
      </xdr:spPr>
    </xdr:pic>
    <xdr:clientData/>
  </xdr:twoCellAnchor>
  <xdr:twoCellAnchor editAs="oneCell">
    <xdr:from>
      <xdr:col>14</xdr:col>
      <xdr:colOff>128588</xdr:colOff>
      <xdr:row>24</xdr:row>
      <xdr:rowOff>61913</xdr:rowOff>
    </xdr:from>
    <xdr:to>
      <xdr:col>16</xdr:col>
      <xdr:colOff>283369</xdr:colOff>
      <xdr:row>27</xdr:row>
      <xdr:rowOff>194365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3C5D83-5CA4-4281-BD50-E44561035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141494" y="5169694"/>
          <a:ext cx="1369219" cy="715859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238125</xdr:colOff>
      <xdr:row>23</xdr:row>
      <xdr:rowOff>28575</xdr:rowOff>
    </xdr:from>
    <xdr:to>
      <xdr:col>14</xdr:col>
      <xdr:colOff>2099</xdr:colOff>
      <xdr:row>28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4FDCBD9-EDA5-4C91-99DD-C1950E0E1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14925" y="4552950"/>
          <a:ext cx="2909605" cy="1085850"/>
        </a:xfrm>
        <a:prstGeom prst="rect">
          <a:avLst/>
        </a:prstGeom>
      </xdr:spPr>
    </xdr:pic>
    <xdr:clientData/>
  </xdr:twoCellAnchor>
  <xdr:twoCellAnchor>
    <xdr:from>
      <xdr:col>8</xdr:col>
      <xdr:colOff>190499</xdr:colOff>
      <xdr:row>27</xdr:row>
      <xdr:rowOff>166686</xdr:rowOff>
    </xdr:from>
    <xdr:to>
      <xdr:col>15</xdr:col>
      <xdr:colOff>357186</xdr:colOff>
      <xdr:row>31</xdr:row>
      <xdr:rowOff>83343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199B4C5-2569-4C74-9064-2C2BF25BCFA3}"/>
            </a:ext>
          </a:extLst>
        </xdr:cNvPr>
        <xdr:cNvSpPr txBox="1"/>
      </xdr:nvSpPr>
      <xdr:spPr>
        <a:xfrm>
          <a:off x="5060155" y="5857874"/>
          <a:ext cx="4155281" cy="7143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400">
              <a:latin typeface="Times New Roman" panose="02020603050405020304" pitchFamily="18" charset="0"/>
              <a:cs typeface="Times New Roman" panose="02020603050405020304" pitchFamily="18" charset="0"/>
            </a:rPr>
            <a:t>Reinforcing steel and contrete strengths are 372 MPa and 19.6 MPa</a:t>
          </a:r>
          <a:r>
            <a:rPr lang="en-GB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, respectively.</a:t>
          </a:r>
          <a:endParaRPr lang="en-GB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59533</xdr:colOff>
      <xdr:row>46</xdr:row>
      <xdr:rowOff>23810</xdr:rowOff>
    </xdr:from>
    <xdr:to>
      <xdr:col>29</xdr:col>
      <xdr:colOff>595314</xdr:colOff>
      <xdr:row>71</xdr:row>
      <xdr:rowOff>190497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B8E710-B2D6-49A2-B975-48B71D3EC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7033" y="9060654"/>
          <a:ext cx="8191500" cy="49410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47622</xdr:colOff>
      <xdr:row>29</xdr:row>
      <xdr:rowOff>23814</xdr:rowOff>
    </xdr:from>
    <xdr:to>
      <xdr:col>17</xdr:col>
      <xdr:colOff>869155</xdr:colOff>
      <xdr:row>54</xdr:row>
      <xdr:rowOff>190501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C0B3CF-9B07-44BE-A157-5E52A92C2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841" y="5750720"/>
          <a:ext cx="11965783" cy="506015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404813</xdr:colOff>
      <xdr:row>22</xdr:row>
      <xdr:rowOff>185735</xdr:rowOff>
    </xdr:from>
    <xdr:to>
      <xdr:col>13</xdr:col>
      <xdr:colOff>819150</xdr:colOff>
      <xdr:row>49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124C32-C20F-4069-A71F-89ACC0A2E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130967</xdr:colOff>
      <xdr:row>26</xdr:row>
      <xdr:rowOff>119063</xdr:rowOff>
    </xdr:from>
    <xdr:to>
      <xdr:col>7</xdr:col>
      <xdr:colOff>309562</xdr:colOff>
      <xdr:row>49</xdr:row>
      <xdr:rowOff>178595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C16393-74A8-43E9-B06C-01866AF86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10923</xdr:colOff>
      <xdr:row>59</xdr:row>
      <xdr:rowOff>-1</xdr:rowOff>
    </xdr:from>
    <xdr:to>
      <xdr:col>7</xdr:col>
      <xdr:colOff>869156</xdr:colOff>
      <xdr:row>79</xdr:row>
      <xdr:rowOff>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8D8F7C-20DD-4E4E-96C5-B8872ACF5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1400</xdr:colOff>
      <xdr:row>82</xdr:row>
      <xdr:rowOff>20310</xdr:rowOff>
    </xdr:from>
    <xdr:to>
      <xdr:col>7</xdr:col>
      <xdr:colOff>885265</xdr:colOff>
      <xdr:row>119</xdr:row>
      <xdr:rowOff>179294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35045E-E301-4D11-9571-E924239FA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20308</xdr:colOff>
      <xdr:row>144</xdr:row>
      <xdr:rowOff>180694</xdr:rowOff>
    </xdr:from>
    <xdr:to>
      <xdr:col>7</xdr:col>
      <xdr:colOff>881062</xdr:colOff>
      <xdr:row>182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9D4C1D-3B27-4DC1-9D5F-73C9700F4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178594</xdr:colOff>
      <xdr:row>194</xdr:row>
      <xdr:rowOff>178594</xdr:rowOff>
    </xdr:from>
    <xdr:to>
      <xdr:col>8</xdr:col>
      <xdr:colOff>198784</xdr:colOff>
      <xdr:row>213</xdr:row>
      <xdr:rowOff>166688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6EE9DA-A1ED-4898-9510-174437FA1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8594" y="37409438"/>
          <a:ext cx="6473378" cy="36314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iz%20AKAN/Google%20Drive/CivLAB/OpenSees/GLD_Frames/Post-Processing%20Files/Galli_6st_MediumSingle/SPO/Galli_6st_MediumSingle_SPO%20(Ctrlnd%201316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iz%20AKAN/Google%20Drive/CivLAB/OpenSees/GLD_Frames/Post-Processing%20Files/Galli_6st_WeakSingle/SPO/Galli_6st_WeakSingle_SPO%20(Ctrlnd%201316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iz%20AKAN/Google%20Drive/IUSS%20Pavia/Thesis/Disp-Shape-Infills/III.%20Infill%20Tests/Galli_6st_WeakSingle%20Truss%20with%20Diaphrag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Node Reaction"/>
      <sheetName val="Floor Displacements"/>
      <sheetName val="Interstorey Drift Ratios"/>
      <sheetName val="Roof Drift Ratio"/>
      <sheetName val="Plots"/>
      <sheetName val="Displaced Shapes"/>
    </sheetNames>
    <sheetDataSet>
      <sheetData sheetId="0">
        <row r="4">
          <cell r="H4">
            <v>-1.0117200000000004</v>
          </cell>
        </row>
        <row r="5">
          <cell r="H5">
            <v>-2.0234300000000012</v>
          </cell>
        </row>
        <row r="6">
          <cell r="H6">
            <v>-3.035146000000001</v>
          </cell>
        </row>
        <row r="7">
          <cell r="H7">
            <v>-4.046862</v>
          </cell>
        </row>
        <row r="8">
          <cell r="H8">
            <v>-5.0528469999999999</v>
          </cell>
        </row>
        <row r="9">
          <cell r="H9">
            <v>-6.0286969999999993</v>
          </cell>
        </row>
        <row r="10">
          <cell r="H10">
            <v>-7.0045979999999997</v>
          </cell>
        </row>
        <row r="11">
          <cell r="H11">
            <v>-7.9804900000000005</v>
          </cell>
        </row>
        <row r="12">
          <cell r="H12">
            <v>-8.9563719999999982</v>
          </cell>
        </row>
        <row r="13">
          <cell r="H13">
            <v>-9.9322799999999987</v>
          </cell>
        </row>
        <row r="14">
          <cell r="H14">
            <v>-10.90818</v>
          </cell>
        </row>
        <row r="15">
          <cell r="H15">
            <v>-11.884080000000001</v>
          </cell>
        </row>
        <row r="16">
          <cell r="H16">
            <v>-12.860009999999999</v>
          </cell>
        </row>
        <row r="17">
          <cell r="H17">
            <v>-13.83592</v>
          </cell>
        </row>
        <row r="18">
          <cell r="H18">
            <v>-14.81184</v>
          </cell>
        </row>
        <row r="19">
          <cell r="H19">
            <v>-15.787659999999999</v>
          </cell>
        </row>
        <row r="20">
          <cell r="H20">
            <v>-16.7636</v>
          </cell>
        </row>
        <row r="21">
          <cell r="H21">
            <v>-17.739529999999998</v>
          </cell>
        </row>
        <row r="22">
          <cell r="H22">
            <v>-18.71537</v>
          </cell>
        </row>
        <row r="23">
          <cell r="H23">
            <v>-19.691310000000001</v>
          </cell>
        </row>
        <row r="24">
          <cell r="H24">
            <v>-20.667149999999999</v>
          </cell>
        </row>
        <row r="25">
          <cell r="H25">
            <v>-21.6431</v>
          </cell>
        </row>
        <row r="26">
          <cell r="H26">
            <v>-22.590890000000002</v>
          </cell>
        </row>
        <row r="27">
          <cell r="H27">
            <v>-23.52937</v>
          </cell>
        </row>
        <row r="28">
          <cell r="H28">
            <v>-24.439900000000002</v>
          </cell>
        </row>
        <row r="29">
          <cell r="H29">
            <v>-25.34197</v>
          </cell>
        </row>
        <row r="30">
          <cell r="H30">
            <v>-26.243949999999998</v>
          </cell>
        </row>
        <row r="31">
          <cell r="H31">
            <v>-27.145940000000003</v>
          </cell>
        </row>
        <row r="32">
          <cell r="H32">
            <v>-28.047930000000001</v>
          </cell>
        </row>
        <row r="33">
          <cell r="H33">
            <v>-28.9499</v>
          </cell>
        </row>
        <row r="34">
          <cell r="H34">
            <v>-29.851939999999999</v>
          </cell>
        </row>
        <row r="35">
          <cell r="H35">
            <v>-30.753869999999999</v>
          </cell>
        </row>
        <row r="36">
          <cell r="H36">
            <v>-31.655909999999999</v>
          </cell>
        </row>
        <row r="37">
          <cell r="H37">
            <v>-32.557850000000002</v>
          </cell>
        </row>
        <row r="38">
          <cell r="H38">
            <v>-33.459800000000001</v>
          </cell>
        </row>
        <row r="39">
          <cell r="H39">
            <v>-34.36186</v>
          </cell>
        </row>
        <row r="40">
          <cell r="H40">
            <v>-35.263819999999996</v>
          </cell>
        </row>
        <row r="41">
          <cell r="H41">
            <v>-36.157650000000004</v>
          </cell>
        </row>
        <row r="42">
          <cell r="H42">
            <v>-37.033790999999994</v>
          </cell>
        </row>
        <row r="43">
          <cell r="H43">
            <v>-37.910030000000006</v>
          </cell>
        </row>
        <row r="44">
          <cell r="H44">
            <v>-38.786183999999999</v>
          </cell>
        </row>
        <row r="45">
          <cell r="H45">
            <v>-39.662334000000001</v>
          </cell>
        </row>
        <row r="46">
          <cell r="H46">
            <v>-40.538538700000004</v>
          </cell>
        </row>
        <row r="47">
          <cell r="H47">
            <v>-41.414747999999996</v>
          </cell>
        </row>
        <row r="48">
          <cell r="H48">
            <v>-42.290963000000005</v>
          </cell>
        </row>
        <row r="49">
          <cell r="H49">
            <v>-43.167083000000005</v>
          </cell>
        </row>
        <row r="50">
          <cell r="H50">
            <v>-44.043209000000004</v>
          </cell>
        </row>
        <row r="51">
          <cell r="H51">
            <v>-44.908222000000002</v>
          </cell>
        </row>
        <row r="52">
          <cell r="H52">
            <v>-45.725070000000002</v>
          </cell>
        </row>
        <row r="53">
          <cell r="H53">
            <v>-46.510710000000003</v>
          </cell>
        </row>
        <row r="54">
          <cell r="H54">
            <v>-47.296349999999997</v>
          </cell>
        </row>
        <row r="55">
          <cell r="H55">
            <v>-48.08211</v>
          </cell>
        </row>
        <row r="56">
          <cell r="H56">
            <v>-48.867760000000004</v>
          </cell>
        </row>
        <row r="57">
          <cell r="H57">
            <v>-49.65352</v>
          </cell>
        </row>
        <row r="58">
          <cell r="H58">
            <v>-50.439189999999996</v>
          </cell>
        </row>
        <row r="59">
          <cell r="H59">
            <v>-51.22486</v>
          </cell>
        </row>
        <row r="60">
          <cell r="H60">
            <v>-52.010640000000002</v>
          </cell>
        </row>
        <row r="61">
          <cell r="H61">
            <v>-52.796320000000001</v>
          </cell>
        </row>
        <row r="62">
          <cell r="H62">
            <v>-53.582000000000001</v>
          </cell>
        </row>
        <row r="63">
          <cell r="H63">
            <v>-54.367600000000003</v>
          </cell>
        </row>
        <row r="64">
          <cell r="H64">
            <v>-55.153390000000002</v>
          </cell>
        </row>
        <row r="65">
          <cell r="H65">
            <v>-55.93909</v>
          </cell>
        </row>
        <row r="66">
          <cell r="H66">
            <v>-56.724699999999999</v>
          </cell>
        </row>
        <row r="67">
          <cell r="H67">
            <v>-57.510410000000007</v>
          </cell>
        </row>
        <row r="68">
          <cell r="H68">
            <v>-58.296219999999998</v>
          </cell>
        </row>
        <row r="69">
          <cell r="H69">
            <v>-59.081850000000003</v>
          </cell>
        </row>
        <row r="70">
          <cell r="H70">
            <v>-59.83175</v>
          </cell>
        </row>
        <row r="71">
          <cell r="H71">
            <v>-60.575749999999999</v>
          </cell>
        </row>
        <row r="72">
          <cell r="H72">
            <v>-61.319739999999996</v>
          </cell>
        </row>
        <row r="73">
          <cell r="H73">
            <v>-62.063739999999996</v>
          </cell>
        </row>
        <row r="74">
          <cell r="H74">
            <v>-62.807649999999995</v>
          </cell>
        </row>
        <row r="75">
          <cell r="H75">
            <v>-63.551659999999998</v>
          </cell>
        </row>
        <row r="76">
          <cell r="H76">
            <v>-64.295569999999998</v>
          </cell>
        </row>
        <row r="77">
          <cell r="H77">
            <v>-65.039590000000004</v>
          </cell>
        </row>
        <row r="78">
          <cell r="H78">
            <v>-65.783609999999996</v>
          </cell>
        </row>
        <row r="79">
          <cell r="H79">
            <v>-66.527440000000013</v>
          </cell>
        </row>
        <row r="80">
          <cell r="H80">
            <v>-67.271370000000005</v>
          </cell>
        </row>
        <row r="81">
          <cell r="H81">
            <v>-68.015299999999996</v>
          </cell>
        </row>
        <row r="82">
          <cell r="H82">
            <v>-68.759339999999995</v>
          </cell>
        </row>
        <row r="83">
          <cell r="H83">
            <v>-69.503389999999996</v>
          </cell>
        </row>
        <row r="84">
          <cell r="H84">
            <v>-70.247230000000002</v>
          </cell>
        </row>
        <row r="85">
          <cell r="H85">
            <v>-70.991290000000006</v>
          </cell>
        </row>
        <row r="86">
          <cell r="H86">
            <v>-71.735240000000005</v>
          </cell>
        </row>
        <row r="87">
          <cell r="H87">
            <v>-72.479200000000006</v>
          </cell>
        </row>
        <row r="88">
          <cell r="H88">
            <v>-73.22317000000001</v>
          </cell>
        </row>
        <row r="89">
          <cell r="H89">
            <v>-73.967230000000001</v>
          </cell>
        </row>
        <row r="90">
          <cell r="H90">
            <v>-74.711109999999991</v>
          </cell>
        </row>
        <row r="91">
          <cell r="H91">
            <v>-75.455179999999999</v>
          </cell>
        </row>
        <row r="92">
          <cell r="H92">
            <v>-76.180450000000008</v>
          </cell>
        </row>
        <row r="93">
          <cell r="H93">
            <v>-76.88655</v>
          </cell>
        </row>
        <row r="94">
          <cell r="H94">
            <v>-77.578429999999997</v>
          </cell>
        </row>
        <row r="95">
          <cell r="H95">
            <v>-78.270110000000003</v>
          </cell>
        </row>
        <row r="96">
          <cell r="H96">
            <v>-78.961889999999997</v>
          </cell>
        </row>
        <row r="97">
          <cell r="H97">
            <v>-79.653779999999998</v>
          </cell>
        </row>
        <row r="98">
          <cell r="H98">
            <v>-80.345569999999995</v>
          </cell>
        </row>
        <row r="99">
          <cell r="H99">
            <v>-81.037469999999999</v>
          </cell>
        </row>
        <row r="100">
          <cell r="H100">
            <v>-81.72927</v>
          </cell>
        </row>
        <row r="101">
          <cell r="H101">
            <v>-82.420970000000011</v>
          </cell>
        </row>
        <row r="102">
          <cell r="H102">
            <v>-83.112870000000001</v>
          </cell>
        </row>
        <row r="103">
          <cell r="H103">
            <v>-83.804779999999994</v>
          </cell>
        </row>
        <row r="104">
          <cell r="H104">
            <v>-84.496499999999997</v>
          </cell>
        </row>
        <row r="105">
          <cell r="H105">
            <v>-85.182180000000002</v>
          </cell>
        </row>
        <row r="106">
          <cell r="H106">
            <v>-85.859390000000005</v>
          </cell>
        </row>
        <row r="107">
          <cell r="H107">
            <v>-86.536609999999996</v>
          </cell>
        </row>
        <row r="108">
          <cell r="H108">
            <v>-87.213939999999994</v>
          </cell>
        </row>
        <row r="109">
          <cell r="H109">
            <v>-87.890960000000007</v>
          </cell>
        </row>
        <row r="110">
          <cell r="H110">
            <v>-88.56828999999999</v>
          </cell>
        </row>
        <row r="111">
          <cell r="H111">
            <v>-89.245429999999999</v>
          </cell>
        </row>
        <row r="112">
          <cell r="H112">
            <v>-89.922759999999997</v>
          </cell>
        </row>
        <row r="113">
          <cell r="H113">
            <v>-90.599909999999994</v>
          </cell>
        </row>
        <row r="114">
          <cell r="H114">
            <v>-91.273740000000004</v>
          </cell>
        </row>
        <row r="115">
          <cell r="H115">
            <v>-91.933939999999993</v>
          </cell>
        </row>
        <row r="116">
          <cell r="H116">
            <v>-92.591540000000009</v>
          </cell>
        </row>
        <row r="117">
          <cell r="H117">
            <v>-93.2483</v>
          </cell>
        </row>
        <row r="118">
          <cell r="H118">
            <v>-93.904759999999996</v>
          </cell>
        </row>
        <row r="119">
          <cell r="H119">
            <v>-94.561419999999998</v>
          </cell>
        </row>
        <row r="120">
          <cell r="H120">
            <v>-95.218189999999993</v>
          </cell>
        </row>
        <row r="121">
          <cell r="H121">
            <v>-95.874770000000012</v>
          </cell>
        </row>
        <row r="122">
          <cell r="H122">
            <v>-96.531540000000007</v>
          </cell>
        </row>
        <row r="123">
          <cell r="H123">
            <v>-97.188119999999998</v>
          </cell>
        </row>
        <row r="124">
          <cell r="H124">
            <v>-97.844809999999995</v>
          </cell>
        </row>
        <row r="125">
          <cell r="H125">
            <v>-98.501499999999993</v>
          </cell>
        </row>
        <row r="126">
          <cell r="H126">
            <v>-99.158189999999991</v>
          </cell>
        </row>
        <row r="127">
          <cell r="H127">
            <v>-99.814779999999999</v>
          </cell>
        </row>
        <row r="128">
          <cell r="H128">
            <v>-100.47148</v>
          </cell>
        </row>
        <row r="129">
          <cell r="H129">
            <v>-101.10988</v>
          </cell>
        </row>
        <row r="130">
          <cell r="H130">
            <v>-101.74475</v>
          </cell>
        </row>
        <row r="131">
          <cell r="H131">
            <v>-102.37961999999999</v>
          </cell>
        </row>
        <row r="132">
          <cell r="H132">
            <v>-103.01459</v>
          </cell>
        </row>
        <row r="133">
          <cell r="H133">
            <v>-103.64498</v>
          </cell>
        </row>
        <row r="134">
          <cell r="H134">
            <v>-104.26828</v>
          </cell>
        </row>
        <row r="135">
          <cell r="H135">
            <v>-104.89148</v>
          </cell>
        </row>
        <row r="136">
          <cell r="H136">
            <v>-105.51468</v>
          </cell>
        </row>
        <row r="137">
          <cell r="H137">
            <v>-106.13799</v>
          </cell>
        </row>
        <row r="138">
          <cell r="H138">
            <v>-106.76130000000001</v>
          </cell>
        </row>
        <row r="139">
          <cell r="H139">
            <v>-107.38451000000001</v>
          </cell>
        </row>
        <row r="140">
          <cell r="H140">
            <v>-108.00772000000001</v>
          </cell>
        </row>
        <row r="141">
          <cell r="H141">
            <v>-108.63104</v>
          </cell>
        </row>
        <row r="142">
          <cell r="H142">
            <v>-109.25426999999999</v>
          </cell>
        </row>
        <row r="143">
          <cell r="H143">
            <v>-109.87749000000001</v>
          </cell>
        </row>
        <row r="144">
          <cell r="H144">
            <v>-110.50072</v>
          </cell>
        </row>
        <row r="145">
          <cell r="H145">
            <v>-111.11284999999999</v>
          </cell>
        </row>
        <row r="146">
          <cell r="H146">
            <v>-111.72121</v>
          </cell>
        </row>
        <row r="147">
          <cell r="H147">
            <v>-112.32947999999999</v>
          </cell>
        </row>
        <row r="148">
          <cell r="H148">
            <v>-112.93795</v>
          </cell>
        </row>
        <row r="149">
          <cell r="H149">
            <v>-113.54622000000001</v>
          </cell>
        </row>
        <row r="150">
          <cell r="H150">
            <v>-114.15459999999999</v>
          </cell>
        </row>
        <row r="151">
          <cell r="H151">
            <v>-114.76318000000001</v>
          </cell>
        </row>
        <row r="152">
          <cell r="H152">
            <v>-115.37146</v>
          </cell>
        </row>
        <row r="153">
          <cell r="H153">
            <v>-115.97985</v>
          </cell>
        </row>
        <row r="154">
          <cell r="H154">
            <v>-116.58823</v>
          </cell>
        </row>
        <row r="155">
          <cell r="H155">
            <v>-117.19663</v>
          </cell>
        </row>
        <row r="156">
          <cell r="H156">
            <v>-117.80502000000001</v>
          </cell>
        </row>
        <row r="157">
          <cell r="H157">
            <v>-118.41342</v>
          </cell>
        </row>
        <row r="158">
          <cell r="H158">
            <v>-119.02171999999999</v>
          </cell>
        </row>
        <row r="159">
          <cell r="H159">
            <v>-119.63013000000001</v>
          </cell>
        </row>
        <row r="160">
          <cell r="H160">
            <v>-120.23854</v>
          </cell>
        </row>
        <row r="161">
          <cell r="H161">
            <v>-120.84694999999999</v>
          </cell>
        </row>
        <row r="162">
          <cell r="H162">
            <v>-121.45536</v>
          </cell>
        </row>
        <row r="163">
          <cell r="H163">
            <v>-122.06378000000001</v>
          </cell>
        </row>
        <row r="164">
          <cell r="H164">
            <v>-122.6721</v>
          </cell>
        </row>
        <row r="165">
          <cell r="H165">
            <v>-123.28052000000001</v>
          </cell>
        </row>
        <row r="166">
          <cell r="H166">
            <v>-123.88894999999999</v>
          </cell>
        </row>
        <row r="167">
          <cell r="H167">
            <v>-124.49737999999999</v>
          </cell>
        </row>
        <row r="168">
          <cell r="H168">
            <v>-125.10580999999999</v>
          </cell>
        </row>
        <row r="169">
          <cell r="H169">
            <v>-125.71414999999999</v>
          </cell>
        </row>
        <row r="170">
          <cell r="H170">
            <v>-126.32258999999999</v>
          </cell>
        </row>
        <row r="171">
          <cell r="H171">
            <v>-126.93103000000001</v>
          </cell>
        </row>
        <row r="172">
          <cell r="H172">
            <v>-127.54333</v>
          </cell>
        </row>
        <row r="173">
          <cell r="H173">
            <v>-128.15895999999998</v>
          </cell>
        </row>
        <row r="174">
          <cell r="H174">
            <v>-128.7747</v>
          </cell>
        </row>
        <row r="175">
          <cell r="H175">
            <v>-129.39034000000001</v>
          </cell>
        </row>
        <row r="176">
          <cell r="H176">
            <v>-130.00609</v>
          </cell>
        </row>
        <row r="177">
          <cell r="H177">
            <v>-130.62183999999999</v>
          </cell>
        </row>
        <row r="178">
          <cell r="H178">
            <v>-131.23748999999998</v>
          </cell>
        </row>
        <row r="179">
          <cell r="H179">
            <v>-131.85314</v>
          </cell>
        </row>
        <row r="180">
          <cell r="H180">
            <v>-132.46889999999999</v>
          </cell>
        </row>
        <row r="181">
          <cell r="H181">
            <v>-133.08465999999999</v>
          </cell>
        </row>
        <row r="182">
          <cell r="H182">
            <v>-133.70033000000001</v>
          </cell>
        </row>
        <row r="183">
          <cell r="H183">
            <v>-134.31608999999997</v>
          </cell>
        </row>
        <row r="184">
          <cell r="H184">
            <v>-134.93177</v>
          </cell>
        </row>
        <row r="185">
          <cell r="H185">
            <v>-135.54764</v>
          </cell>
        </row>
        <row r="186">
          <cell r="H186">
            <v>-136.16332</v>
          </cell>
        </row>
        <row r="187">
          <cell r="H187">
            <v>-136.779</v>
          </cell>
        </row>
        <row r="188">
          <cell r="H188">
            <v>-137.39467999999999</v>
          </cell>
        </row>
        <row r="189">
          <cell r="H189">
            <v>-138.01036999999999</v>
          </cell>
        </row>
        <row r="190">
          <cell r="H190">
            <v>-138.62616</v>
          </cell>
        </row>
        <row r="191">
          <cell r="H191">
            <v>-139.24196000000001</v>
          </cell>
        </row>
        <row r="192">
          <cell r="H192">
            <v>-139.85775000000001</v>
          </cell>
        </row>
        <row r="193">
          <cell r="H193">
            <v>-140.47345999999999</v>
          </cell>
        </row>
        <row r="194">
          <cell r="H194">
            <v>-141.08926000000002</v>
          </cell>
        </row>
        <row r="195">
          <cell r="H195">
            <v>-141.70497</v>
          </cell>
        </row>
        <row r="196">
          <cell r="H196">
            <v>-142.32068000000001</v>
          </cell>
        </row>
        <row r="197">
          <cell r="H197">
            <v>-142.93638999999999</v>
          </cell>
        </row>
        <row r="198">
          <cell r="H198">
            <v>-143.55211000000003</v>
          </cell>
        </row>
        <row r="199">
          <cell r="H199">
            <v>-144.16793000000001</v>
          </cell>
        </row>
        <row r="200">
          <cell r="H200">
            <v>-144.78354999999999</v>
          </cell>
        </row>
        <row r="201">
          <cell r="H201">
            <v>-145.39947999999998</v>
          </cell>
        </row>
        <row r="202">
          <cell r="H202">
            <v>-146.01521</v>
          </cell>
        </row>
        <row r="203">
          <cell r="H203">
            <v>-146.63094999999998</v>
          </cell>
        </row>
        <row r="204">
          <cell r="H204">
            <v>-147.24678</v>
          </cell>
        </row>
        <row r="205">
          <cell r="H205">
            <v>-147.86242000000001</v>
          </cell>
        </row>
        <row r="206">
          <cell r="H206">
            <v>-148.47827000000001</v>
          </cell>
        </row>
        <row r="207">
          <cell r="H207">
            <v>-149.09401</v>
          </cell>
        </row>
        <row r="208">
          <cell r="H208">
            <v>-149.70976000000002</v>
          </cell>
        </row>
        <row r="209">
          <cell r="H209">
            <v>-150.32551999999998</v>
          </cell>
        </row>
        <row r="210">
          <cell r="H210">
            <v>-150.94137000000001</v>
          </cell>
        </row>
        <row r="211">
          <cell r="H211">
            <v>-151.55713</v>
          </cell>
        </row>
        <row r="212">
          <cell r="H212">
            <v>-152.1729</v>
          </cell>
        </row>
        <row r="213">
          <cell r="H213">
            <v>-152.78855999999999</v>
          </cell>
        </row>
        <row r="214">
          <cell r="H214">
            <v>-153.40442999999999</v>
          </cell>
        </row>
        <row r="215">
          <cell r="H215">
            <v>-154.02020999999999</v>
          </cell>
        </row>
        <row r="216">
          <cell r="H216">
            <v>-154.63608000000002</v>
          </cell>
        </row>
        <row r="217">
          <cell r="H217">
            <v>-155.25175999999999</v>
          </cell>
        </row>
        <row r="218">
          <cell r="H218">
            <v>-155.86765</v>
          </cell>
        </row>
        <row r="219">
          <cell r="H219">
            <v>-156.48343</v>
          </cell>
        </row>
        <row r="220">
          <cell r="H220">
            <v>-157.09912</v>
          </cell>
        </row>
        <row r="221">
          <cell r="H221">
            <v>-157.71502000000001</v>
          </cell>
        </row>
        <row r="222">
          <cell r="H222">
            <v>-158.33080999999999</v>
          </cell>
        </row>
        <row r="223">
          <cell r="H223">
            <v>-158.94650999999999</v>
          </cell>
        </row>
        <row r="224">
          <cell r="H224">
            <v>-159.56252000000001</v>
          </cell>
        </row>
        <row r="225">
          <cell r="H225">
            <v>-160.17822000000001</v>
          </cell>
        </row>
        <row r="226">
          <cell r="H226">
            <v>-160.79402999999999</v>
          </cell>
        </row>
        <row r="227">
          <cell r="H227">
            <v>-161.39671999999999</v>
          </cell>
        </row>
        <row r="228">
          <cell r="H228">
            <v>-161.99689999999998</v>
          </cell>
        </row>
        <row r="229">
          <cell r="H229">
            <v>-162.59707999999998</v>
          </cell>
        </row>
        <row r="230">
          <cell r="H230">
            <v>-163.19727</v>
          </cell>
        </row>
        <row r="231">
          <cell r="H231">
            <v>-163.79737</v>
          </cell>
        </row>
        <row r="232">
          <cell r="H232">
            <v>-164.39756</v>
          </cell>
        </row>
        <row r="233">
          <cell r="H233">
            <v>-164.99786</v>
          </cell>
        </row>
        <row r="234">
          <cell r="H234">
            <v>-165.59796</v>
          </cell>
        </row>
        <row r="235">
          <cell r="H235">
            <v>-166.19807</v>
          </cell>
        </row>
        <row r="236">
          <cell r="H236">
            <v>-166.79827</v>
          </cell>
        </row>
        <row r="237">
          <cell r="H237">
            <v>-167.39848000000001</v>
          </cell>
        </row>
        <row r="238">
          <cell r="H238">
            <v>-167.99860000000001</v>
          </cell>
        </row>
        <row r="239">
          <cell r="H239">
            <v>-168.59891000000002</v>
          </cell>
        </row>
        <row r="240">
          <cell r="H240">
            <v>-169.19913000000003</v>
          </cell>
        </row>
        <row r="241">
          <cell r="H241">
            <v>-169.79926</v>
          </cell>
        </row>
        <row r="242">
          <cell r="H242">
            <v>-170.39947999999998</v>
          </cell>
        </row>
        <row r="243">
          <cell r="H243">
            <v>-170.99961000000002</v>
          </cell>
        </row>
        <row r="244">
          <cell r="H244">
            <v>-171.59994</v>
          </cell>
        </row>
        <row r="245">
          <cell r="H245">
            <v>-172.20007999999999</v>
          </cell>
        </row>
        <row r="246">
          <cell r="H246">
            <v>-172.80032</v>
          </cell>
        </row>
        <row r="247">
          <cell r="H247">
            <v>-173.40046000000001</v>
          </cell>
        </row>
        <row r="248">
          <cell r="H248">
            <v>-174.00069999999999</v>
          </cell>
        </row>
        <row r="249">
          <cell r="H249">
            <v>-174.60094999999998</v>
          </cell>
        </row>
        <row r="250">
          <cell r="H250">
            <v>-175.2011</v>
          </cell>
        </row>
        <row r="251">
          <cell r="H251">
            <v>-175.80124999999998</v>
          </cell>
        </row>
        <row r="252">
          <cell r="H252">
            <v>-176.40151</v>
          </cell>
        </row>
        <row r="253">
          <cell r="H253">
            <v>-177.00177000000002</v>
          </cell>
        </row>
        <row r="254">
          <cell r="H254">
            <v>-177.60192999999998</v>
          </cell>
        </row>
        <row r="255">
          <cell r="H255">
            <v>-178.20209999999997</v>
          </cell>
        </row>
        <row r="256">
          <cell r="H256">
            <v>-178.80237</v>
          </cell>
        </row>
        <row r="257">
          <cell r="H257">
            <v>-179.40264000000002</v>
          </cell>
        </row>
        <row r="258">
          <cell r="H258">
            <v>-180.00281000000001</v>
          </cell>
        </row>
        <row r="259">
          <cell r="H259">
            <v>-180.60318999999998</v>
          </cell>
        </row>
        <row r="260">
          <cell r="H260">
            <v>-181.20337000000001</v>
          </cell>
        </row>
        <row r="261">
          <cell r="H261">
            <v>-181.80356</v>
          </cell>
        </row>
        <row r="262">
          <cell r="H262">
            <v>-182.40384</v>
          </cell>
        </row>
        <row r="263">
          <cell r="H263">
            <v>-183.00403</v>
          </cell>
        </row>
        <row r="264">
          <cell r="H264">
            <v>-183.60433</v>
          </cell>
        </row>
        <row r="265">
          <cell r="H265">
            <v>-184.20452</v>
          </cell>
        </row>
        <row r="266">
          <cell r="H266">
            <v>-184.80471999999997</v>
          </cell>
        </row>
        <row r="267">
          <cell r="H267">
            <v>-185.40501999999998</v>
          </cell>
        </row>
        <row r="268">
          <cell r="H268">
            <v>-186.00513000000001</v>
          </cell>
        </row>
        <row r="269">
          <cell r="H269">
            <v>-186.60543999999999</v>
          </cell>
        </row>
        <row r="270">
          <cell r="H270">
            <v>-187.20564999999999</v>
          </cell>
        </row>
        <row r="271">
          <cell r="H271">
            <v>-187.80596000000003</v>
          </cell>
        </row>
        <row r="272">
          <cell r="H272">
            <v>-188.40627999999998</v>
          </cell>
        </row>
        <row r="273">
          <cell r="H273">
            <v>-189.00639999999999</v>
          </cell>
        </row>
        <row r="274">
          <cell r="H274">
            <v>-189.60673</v>
          </cell>
        </row>
        <row r="275">
          <cell r="H275">
            <v>-190.20695000000001</v>
          </cell>
        </row>
        <row r="276">
          <cell r="H276">
            <v>-190.80717999999999</v>
          </cell>
        </row>
        <row r="277">
          <cell r="H277">
            <v>-191.40526999999997</v>
          </cell>
        </row>
        <row r="278">
          <cell r="H278">
            <v>-192.00346999999999</v>
          </cell>
        </row>
        <row r="279">
          <cell r="H279">
            <v>-192.60136999999997</v>
          </cell>
        </row>
        <row r="280">
          <cell r="H280">
            <v>-193.19946999999999</v>
          </cell>
        </row>
        <row r="281">
          <cell r="H281">
            <v>-193.79757999999998</v>
          </cell>
        </row>
        <row r="282">
          <cell r="H282">
            <v>-194.39559</v>
          </cell>
        </row>
        <row r="283">
          <cell r="H283">
            <v>-194.99379999999999</v>
          </cell>
        </row>
        <row r="284">
          <cell r="H284">
            <v>-195.59170999999998</v>
          </cell>
        </row>
        <row r="285">
          <cell r="H285">
            <v>-196.18993</v>
          </cell>
        </row>
        <row r="286">
          <cell r="H286">
            <v>-196.78795</v>
          </cell>
        </row>
        <row r="287">
          <cell r="H287">
            <v>-197.38607999999999</v>
          </cell>
        </row>
        <row r="288">
          <cell r="H288">
            <v>-197.98401000000001</v>
          </cell>
        </row>
        <row r="289">
          <cell r="H289">
            <v>-198.58223999999998</v>
          </cell>
        </row>
        <row r="290">
          <cell r="H290">
            <v>-199.18027000000001</v>
          </cell>
        </row>
        <row r="291">
          <cell r="H291">
            <v>-199.77841000000001</v>
          </cell>
        </row>
        <row r="292">
          <cell r="H292">
            <v>-200.37645000000003</v>
          </cell>
        </row>
        <row r="293">
          <cell r="H293">
            <v>-200.97449</v>
          </cell>
        </row>
        <row r="294">
          <cell r="H294">
            <v>-201.57273000000004</v>
          </cell>
        </row>
        <row r="295">
          <cell r="H295">
            <v>-202.17068</v>
          </cell>
        </row>
        <row r="296">
          <cell r="H296">
            <v>-202.76882999999998</v>
          </cell>
        </row>
        <row r="297">
          <cell r="H297">
            <v>-203.36689000000001</v>
          </cell>
        </row>
        <row r="298">
          <cell r="H298">
            <v>-203.96504999999996</v>
          </cell>
        </row>
        <row r="299">
          <cell r="H299">
            <v>-204.56321</v>
          </cell>
        </row>
        <row r="300">
          <cell r="H300">
            <v>-205.16127</v>
          </cell>
        </row>
        <row r="301">
          <cell r="H301">
            <v>-205.75934000000001</v>
          </cell>
        </row>
        <row r="302">
          <cell r="H302">
            <v>-206.35740999999999</v>
          </cell>
        </row>
        <row r="303">
          <cell r="H303">
            <v>-206.95558999999997</v>
          </cell>
        </row>
        <row r="304">
          <cell r="H304">
            <v>-207.55366000000001</v>
          </cell>
        </row>
        <row r="305">
          <cell r="H305">
            <v>-208.15174000000002</v>
          </cell>
        </row>
        <row r="306">
          <cell r="H306">
            <v>-208.74982</v>
          </cell>
        </row>
        <row r="307">
          <cell r="H307">
            <v>-209.34801000000002</v>
          </cell>
        </row>
        <row r="308">
          <cell r="H308">
            <v>-209.94620000000003</v>
          </cell>
        </row>
        <row r="309">
          <cell r="H309">
            <v>-210.54428999999999</v>
          </cell>
        </row>
        <row r="310">
          <cell r="H310">
            <v>-211.14249000000001</v>
          </cell>
        </row>
        <row r="311">
          <cell r="H311">
            <v>-211.74048999999999</v>
          </cell>
        </row>
        <row r="312">
          <cell r="H312">
            <v>-212.33868999999999</v>
          </cell>
        </row>
        <row r="313">
          <cell r="H313">
            <v>-212.93679000000003</v>
          </cell>
        </row>
        <row r="314">
          <cell r="H314">
            <v>-213.53489999999999</v>
          </cell>
        </row>
        <row r="315">
          <cell r="H315">
            <v>-214.13301000000001</v>
          </cell>
        </row>
        <row r="316">
          <cell r="H316">
            <v>-214.73121999999998</v>
          </cell>
        </row>
        <row r="317">
          <cell r="H317">
            <v>-215.32934</v>
          </cell>
        </row>
        <row r="318">
          <cell r="H318">
            <v>-215.92746</v>
          </cell>
        </row>
        <row r="319">
          <cell r="H319">
            <v>-216.52567999999999</v>
          </cell>
        </row>
        <row r="320">
          <cell r="H320">
            <v>-217.12380999999999</v>
          </cell>
        </row>
        <row r="321">
          <cell r="H321">
            <v>-217.72194000000002</v>
          </cell>
        </row>
        <row r="322">
          <cell r="H322">
            <v>-218.32006999999999</v>
          </cell>
        </row>
        <row r="323">
          <cell r="H323">
            <v>-218.91820999999999</v>
          </cell>
        </row>
        <row r="324">
          <cell r="H324">
            <v>-219.51634000000001</v>
          </cell>
        </row>
        <row r="325">
          <cell r="H325">
            <v>-220.11448999999999</v>
          </cell>
        </row>
        <row r="326">
          <cell r="H326">
            <v>-220.71262999999999</v>
          </cell>
        </row>
        <row r="327">
          <cell r="H327">
            <v>-221.31077999999999</v>
          </cell>
        </row>
        <row r="328">
          <cell r="H328">
            <v>-221.90893</v>
          </cell>
        </row>
        <row r="329">
          <cell r="H329">
            <v>-222.50718000000001</v>
          </cell>
        </row>
        <row r="330">
          <cell r="H330">
            <v>-223.10523999999998</v>
          </cell>
        </row>
        <row r="331">
          <cell r="H331">
            <v>-223.70349999999996</v>
          </cell>
        </row>
        <row r="332">
          <cell r="H332">
            <v>-224.30166000000003</v>
          </cell>
        </row>
        <row r="333">
          <cell r="H333">
            <v>-224.89973000000001</v>
          </cell>
        </row>
        <row r="334">
          <cell r="H334">
            <v>-225.49809999999997</v>
          </cell>
        </row>
        <row r="335">
          <cell r="H335">
            <v>-226.09617000000003</v>
          </cell>
        </row>
        <row r="336">
          <cell r="H336">
            <v>-226.69434999999999</v>
          </cell>
        </row>
        <row r="337">
          <cell r="H337">
            <v>-227.29242000000002</v>
          </cell>
        </row>
        <row r="338">
          <cell r="H338">
            <v>-227.89080999999999</v>
          </cell>
        </row>
        <row r="339">
          <cell r="H339">
            <v>-228.48889</v>
          </cell>
        </row>
        <row r="340">
          <cell r="H340">
            <v>-229.08708000000001</v>
          </cell>
        </row>
        <row r="341">
          <cell r="H341">
            <v>-229.68527</v>
          </cell>
        </row>
        <row r="342">
          <cell r="H342">
            <v>-230.28346000000002</v>
          </cell>
        </row>
        <row r="343">
          <cell r="H343">
            <v>-230.88156000000001</v>
          </cell>
        </row>
        <row r="344">
          <cell r="H344">
            <v>-231.47986000000003</v>
          </cell>
        </row>
        <row r="345">
          <cell r="H345">
            <v>-232.07795999999999</v>
          </cell>
        </row>
        <row r="346">
          <cell r="H346">
            <v>-232.67617000000001</v>
          </cell>
        </row>
        <row r="347">
          <cell r="H347">
            <v>-233.27438000000001</v>
          </cell>
        </row>
        <row r="348">
          <cell r="H348">
            <v>-233.87259</v>
          </cell>
        </row>
        <row r="349">
          <cell r="H349">
            <v>-234.47081000000003</v>
          </cell>
        </row>
        <row r="350">
          <cell r="H350">
            <v>-235.07101</v>
          </cell>
        </row>
        <row r="351">
          <cell r="H351">
            <v>-235.67622999999998</v>
          </cell>
        </row>
        <row r="352">
          <cell r="H352">
            <v>-236.28156000000001</v>
          </cell>
        </row>
        <row r="353">
          <cell r="H353">
            <v>-236.88699</v>
          </cell>
        </row>
        <row r="354">
          <cell r="H354">
            <v>-237.49243000000001</v>
          </cell>
        </row>
        <row r="355">
          <cell r="H355">
            <v>-238.09775999999999</v>
          </cell>
        </row>
        <row r="356">
          <cell r="H356">
            <v>-238.70311000000001</v>
          </cell>
        </row>
        <row r="357">
          <cell r="H357">
            <v>-239.30855</v>
          </cell>
        </row>
        <row r="358">
          <cell r="H358">
            <v>-239.91390000000001</v>
          </cell>
        </row>
        <row r="359">
          <cell r="H359">
            <v>-240.51925</v>
          </cell>
        </row>
        <row r="360">
          <cell r="H360">
            <v>-241.12469999999999</v>
          </cell>
        </row>
        <row r="361">
          <cell r="H361">
            <v>-241.73005999999998</v>
          </cell>
        </row>
        <row r="362">
          <cell r="H362">
            <v>-242.33542</v>
          </cell>
        </row>
        <row r="363">
          <cell r="H363">
            <v>-242.94088000000002</v>
          </cell>
        </row>
        <row r="364">
          <cell r="H364">
            <v>-243.54615000000001</v>
          </cell>
        </row>
        <row r="365">
          <cell r="H365">
            <v>-244.15161999999998</v>
          </cell>
        </row>
        <row r="366">
          <cell r="H366">
            <v>-244.75699</v>
          </cell>
        </row>
        <row r="367">
          <cell r="H367">
            <v>-245.36236000000002</v>
          </cell>
        </row>
        <row r="368">
          <cell r="H368">
            <v>-245.96773999999999</v>
          </cell>
        </row>
        <row r="369">
          <cell r="H369">
            <v>-246.57321999999999</v>
          </cell>
        </row>
        <row r="370">
          <cell r="H370">
            <v>-247.17850999999999</v>
          </cell>
        </row>
        <row r="371">
          <cell r="H371">
            <v>-247.78389999999999</v>
          </cell>
        </row>
        <row r="372">
          <cell r="H372">
            <v>-248.38938999999999</v>
          </cell>
        </row>
        <row r="373">
          <cell r="H373">
            <v>-248.99479000000002</v>
          </cell>
        </row>
        <row r="374">
          <cell r="H374">
            <v>-249.60017999999999</v>
          </cell>
        </row>
        <row r="375">
          <cell r="H375">
            <v>-250.20569</v>
          </cell>
        </row>
        <row r="376">
          <cell r="H376">
            <v>-250.81099</v>
          </cell>
        </row>
        <row r="377">
          <cell r="H377">
            <v>-251.41640000000001</v>
          </cell>
        </row>
        <row r="378">
          <cell r="H378">
            <v>-252.02190999999999</v>
          </cell>
        </row>
        <row r="379">
          <cell r="H379">
            <v>-252.62722000000002</v>
          </cell>
        </row>
        <row r="380">
          <cell r="H380">
            <v>-253.23264</v>
          </cell>
        </row>
        <row r="381">
          <cell r="H381">
            <v>-253.83816000000002</v>
          </cell>
        </row>
        <row r="382">
          <cell r="H382">
            <v>-254.44358</v>
          </cell>
        </row>
        <row r="383">
          <cell r="H383">
            <v>-255.04901000000001</v>
          </cell>
        </row>
        <row r="384">
          <cell r="H384">
            <v>-255.65372000000002</v>
          </cell>
        </row>
        <row r="385">
          <cell r="H385">
            <v>-256.25783000000001</v>
          </cell>
        </row>
        <row r="386">
          <cell r="H386">
            <v>-256.86194</v>
          </cell>
        </row>
        <row r="387">
          <cell r="H387">
            <v>-257.46654999999998</v>
          </cell>
        </row>
        <row r="388">
          <cell r="H388">
            <v>-258.07006999999999</v>
          </cell>
        </row>
        <row r="389">
          <cell r="H389">
            <v>-258.67469</v>
          </cell>
        </row>
        <row r="390">
          <cell r="H390">
            <v>-259.27821</v>
          </cell>
        </row>
        <row r="391">
          <cell r="H391">
            <v>-259.88283000000001</v>
          </cell>
        </row>
        <row r="392">
          <cell r="H392">
            <v>-260.48635999999999</v>
          </cell>
        </row>
        <row r="393">
          <cell r="H393">
            <v>-261.09098999999998</v>
          </cell>
        </row>
        <row r="394">
          <cell r="H394">
            <v>-261.69553000000002</v>
          </cell>
        </row>
        <row r="395">
          <cell r="H395">
            <v>-262.29906999999997</v>
          </cell>
        </row>
        <row r="396">
          <cell r="H396">
            <v>-262.90361000000001</v>
          </cell>
        </row>
        <row r="397">
          <cell r="H397">
            <v>-263.50715000000002</v>
          </cell>
        </row>
        <row r="398">
          <cell r="H398">
            <v>-264.11169999999998</v>
          </cell>
        </row>
        <row r="399">
          <cell r="H399">
            <v>-264.71535</v>
          </cell>
        </row>
        <row r="400">
          <cell r="H400">
            <v>-265.31990999999999</v>
          </cell>
        </row>
        <row r="401">
          <cell r="H401">
            <v>-265.92456000000004</v>
          </cell>
        </row>
        <row r="402">
          <cell r="H402">
            <v>-266.52812</v>
          </cell>
        </row>
        <row r="403">
          <cell r="H403">
            <v>-267.1327</v>
          </cell>
        </row>
        <row r="404">
          <cell r="H404">
            <v>-267.73629999999997</v>
          </cell>
        </row>
        <row r="405">
          <cell r="H405">
            <v>-268.34070000000003</v>
          </cell>
        </row>
        <row r="406">
          <cell r="H406">
            <v>-268.9443</v>
          </cell>
        </row>
        <row r="407">
          <cell r="H407">
            <v>-269.5489</v>
          </cell>
        </row>
        <row r="408">
          <cell r="H408">
            <v>-270.15350000000001</v>
          </cell>
        </row>
        <row r="409">
          <cell r="H409">
            <v>-270.75700000000001</v>
          </cell>
        </row>
        <row r="410">
          <cell r="H410">
            <v>-271.36160000000001</v>
          </cell>
        </row>
        <row r="411">
          <cell r="H411">
            <v>-271.96510000000001</v>
          </cell>
        </row>
        <row r="412">
          <cell r="H412">
            <v>-272.56979999999999</v>
          </cell>
        </row>
        <row r="413">
          <cell r="H413">
            <v>-273.17439999999999</v>
          </cell>
        </row>
        <row r="414">
          <cell r="H414">
            <v>-273.77800000000002</v>
          </cell>
        </row>
        <row r="415">
          <cell r="H415">
            <v>-274.38249999999999</v>
          </cell>
        </row>
        <row r="416">
          <cell r="H416">
            <v>-274.98610000000002</v>
          </cell>
        </row>
        <row r="417">
          <cell r="H417">
            <v>-275.59070000000003</v>
          </cell>
        </row>
        <row r="418">
          <cell r="H418">
            <v>-276.1952</v>
          </cell>
        </row>
        <row r="419">
          <cell r="H419">
            <v>-276.79880000000003</v>
          </cell>
        </row>
        <row r="420">
          <cell r="H420">
            <v>-277.40340000000003</v>
          </cell>
        </row>
        <row r="421">
          <cell r="H421">
            <v>-278.00799999999998</v>
          </cell>
        </row>
        <row r="422">
          <cell r="H422">
            <v>-278.61199999999997</v>
          </cell>
        </row>
        <row r="423">
          <cell r="H423">
            <v>-279.2158</v>
          </cell>
        </row>
        <row r="424">
          <cell r="H424">
            <v>-279.81979999999999</v>
          </cell>
        </row>
        <row r="425">
          <cell r="H425">
            <v>-280.4246</v>
          </cell>
        </row>
        <row r="426">
          <cell r="H426">
            <v>-281.02840000000003</v>
          </cell>
        </row>
        <row r="427">
          <cell r="H427">
            <v>-281.63229999999999</v>
          </cell>
        </row>
        <row r="428">
          <cell r="H428">
            <v>-282.2371</v>
          </cell>
        </row>
        <row r="429">
          <cell r="H429">
            <v>-282.84100000000001</v>
          </cell>
        </row>
        <row r="430">
          <cell r="H430">
            <v>-283.44479999999999</v>
          </cell>
        </row>
        <row r="431">
          <cell r="H431">
            <v>-284.04969999999997</v>
          </cell>
        </row>
        <row r="432">
          <cell r="H432">
            <v>-284.65260000000001</v>
          </cell>
        </row>
        <row r="433">
          <cell r="H433">
            <v>-285.25319999999999</v>
          </cell>
        </row>
        <row r="434">
          <cell r="H434">
            <v>-285.85500000000002</v>
          </cell>
        </row>
        <row r="435">
          <cell r="H435">
            <v>-286.45679999999999</v>
          </cell>
        </row>
        <row r="436">
          <cell r="H436">
            <v>-287.05849999999998</v>
          </cell>
        </row>
        <row r="437">
          <cell r="H437">
            <v>-287.66030000000001</v>
          </cell>
        </row>
        <row r="438">
          <cell r="H438">
            <v>-288.26199999999994</v>
          </cell>
        </row>
        <row r="439">
          <cell r="H439">
            <v>-288.86369999999999</v>
          </cell>
        </row>
        <row r="440">
          <cell r="H440">
            <v>-289.46550000000002</v>
          </cell>
        </row>
        <row r="441">
          <cell r="H441">
            <v>-290.06630000000001</v>
          </cell>
        </row>
        <row r="442">
          <cell r="H442">
            <v>-290.66809999999998</v>
          </cell>
        </row>
        <row r="443">
          <cell r="H443">
            <v>-291.26979999999998</v>
          </cell>
        </row>
        <row r="444">
          <cell r="H444">
            <v>-291.87150000000003</v>
          </cell>
        </row>
        <row r="445">
          <cell r="H445">
            <v>-292.47329999999999</v>
          </cell>
        </row>
        <row r="446">
          <cell r="H446">
            <v>-293.07510000000002</v>
          </cell>
        </row>
        <row r="447">
          <cell r="H447">
            <v>-293.67690000000005</v>
          </cell>
        </row>
        <row r="448">
          <cell r="H448">
            <v>-294.27760000000001</v>
          </cell>
        </row>
        <row r="449">
          <cell r="H449">
            <v>-294.87940000000003</v>
          </cell>
        </row>
        <row r="450">
          <cell r="H450">
            <v>-295.4812</v>
          </cell>
        </row>
        <row r="451">
          <cell r="H451">
            <v>-296.0831</v>
          </cell>
        </row>
        <row r="452">
          <cell r="H452">
            <v>-296.68489999999997</v>
          </cell>
        </row>
        <row r="453">
          <cell r="H453">
            <v>-297.28660000000002</v>
          </cell>
        </row>
        <row r="454">
          <cell r="H454">
            <v>-297.88740000000001</v>
          </cell>
        </row>
        <row r="455">
          <cell r="H455">
            <v>-298.48919999999998</v>
          </cell>
        </row>
        <row r="456">
          <cell r="H456">
            <v>-299.09109999999998</v>
          </cell>
        </row>
        <row r="457">
          <cell r="H457">
            <v>-299.69290000000001</v>
          </cell>
        </row>
        <row r="458">
          <cell r="H458">
            <v>-300.2946</v>
          </cell>
        </row>
        <row r="459">
          <cell r="H459">
            <v>-300.89549999999997</v>
          </cell>
        </row>
        <row r="460">
          <cell r="H460">
            <v>-301.4973</v>
          </cell>
        </row>
        <row r="461">
          <cell r="H461">
            <v>-302.09910000000002</v>
          </cell>
        </row>
        <row r="462">
          <cell r="H462">
            <v>-302.70089999999999</v>
          </cell>
        </row>
        <row r="463">
          <cell r="H463">
            <v>-303.30269999999996</v>
          </cell>
        </row>
        <row r="464">
          <cell r="H464">
            <v>-303.90360000000004</v>
          </cell>
        </row>
        <row r="465">
          <cell r="H465">
            <v>-304.50550000000004</v>
          </cell>
        </row>
        <row r="466">
          <cell r="H466">
            <v>-305.10730000000001</v>
          </cell>
        </row>
        <row r="467">
          <cell r="H467">
            <v>-305.70910000000003</v>
          </cell>
        </row>
        <row r="468">
          <cell r="H468">
            <v>-306.31190000000004</v>
          </cell>
        </row>
        <row r="469">
          <cell r="H469">
            <v>-306.9128</v>
          </cell>
        </row>
        <row r="470">
          <cell r="H470">
            <v>-307.5147</v>
          </cell>
        </row>
        <row r="471">
          <cell r="H471">
            <v>-308.11660000000001</v>
          </cell>
        </row>
        <row r="472">
          <cell r="H472">
            <v>-308.7183</v>
          </cell>
        </row>
        <row r="473">
          <cell r="H473">
            <v>-309.3202</v>
          </cell>
        </row>
        <row r="474">
          <cell r="H474">
            <v>-309.92110000000002</v>
          </cell>
        </row>
        <row r="475">
          <cell r="H475">
            <v>-310.52300000000002</v>
          </cell>
        </row>
        <row r="476">
          <cell r="H476">
            <v>-311.12479999999999</v>
          </cell>
        </row>
        <row r="477">
          <cell r="H477">
            <v>-311.72669999999999</v>
          </cell>
        </row>
        <row r="478">
          <cell r="H478">
            <v>-312.32760000000002</v>
          </cell>
        </row>
        <row r="479">
          <cell r="H479">
            <v>-312.92949999999996</v>
          </cell>
        </row>
        <row r="480">
          <cell r="H480">
            <v>-313.53139999999996</v>
          </cell>
        </row>
        <row r="481">
          <cell r="H481">
            <v>-314.13319999999999</v>
          </cell>
        </row>
        <row r="482">
          <cell r="H482">
            <v>-314.73410000000001</v>
          </cell>
        </row>
        <row r="483">
          <cell r="H483">
            <v>-315.33600000000001</v>
          </cell>
        </row>
        <row r="484">
          <cell r="H484">
            <v>-315.93790000000001</v>
          </cell>
        </row>
        <row r="485">
          <cell r="H485">
            <v>-316.54079999999999</v>
          </cell>
        </row>
        <row r="486">
          <cell r="H486">
            <v>-317.14169999999996</v>
          </cell>
        </row>
        <row r="487">
          <cell r="H487">
            <v>-317.74360000000001</v>
          </cell>
        </row>
        <row r="488">
          <cell r="H488">
            <v>-318.34559999999999</v>
          </cell>
        </row>
        <row r="489">
          <cell r="H489">
            <v>-318.94749999999999</v>
          </cell>
        </row>
        <row r="490">
          <cell r="H490">
            <v>-319.54829999999998</v>
          </cell>
        </row>
        <row r="491">
          <cell r="H491">
            <v>-320.15030000000002</v>
          </cell>
        </row>
        <row r="492">
          <cell r="H492">
            <v>-320.75220000000002</v>
          </cell>
        </row>
        <row r="493">
          <cell r="H493">
            <v>-321.35419999999999</v>
          </cell>
        </row>
        <row r="494">
          <cell r="H494">
            <v>-321.95499999999998</v>
          </cell>
        </row>
        <row r="495">
          <cell r="H495">
            <v>-322.55700000000002</v>
          </cell>
        </row>
        <row r="496">
          <cell r="H496">
            <v>-323.15890000000002</v>
          </cell>
        </row>
        <row r="497">
          <cell r="H497">
            <v>-323.76089999999999</v>
          </cell>
        </row>
        <row r="498">
          <cell r="H498">
            <v>-324.36279999999999</v>
          </cell>
        </row>
        <row r="499">
          <cell r="H499">
            <v>-324.96469999999999</v>
          </cell>
        </row>
        <row r="500">
          <cell r="H500">
            <v>-325.56669999999997</v>
          </cell>
        </row>
        <row r="501">
          <cell r="H501">
            <v>-326.16770000000002</v>
          </cell>
        </row>
        <row r="502">
          <cell r="H502">
            <v>-326.76960000000003</v>
          </cell>
        </row>
        <row r="503">
          <cell r="H503">
            <v>-327.37149999999997</v>
          </cell>
        </row>
        <row r="504">
          <cell r="H504">
            <v>-327.97250000000003</v>
          </cell>
        </row>
        <row r="505">
          <cell r="H505">
            <v>-328.5745</v>
          </cell>
        </row>
        <row r="506">
          <cell r="H506">
            <v>-329.17649999999998</v>
          </cell>
        </row>
        <row r="507">
          <cell r="H507">
            <v>-329.77739999999994</v>
          </cell>
        </row>
        <row r="508">
          <cell r="H508">
            <v>-330.38040000000001</v>
          </cell>
        </row>
        <row r="509">
          <cell r="H509">
            <v>-330.98239999999998</v>
          </cell>
        </row>
        <row r="510">
          <cell r="H510">
            <v>-331.58339999999998</v>
          </cell>
        </row>
        <row r="511">
          <cell r="H511">
            <v>-332.18529999999998</v>
          </cell>
        </row>
        <row r="512">
          <cell r="H512">
            <v>-332.78730000000002</v>
          </cell>
        </row>
        <row r="513">
          <cell r="H513">
            <v>-333.38830000000002</v>
          </cell>
        </row>
        <row r="514">
          <cell r="H514">
            <v>-333.99029999999999</v>
          </cell>
        </row>
        <row r="515">
          <cell r="H515">
            <v>-334.59229999999997</v>
          </cell>
        </row>
        <row r="516">
          <cell r="H516">
            <v>-335.19330000000002</v>
          </cell>
        </row>
        <row r="517">
          <cell r="H517">
            <v>-335.79629999999997</v>
          </cell>
        </row>
        <row r="518">
          <cell r="H518">
            <v>-336.39829999999995</v>
          </cell>
        </row>
        <row r="519">
          <cell r="H519">
            <v>-336.99930000000001</v>
          </cell>
        </row>
        <row r="520">
          <cell r="H520">
            <v>-337.60129999999998</v>
          </cell>
        </row>
        <row r="521">
          <cell r="H521">
            <v>-338.20330000000001</v>
          </cell>
        </row>
        <row r="522">
          <cell r="H522">
            <v>-338.80439999999999</v>
          </cell>
        </row>
        <row r="523">
          <cell r="H523">
            <v>-339.40639999999996</v>
          </cell>
        </row>
        <row r="524">
          <cell r="H524">
            <v>-340.00829999999996</v>
          </cell>
        </row>
        <row r="525">
          <cell r="H525">
            <v>-340.61040000000003</v>
          </cell>
        </row>
        <row r="526">
          <cell r="H526">
            <v>-341.21249999999998</v>
          </cell>
        </row>
        <row r="527">
          <cell r="H527">
            <v>-341.81450000000001</v>
          </cell>
        </row>
        <row r="528">
          <cell r="H528">
            <v>-342.41550000000001</v>
          </cell>
        </row>
        <row r="529">
          <cell r="H529">
            <v>-343.01749999999998</v>
          </cell>
        </row>
        <row r="530">
          <cell r="H530">
            <v>-343.61860000000001</v>
          </cell>
        </row>
        <row r="531">
          <cell r="H531">
            <v>-344.22069999999997</v>
          </cell>
        </row>
        <row r="532">
          <cell r="H532">
            <v>-344.82370000000003</v>
          </cell>
        </row>
        <row r="533">
          <cell r="H533">
            <v>-345.42470000000003</v>
          </cell>
        </row>
        <row r="534">
          <cell r="H534">
            <v>-346.02679999999998</v>
          </cell>
        </row>
        <row r="535">
          <cell r="H535">
            <v>-346.62889999999999</v>
          </cell>
        </row>
        <row r="536">
          <cell r="H536">
            <v>-347.22989999999993</v>
          </cell>
        </row>
        <row r="537">
          <cell r="H537">
            <v>-347.83199999999999</v>
          </cell>
        </row>
        <row r="538">
          <cell r="H538">
            <v>-348.43309999999997</v>
          </cell>
        </row>
        <row r="539">
          <cell r="H539">
            <v>-349.03620000000001</v>
          </cell>
        </row>
        <row r="540">
          <cell r="H540">
            <v>-349.63819999999998</v>
          </cell>
        </row>
        <row r="541">
          <cell r="H541">
            <v>-350.23929999999996</v>
          </cell>
        </row>
        <row r="542">
          <cell r="H542">
            <v>-350.84139999999996</v>
          </cell>
        </row>
        <row r="543">
          <cell r="H543">
            <v>-351.4425</v>
          </cell>
        </row>
        <row r="544">
          <cell r="H544">
            <v>-352.04450000000003</v>
          </cell>
        </row>
        <row r="545">
          <cell r="H545">
            <v>-352.6456</v>
          </cell>
        </row>
        <row r="546">
          <cell r="H546">
            <v>-353.24869999999999</v>
          </cell>
        </row>
        <row r="547">
          <cell r="H547">
            <v>-353.85090000000002</v>
          </cell>
        </row>
        <row r="548">
          <cell r="H548">
            <v>-354.45189999999997</v>
          </cell>
        </row>
        <row r="549">
          <cell r="H549">
            <v>-355.05399999999997</v>
          </cell>
        </row>
        <row r="550">
          <cell r="H550">
            <v>-355.65509999999995</v>
          </cell>
        </row>
        <row r="551">
          <cell r="H551">
            <v>-356.25729999999999</v>
          </cell>
        </row>
        <row r="552">
          <cell r="H552">
            <v>-356.85889999999995</v>
          </cell>
        </row>
        <row r="553">
          <cell r="H553">
            <v>-357.45930000000004</v>
          </cell>
        </row>
        <row r="554">
          <cell r="H554">
            <v>-358.06169999999997</v>
          </cell>
        </row>
        <row r="555">
          <cell r="H555">
            <v>-358.66210000000001</v>
          </cell>
        </row>
        <row r="556">
          <cell r="H556">
            <v>-359.2627</v>
          </cell>
        </row>
        <row r="557">
          <cell r="H557">
            <v>-359.86410000000001</v>
          </cell>
        </row>
        <row r="558">
          <cell r="H558">
            <v>-360.46449999999999</v>
          </cell>
        </row>
        <row r="559">
          <cell r="H559">
            <v>-361.06600000000003</v>
          </cell>
        </row>
        <row r="560">
          <cell r="H560">
            <v>-361.66750000000002</v>
          </cell>
        </row>
        <row r="561">
          <cell r="H561">
            <v>-362.26800000000003</v>
          </cell>
        </row>
        <row r="562">
          <cell r="H562">
            <v>-362.86839999999995</v>
          </cell>
        </row>
        <row r="563">
          <cell r="H563">
            <v>-363.47090000000003</v>
          </cell>
        </row>
        <row r="564">
          <cell r="H564">
            <v>-364.07140000000004</v>
          </cell>
        </row>
        <row r="565">
          <cell r="H565">
            <v>-364.67290000000003</v>
          </cell>
        </row>
        <row r="566">
          <cell r="H566">
            <v>-365.27340000000004</v>
          </cell>
        </row>
        <row r="567">
          <cell r="H567">
            <v>-365.87379999999996</v>
          </cell>
        </row>
        <row r="568">
          <cell r="H568">
            <v>-366.47640000000001</v>
          </cell>
        </row>
        <row r="569">
          <cell r="H569">
            <v>-367.07690000000002</v>
          </cell>
        </row>
        <row r="570">
          <cell r="H570">
            <v>-367.67740000000003</v>
          </cell>
        </row>
        <row r="571">
          <cell r="H571">
            <v>-368.27880000000005</v>
          </cell>
        </row>
        <row r="572">
          <cell r="H572">
            <v>-368.87940000000003</v>
          </cell>
        </row>
        <row r="573">
          <cell r="H573">
            <v>-369.48089999999996</v>
          </cell>
        </row>
        <row r="574">
          <cell r="H574">
            <v>-370.08240000000001</v>
          </cell>
        </row>
        <row r="575">
          <cell r="H575">
            <v>-370.68290000000002</v>
          </cell>
        </row>
        <row r="576">
          <cell r="H576">
            <v>-371.28449999999998</v>
          </cell>
        </row>
        <row r="577">
          <cell r="H577">
            <v>-371.88499999999999</v>
          </cell>
        </row>
        <row r="578">
          <cell r="H578">
            <v>-372.48649999999998</v>
          </cell>
        </row>
        <row r="579">
          <cell r="H579">
            <v>-373.08799999999997</v>
          </cell>
        </row>
        <row r="580">
          <cell r="H580">
            <v>-373.68849999999998</v>
          </cell>
        </row>
        <row r="581">
          <cell r="H581">
            <v>-374.28909999999996</v>
          </cell>
        </row>
        <row r="582">
          <cell r="H582">
            <v>-374.89069999999998</v>
          </cell>
        </row>
        <row r="583">
          <cell r="H583">
            <v>-375.49120000000005</v>
          </cell>
        </row>
        <row r="584">
          <cell r="H584">
            <v>-376.09370000000001</v>
          </cell>
        </row>
        <row r="585">
          <cell r="H585">
            <v>-376.6943</v>
          </cell>
        </row>
        <row r="586">
          <cell r="H586">
            <v>-377.29489999999998</v>
          </cell>
        </row>
        <row r="587">
          <cell r="H587">
            <v>-377.89639999999997</v>
          </cell>
        </row>
        <row r="588">
          <cell r="H588">
            <v>-378.49689999999998</v>
          </cell>
        </row>
        <row r="589">
          <cell r="H589">
            <v>-379.09860000000003</v>
          </cell>
        </row>
        <row r="590">
          <cell r="H590">
            <v>-379.70010000000002</v>
          </cell>
        </row>
        <row r="591">
          <cell r="H591">
            <v>-380.30060000000003</v>
          </cell>
        </row>
        <row r="592">
          <cell r="H592">
            <v>-380.90219999999999</v>
          </cell>
        </row>
        <row r="593">
          <cell r="H593">
            <v>-381.50279999999998</v>
          </cell>
        </row>
        <row r="594">
          <cell r="H594">
            <v>-382.10440000000006</v>
          </cell>
        </row>
        <row r="595">
          <cell r="H595">
            <v>-382.70500000000004</v>
          </cell>
        </row>
        <row r="596">
          <cell r="H596">
            <v>-383.30619999999999</v>
          </cell>
        </row>
        <row r="597">
          <cell r="H597">
            <v>-383.90660000000003</v>
          </cell>
        </row>
        <row r="598">
          <cell r="H598">
            <v>-384.50700000000001</v>
          </cell>
        </row>
        <row r="599">
          <cell r="H599">
            <v>-385.10739999999998</v>
          </cell>
        </row>
        <row r="600">
          <cell r="H600">
            <v>-385.70670000000001</v>
          </cell>
        </row>
        <row r="601">
          <cell r="H601">
            <v>-386.30709999999999</v>
          </cell>
        </row>
        <row r="602">
          <cell r="H602">
            <v>-386.90750000000003</v>
          </cell>
        </row>
        <row r="603">
          <cell r="H603">
            <v>-387.4923</v>
          </cell>
        </row>
        <row r="604">
          <cell r="H604">
            <v>-388.07470000000001</v>
          </cell>
        </row>
        <row r="605">
          <cell r="H605">
            <v>-388.65789999999998</v>
          </cell>
        </row>
        <row r="606">
          <cell r="H606">
            <v>-389.24029999999999</v>
          </cell>
        </row>
        <row r="607">
          <cell r="H607">
            <v>-389.82260000000002</v>
          </cell>
        </row>
        <row r="608">
          <cell r="H608">
            <v>-390.40499999999997</v>
          </cell>
        </row>
        <row r="609">
          <cell r="H609">
            <v>-390.98820000000001</v>
          </cell>
        </row>
        <row r="610">
          <cell r="H610">
            <v>-391.57060000000001</v>
          </cell>
        </row>
        <row r="611">
          <cell r="H611">
            <v>-392.15290000000005</v>
          </cell>
        </row>
        <row r="612">
          <cell r="H612">
            <v>-392.73530000000005</v>
          </cell>
        </row>
        <row r="613">
          <cell r="H613">
            <v>-393.31859999999995</v>
          </cell>
        </row>
        <row r="614">
          <cell r="H614">
            <v>-393.90089999999998</v>
          </cell>
        </row>
        <row r="615">
          <cell r="H615">
            <v>-394.48329999999999</v>
          </cell>
        </row>
        <row r="616">
          <cell r="H616">
            <v>-395.06569999999999</v>
          </cell>
        </row>
        <row r="617">
          <cell r="H617">
            <v>-395.64909999999998</v>
          </cell>
        </row>
        <row r="618">
          <cell r="H618">
            <v>-396.23140000000001</v>
          </cell>
        </row>
        <row r="619">
          <cell r="H619">
            <v>-396.81369999999998</v>
          </cell>
        </row>
        <row r="620">
          <cell r="H620">
            <v>-397.39609999999999</v>
          </cell>
        </row>
        <row r="621">
          <cell r="H621">
            <v>-397.97850000000005</v>
          </cell>
        </row>
        <row r="622">
          <cell r="H622">
            <v>-398.56189999999998</v>
          </cell>
        </row>
        <row r="623">
          <cell r="H623">
            <v>-399.14419999999996</v>
          </cell>
        </row>
        <row r="624">
          <cell r="H624">
            <v>-399.72760000000005</v>
          </cell>
        </row>
        <row r="625">
          <cell r="H625">
            <v>-400.30999999999995</v>
          </cell>
        </row>
        <row r="626">
          <cell r="H626">
            <v>-400.89240000000001</v>
          </cell>
        </row>
        <row r="627">
          <cell r="H627">
            <v>-401.47579999999999</v>
          </cell>
        </row>
        <row r="628">
          <cell r="H628">
            <v>-402.05830000000003</v>
          </cell>
        </row>
        <row r="629">
          <cell r="H629">
            <v>-402.64059999999995</v>
          </cell>
        </row>
        <row r="630">
          <cell r="H630">
            <v>-403.22299999999996</v>
          </cell>
        </row>
        <row r="631">
          <cell r="H631">
            <v>-403.80539999999996</v>
          </cell>
        </row>
        <row r="632">
          <cell r="H632">
            <v>-404.33030000000002</v>
          </cell>
        </row>
        <row r="633">
          <cell r="H633">
            <v>-404.85210000000001</v>
          </cell>
        </row>
        <row r="634">
          <cell r="H634">
            <v>-405.37299999999999</v>
          </cell>
        </row>
        <row r="635">
          <cell r="H635">
            <v>-405.89389999999997</v>
          </cell>
        </row>
        <row r="636">
          <cell r="H636">
            <v>-406.41559999999998</v>
          </cell>
        </row>
        <row r="637">
          <cell r="H637">
            <v>-406.93639999999999</v>
          </cell>
        </row>
        <row r="638">
          <cell r="H638">
            <v>-407.45819999999998</v>
          </cell>
        </row>
        <row r="639">
          <cell r="H639">
            <v>-407.97899999999998</v>
          </cell>
        </row>
        <row r="640">
          <cell r="H640">
            <v>-408.49970000000002</v>
          </cell>
        </row>
        <row r="641">
          <cell r="H641">
            <v>-409.02050000000003</v>
          </cell>
        </row>
        <row r="642">
          <cell r="H642">
            <v>-409.54130000000004</v>
          </cell>
        </row>
        <row r="643">
          <cell r="H643">
            <v>-410.06209999999999</v>
          </cell>
        </row>
        <row r="644">
          <cell r="H644">
            <v>-410.5829</v>
          </cell>
        </row>
        <row r="645">
          <cell r="H645">
            <v>-411.1037</v>
          </cell>
        </row>
        <row r="646">
          <cell r="H646">
            <v>-411.62350000000004</v>
          </cell>
        </row>
        <row r="647">
          <cell r="H647">
            <v>-412.13400000000001</v>
          </cell>
        </row>
        <row r="648">
          <cell r="H648">
            <v>-412.64339999999999</v>
          </cell>
        </row>
        <row r="649">
          <cell r="H649">
            <v>-413.15300000000002</v>
          </cell>
        </row>
        <row r="650">
          <cell r="H650">
            <v>-413.6635</v>
          </cell>
        </row>
        <row r="651">
          <cell r="H651">
            <v>-414.17200000000003</v>
          </cell>
        </row>
        <row r="652">
          <cell r="H652">
            <v>-414.68179999999995</v>
          </cell>
        </row>
        <row r="653">
          <cell r="H653">
            <v>-415.19150000000002</v>
          </cell>
        </row>
        <row r="654">
          <cell r="H654">
            <v>-415.7002</v>
          </cell>
        </row>
        <row r="655">
          <cell r="H655">
            <v>-416.209</v>
          </cell>
        </row>
        <row r="656">
          <cell r="H656">
            <v>-416.7176</v>
          </cell>
        </row>
        <row r="657">
          <cell r="H657">
            <v>-417.21420000000001</v>
          </cell>
        </row>
        <row r="658">
          <cell r="H658">
            <v>-417.70870000000002</v>
          </cell>
        </row>
        <row r="659">
          <cell r="H659">
            <v>-418.20429999999999</v>
          </cell>
        </row>
        <row r="660">
          <cell r="H660">
            <v>-418.70080000000002</v>
          </cell>
        </row>
        <row r="661">
          <cell r="H661">
            <v>-419.19540000000001</v>
          </cell>
        </row>
        <row r="662">
          <cell r="H662">
            <v>-419.69190000000003</v>
          </cell>
        </row>
        <row r="663">
          <cell r="H663">
            <v>-420.18740000000003</v>
          </cell>
        </row>
        <row r="664">
          <cell r="H664">
            <v>-420.68200000000002</v>
          </cell>
        </row>
        <row r="665">
          <cell r="H665">
            <v>-421.17860000000002</v>
          </cell>
        </row>
        <row r="666">
          <cell r="H666">
            <v>-421.67409999999995</v>
          </cell>
        </row>
        <row r="667">
          <cell r="H667">
            <v>-422.16870000000006</v>
          </cell>
        </row>
        <row r="668">
          <cell r="H668">
            <v>-422.6653</v>
          </cell>
        </row>
        <row r="669">
          <cell r="H669">
            <v>-423.16079999999999</v>
          </cell>
        </row>
        <row r="670">
          <cell r="H670">
            <v>-423.65640000000008</v>
          </cell>
        </row>
        <row r="671">
          <cell r="H671">
            <v>-424.15199999999999</v>
          </cell>
        </row>
        <row r="672">
          <cell r="H672">
            <v>-424.57989999999995</v>
          </cell>
        </row>
        <row r="673">
          <cell r="H673">
            <v>-424.94620000000003</v>
          </cell>
        </row>
        <row r="674">
          <cell r="H674">
            <v>-425.3134</v>
          </cell>
        </row>
        <row r="675">
          <cell r="H675">
            <v>-425.68049999999999</v>
          </cell>
        </row>
        <row r="676">
          <cell r="H676">
            <v>-426.04669999999999</v>
          </cell>
        </row>
        <row r="677">
          <cell r="H677">
            <v>-426.41390000000001</v>
          </cell>
        </row>
        <row r="678">
          <cell r="H678">
            <v>-426.78020000000004</v>
          </cell>
        </row>
        <row r="679">
          <cell r="H679">
            <v>-427.14639999999997</v>
          </cell>
        </row>
        <row r="680">
          <cell r="H680">
            <v>-427.51349999999996</v>
          </cell>
        </row>
        <row r="681">
          <cell r="H681">
            <v>-427.87969999999996</v>
          </cell>
        </row>
        <row r="682">
          <cell r="H682">
            <v>-428.24590000000006</v>
          </cell>
        </row>
        <row r="683">
          <cell r="H683">
            <v>-428.61310000000003</v>
          </cell>
        </row>
        <row r="684">
          <cell r="H684">
            <v>-428.97929999999997</v>
          </cell>
        </row>
        <row r="685">
          <cell r="H685">
            <v>-429.34649999999999</v>
          </cell>
        </row>
        <row r="686">
          <cell r="H686">
            <v>-429.71280000000002</v>
          </cell>
        </row>
        <row r="687">
          <cell r="H687">
            <v>-430.07900000000001</v>
          </cell>
        </row>
        <row r="688">
          <cell r="H688">
            <v>-430.44619999999998</v>
          </cell>
        </row>
        <row r="689">
          <cell r="H689">
            <v>-430.81240000000003</v>
          </cell>
        </row>
        <row r="690">
          <cell r="H690">
            <v>-431.17860000000002</v>
          </cell>
        </row>
        <row r="691">
          <cell r="H691">
            <v>-431.54589999999996</v>
          </cell>
        </row>
        <row r="692">
          <cell r="H692">
            <v>-431.91210000000007</v>
          </cell>
        </row>
        <row r="693">
          <cell r="H693">
            <v>-432.27930000000003</v>
          </cell>
        </row>
        <row r="694">
          <cell r="H694">
            <v>-432.64549999999997</v>
          </cell>
        </row>
        <row r="695">
          <cell r="H695">
            <v>-433.01169999999996</v>
          </cell>
        </row>
        <row r="696">
          <cell r="H696">
            <v>-433.37900000000002</v>
          </cell>
        </row>
        <row r="697">
          <cell r="H697">
            <v>-433.74380000000002</v>
          </cell>
        </row>
        <row r="698">
          <cell r="H698">
            <v>-434.07960000000003</v>
          </cell>
        </row>
        <row r="699">
          <cell r="H699">
            <v>-434.41750000000002</v>
          </cell>
        </row>
        <row r="700">
          <cell r="H700">
            <v>-434.75419999999997</v>
          </cell>
        </row>
        <row r="701">
          <cell r="H701">
            <v>-435.09199999999998</v>
          </cell>
        </row>
        <row r="702">
          <cell r="H702">
            <v>-435.42790000000002</v>
          </cell>
        </row>
        <row r="703">
          <cell r="H703">
            <v>-435.76569999999998</v>
          </cell>
        </row>
        <row r="704">
          <cell r="H704">
            <v>-436.10250000000002</v>
          </cell>
        </row>
        <row r="705">
          <cell r="H705">
            <v>-436.4393</v>
          </cell>
        </row>
        <row r="706">
          <cell r="H706">
            <v>-436.77609999999993</v>
          </cell>
        </row>
        <row r="707">
          <cell r="H707">
            <v>-437.11390000000006</v>
          </cell>
        </row>
        <row r="708">
          <cell r="H708">
            <v>-437.45080000000007</v>
          </cell>
        </row>
        <row r="709">
          <cell r="H709">
            <v>-437.7876</v>
          </cell>
        </row>
        <row r="710">
          <cell r="H710">
            <v>-438.12439999999998</v>
          </cell>
        </row>
        <row r="711">
          <cell r="H711">
            <v>-438.46220000000005</v>
          </cell>
        </row>
        <row r="712">
          <cell r="H712">
            <v>-438.79879999999997</v>
          </cell>
        </row>
        <row r="713">
          <cell r="H713">
            <v>-439.13139999999999</v>
          </cell>
        </row>
        <row r="714">
          <cell r="H714">
            <v>-439.46399999999994</v>
          </cell>
        </row>
        <row r="715">
          <cell r="H715">
            <v>-439.79650000000004</v>
          </cell>
        </row>
        <row r="716">
          <cell r="H716">
            <v>-440.12909999999999</v>
          </cell>
        </row>
        <row r="717">
          <cell r="H717">
            <v>-440.46170000000001</v>
          </cell>
        </row>
        <row r="718">
          <cell r="H718">
            <v>-440.79419999999993</v>
          </cell>
        </row>
        <row r="719">
          <cell r="H719">
            <v>-441.1268</v>
          </cell>
        </row>
        <row r="720">
          <cell r="H720">
            <v>-441.45939999999996</v>
          </cell>
        </row>
        <row r="721">
          <cell r="H721">
            <v>-441.7919</v>
          </cell>
        </row>
        <row r="722">
          <cell r="H722">
            <v>-442.12549999999999</v>
          </cell>
        </row>
        <row r="723">
          <cell r="H723">
            <v>-442.45710000000003</v>
          </cell>
        </row>
        <row r="724">
          <cell r="H724">
            <v>-442.79070000000002</v>
          </cell>
        </row>
        <row r="725">
          <cell r="H725">
            <v>-443.12220000000002</v>
          </cell>
        </row>
        <row r="726">
          <cell r="H726">
            <v>-443.45580000000001</v>
          </cell>
        </row>
        <row r="727">
          <cell r="H727">
            <v>-443.78840000000002</v>
          </cell>
        </row>
        <row r="728">
          <cell r="H728">
            <v>-444.12</v>
          </cell>
        </row>
        <row r="729">
          <cell r="H729">
            <v>-444.45360000000005</v>
          </cell>
        </row>
        <row r="730">
          <cell r="H730">
            <v>-444.7851</v>
          </cell>
        </row>
        <row r="731">
          <cell r="H731">
            <v>-445.11879999999996</v>
          </cell>
        </row>
        <row r="732">
          <cell r="H732">
            <v>-445.45139999999998</v>
          </cell>
        </row>
        <row r="733">
          <cell r="H733">
            <v>-445.78390000000002</v>
          </cell>
        </row>
        <row r="734">
          <cell r="H734">
            <v>-446.11650000000003</v>
          </cell>
        </row>
        <row r="735">
          <cell r="H735">
            <v>-446.44909999999999</v>
          </cell>
        </row>
        <row r="736">
          <cell r="H736">
            <v>-446.78179999999998</v>
          </cell>
        </row>
        <row r="737">
          <cell r="H737">
            <v>-447.11540000000002</v>
          </cell>
        </row>
        <row r="738">
          <cell r="H738">
            <v>-447.44690000000003</v>
          </cell>
        </row>
        <row r="739">
          <cell r="H739">
            <v>-447.77949999999998</v>
          </cell>
        </row>
        <row r="740">
          <cell r="H740">
            <v>-448.11310000000003</v>
          </cell>
        </row>
        <row r="741">
          <cell r="H741">
            <v>-448.44470000000001</v>
          </cell>
        </row>
        <row r="742">
          <cell r="H742">
            <v>-448.77719999999999</v>
          </cell>
        </row>
        <row r="743">
          <cell r="H743">
            <v>-449.10860000000002</v>
          </cell>
        </row>
        <row r="744">
          <cell r="H744">
            <v>-449.43989999999997</v>
          </cell>
        </row>
        <row r="745">
          <cell r="H745">
            <v>-449.73</v>
          </cell>
        </row>
        <row r="746">
          <cell r="H746">
            <v>-450.0147</v>
          </cell>
        </row>
        <row r="747">
          <cell r="H747">
            <v>-450.30110000000002</v>
          </cell>
        </row>
        <row r="748">
          <cell r="H748">
            <v>-450.58550000000002</v>
          </cell>
        </row>
        <row r="749">
          <cell r="H749">
            <v>-450.87090000000001</v>
          </cell>
        </row>
        <row r="750">
          <cell r="H750">
            <v>-451.15620000000001</v>
          </cell>
        </row>
        <row r="751">
          <cell r="H751">
            <v>-451.44159999999999</v>
          </cell>
        </row>
        <row r="752">
          <cell r="H752">
            <v>-451.72700000000003</v>
          </cell>
        </row>
        <row r="753">
          <cell r="H753">
            <v>-452.01140000000004</v>
          </cell>
        </row>
        <row r="754">
          <cell r="H754">
            <v>-452.2978</v>
          </cell>
        </row>
        <row r="755">
          <cell r="H755">
            <v>-452.5822</v>
          </cell>
        </row>
        <row r="756">
          <cell r="H756">
            <v>-452.86749999999995</v>
          </cell>
        </row>
        <row r="757">
          <cell r="H757">
            <v>-453.15290000000005</v>
          </cell>
        </row>
        <row r="758">
          <cell r="H758">
            <v>-453.43830000000003</v>
          </cell>
        </row>
        <row r="759">
          <cell r="H759">
            <v>-453.72370000000001</v>
          </cell>
        </row>
        <row r="760">
          <cell r="H760">
            <v>-454.00919999999996</v>
          </cell>
        </row>
        <row r="761">
          <cell r="H761">
            <v>-454.2946</v>
          </cell>
        </row>
        <row r="762">
          <cell r="H762">
            <v>-454.57989999999995</v>
          </cell>
        </row>
        <row r="763">
          <cell r="H763">
            <v>-454.86429999999996</v>
          </cell>
        </row>
        <row r="764">
          <cell r="H764">
            <v>-455.15069999999997</v>
          </cell>
        </row>
        <row r="765">
          <cell r="H765">
            <v>-455.43520000000001</v>
          </cell>
        </row>
        <row r="766">
          <cell r="H766">
            <v>-455.72059999999999</v>
          </cell>
        </row>
        <row r="767">
          <cell r="H767">
            <v>-456.0059</v>
          </cell>
        </row>
        <row r="768">
          <cell r="H768">
            <v>-456.29140000000001</v>
          </cell>
        </row>
        <row r="769">
          <cell r="H769">
            <v>-456.57680000000005</v>
          </cell>
        </row>
        <row r="770">
          <cell r="H770">
            <v>-456.86210000000005</v>
          </cell>
        </row>
        <row r="771">
          <cell r="H771">
            <v>-457.14760000000001</v>
          </cell>
        </row>
        <row r="772">
          <cell r="H772">
            <v>-457.43200000000002</v>
          </cell>
        </row>
        <row r="773">
          <cell r="H773">
            <v>-457.71749999999997</v>
          </cell>
        </row>
        <row r="774">
          <cell r="H774">
            <v>-458.00279999999998</v>
          </cell>
        </row>
        <row r="775">
          <cell r="H775">
            <v>-458.28829999999999</v>
          </cell>
        </row>
        <row r="776">
          <cell r="H776">
            <v>-458.55590000000007</v>
          </cell>
        </row>
        <row r="777">
          <cell r="H777">
            <v>-458.79480000000001</v>
          </cell>
        </row>
        <row r="778">
          <cell r="H778">
            <v>-459.03369999999995</v>
          </cell>
        </row>
        <row r="779">
          <cell r="H779">
            <v>-459.27369999999996</v>
          </cell>
        </row>
        <row r="780">
          <cell r="H780">
            <v>-459.5127</v>
          </cell>
        </row>
        <row r="781">
          <cell r="H781">
            <v>-459.75059999999996</v>
          </cell>
        </row>
        <row r="782">
          <cell r="H782">
            <v>-459.9905</v>
          </cell>
        </row>
        <row r="783">
          <cell r="H783">
            <v>-460.22800000000007</v>
          </cell>
        </row>
        <row r="784">
          <cell r="H784">
            <v>-460.46540000000005</v>
          </cell>
        </row>
        <row r="785">
          <cell r="H785">
            <v>-460.70159999999998</v>
          </cell>
        </row>
        <row r="786">
          <cell r="H786">
            <v>-460.93790000000001</v>
          </cell>
        </row>
        <row r="787">
          <cell r="H787">
            <v>-461.17420000000004</v>
          </cell>
        </row>
        <row r="788">
          <cell r="H788">
            <v>-461.41150000000005</v>
          </cell>
        </row>
        <row r="789">
          <cell r="H789">
            <v>-461.64880000000005</v>
          </cell>
        </row>
        <row r="790">
          <cell r="H790">
            <v>-461.88509999999997</v>
          </cell>
        </row>
        <row r="791">
          <cell r="H791">
            <v>-462.12139999999999</v>
          </cell>
        </row>
        <row r="792">
          <cell r="H792">
            <v>-462.35760000000005</v>
          </cell>
        </row>
        <row r="793">
          <cell r="H793">
            <v>-462.59500000000003</v>
          </cell>
        </row>
        <row r="794">
          <cell r="H794">
            <v>-462.83230000000003</v>
          </cell>
        </row>
        <row r="795">
          <cell r="H795">
            <v>-463.06850000000003</v>
          </cell>
        </row>
        <row r="796">
          <cell r="H796">
            <v>-463.3048</v>
          </cell>
        </row>
        <row r="797">
          <cell r="H797">
            <v>-463.5412</v>
          </cell>
        </row>
        <row r="798">
          <cell r="H798">
            <v>-463.77940000000001</v>
          </cell>
        </row>
        <row r="799">
          <cell r="H799">
            <v>-464.01580000000001</v>
          </cell>
        </row>
        <row r="800">
          <cell r="H800">
            <v>-464.25209999999998</v>
          </cell>
        </row>
        <row r="801">
          <cell r="H801">
            <v>-464.48829999999998</v>
          </cell>
        </row>
        <row r="802">
          <cell r="H802">
            <v>-464.72470000000004</v>
          </cell>
        </row>
        <row r="803">
          <cell r="H803">
            <v>-464.96199999999999</v>
          </cell>
        </row>
        <row r="804">
          <cell r="H804">
            <v>-465.19929999999999</v>
          </cell>
        </row>
        <row r="805">
          <cell r="H805">
            <v>-465.43560000000002</v>
          </cell>
        </row>
        <row r="806">
          <cell r="H806">
            <v>-465.67189999999999</v>
          </cell>
        </row>
        <row r="807">
          <cell r="H807">
            <v>-465.9092</v>
          </cell>
        </row>
        <row r="808">
          <cell r="H808">
            <v>-466.1456</v>
          </cell>
        </row>
        <row r="809">
          <cell r="H809">
            <v>-466.3818</v>
          </cell>
        </row>
        <row r="810">
          <cell r="H810">
            <v>-466.61919999999998</v>
          </cell>
        </row>
        <row r="811">
          <cell r="H811">
            <v>-466.85540000000003</v>
          </cell>
        </row>
        <row r="812">
          <cell r="H812">
            <v>-467.09280000000001</v>
          </cell>
        </row>
        <row r="813">
          <cell r="H813">
            <v>-467.32900000000006</v>
          </cell>
        </row>
        <row r="814">
          <cell r="H814">
            <v>-467.56539999999995</v>
          </cell>
        </row>
        <row r="815">
          <cell r="H815">
            <v>-467.80169999999998</v>
          </cell>
        </row>
        <row r="816">
          <cell r="H816">
            <v>-468.03999999999996</v>
          </cell>
        </row>
        <row r="817">
          <cell r="H817">
            <v>-468.27629999999999</v>
          </cell>
        </row>
        <row r="818">
          <cell r="H818">
            <v>-468.5127</v>
          </cell>
        </row>
        <row r="819">
          <cell r="H819">
            <v>-468.74890000000005</v>
          </cell>
        </row>
        <row r="820">
          <cell r="H820">
            <v>-468.98630000000003</v>
          </cell>
        </row>
        <row r="821">
          <cell r="H821">
            <v>-469.22259999999994</v>
          </cell>
        </row>
        <row r="822">
          <cell r="H822">
            <v>-469.4599</v>
          </cell>
        </row>
        <row r="823">
          <cell r="H823">
            <v>-469.69620000000003</v>
          </cell>
        </row>
        <row r="824">
          <cell r="H824">
            <v>-469.93359999999996</v>
          </cell>
        </row>
        <row r="825">
          <cell r="H825">
            <v>-470.16989999999998</v>
          </cell>
        </row>
        <row r="826">
          <cell r="H826">
            <v>-470.40620000000001</v>
          </cell>
        </row>
        <row r="827">
          <cell r="H827">
            <v>-470.64249999999993</v>
          </cell>
        </row>
        <row r="828">
          <cell r="H828">
            <v>-470.87990000000002</v>
          </cell>
        </row>
        <row r="829">
          <cell r="H829">
            <v>-471.11720000000003</v>
          </cell>
        </row>
        <row r="830">
          <cell r="H830">
            <v>-471.35360000000003</v>
          </cell>
        </row>
        <row r="831">
          <cell r="H831">
            <v>-471.5899</v>
          </cell>
        </row>
        <row r="832">
          <cell r="H832">
            <v>-471.82710000000003</v>
          </cell>
        </row>
        <row r="833">
          <cell r="H833">
            <v>-472.06350000000003</v>
          </cell>
        </row>
        <row r="834">
          <cell r="H834">
            <v>-472.29880000000003</v>
          </cell>
        </row>
        <row r="835">
          <cell r="H835">
            <v>-472.5338999999999</v>
          </cell>
        </row>
        <row r="836">
          <cell r="H836">
            <v>-472.7681</v>
          </cell>
        </row>
        <row r="837">
          <cell r="H837">
            <v>-473.00419999999997</v>
          </cell>
        </row>
        <row r="838">
          <cell r="H838">
            <v>-473.23849999999999</v>
          </cell>
        </row>
        <row r="839">
          <cell r="H839">
            <v>-473.47360000000003</v>
          </cell>
        </row>
        <row r="840">
          <cell r="H840">
            <v>-473.7088</v>
          </cell>
        </row>
        <row r="841">
          <cell r="H841">
            <v>-473.94290000000001</v>
          </cell>
        </row>
        <row r="842">
          <cell r="H842">
            <v>-474.1782</v>
          </cell>
        </row>
        <row r="843">
          <cell r="H843">
            <v>-474.41329999999999</v>
          </cell>
        </row>
        <row r="844">
          <cell r="H844">
            <v>-474.64750000000004</v>
          </cell>
        </row>
        <row r="845">
          <cell r="H845">
            <v>-474.8836</v>
          </cell>
        </row>
        <row r="846">
          <cell r="H846">
            <v>-475.11890000000005</v>
          </cell>
        </row>
        <row r="847">
          <cell r="H847">
            <v>-475.35310000000004</v>
          </cell>
        </row>
        <row r="848">
          <cell r="H848">
            <v>-475.58819999999997</v>
          </cell>
        </row>
        <row r="849">
          <cell r="H849">
            <v>-475.82339999999999</v>
          </cell>
        </row>
        <row r="850">
          <cell r="H850">
            <v>-476.05759999999998</v>
          </cell>
        </row>
        <row r="851">
          <cell r="H851">
            <v>-476.29269999999997</v>
          </cell>
        </row>
        <row r="852">
          <cell r="H852">
            <v>-476.52699999999999</v>
          </cell>
        </row>
        <row r="853">
          <cell r="H853">
            <v>-476.76319999999998</v>
          </cell>
        </row>
        <row r="854">
          <cell r="H854">
            <v>-476.99829999999997</v>
          </cell>
        </row>
        <row r="855">
          <cell r="H855">
            <v>-477.23249999999996</v>
          </cell>
        </row>
        <row r="856">
          <cell r="H856">
            <v>-477.46770000000004</v>
          </cell>
        </row>
        <row r="857">
          <cell r="H857">
            <v>-477.7029</v>
          </cell>
        </row>
        <row r="858">
          <cell r="H858">
            <v>-477.93720000000002</v>
          </cell>
        </row>
        <row r="859">
          <cell r="H859">
            <v>-478.17230000000001</v>
          </cell>
        </row>
        <row r="860">
          <cell r="H860">
            <v>-478.40750000000003</v>
          </cell>
        </row>
        <row r="861">
          <cell r="H861">
            <v>-478.64269999999999</v>
          </cell>
        </row>
        <row r="862">
          <cell r="H862">
            <v>-478.87789999999995</v>
          </cell>
        </row>
        <row r="863">
          <cell r="H863">
            <v>-479.1121</v>
          </cell>
        </row>
        <row r="864">
          <cell r="H864">
            <v>-479.34709999999995</v>
          </cell>
        </row>
        <row r="865">
          <cell r="H865">
            <v>-479.57929999999999</v>
          </cell>
        </row>
        <row r="866">
          <cell r="H866">
            <v>-479.81180000000001</v>
          </cell>
        </row>
        <row r="867">
          <cell r="H867">
            <v>-480.0444</v>
          </cell>
        </row>
        <row r="868">
          <cell r="H868">
            <v>-480.27689999999996</v>
          </cell>
        </row>
        <row r="869">
          <cell r="H869">
            <v>-480.5095</v>
          </cell>
        </row>
        <row r="870">
          <cell r="H870">
            <v>-480.74209999999999</v>
          </cell>
        </row>
        <row r="871">
          <cell r="H871">
            <v>-480.97460000000001</v>
          </cell>
        </row>
        <row r="872">
          <cell r="H872">
            <v>-481.2072</v>
          </cell>
        </row>
        <row r="873">
          <cell r="H873">
            <v>-481.43979999999999</v>
          </cell>
        </row>
        <row r="874">
          <cell r="H874">
            <v>-481.67230000000001</v>
          </cell>
        </row>
        <row r="875">
          <cell r="H875">
            <v>-481.9049</v>
          </cell>
        </row>
        <row r="876">
          <cell r="H876">
            <v>-482.13850000000002</v>
          </cell>
        </row>
        <row r="877">
          <cell r="H877">
            <v>-482.37109999999996</v>
          </cell>
        </row>
        <row r="878">
          <cell r="H878">
            <v>-482.60359999999997</v>
          </cell>
        </row>
        <row r="879">
          <cell r="H879">
            <v>-482.83420000000001</v>
          </cell>
        </row>
        <row r="880">
          <cell r="H880">
            <v>-483.06780000000003</v>
          </cell>
        </row>
        <row r="881">
          <cell r="H881">
            <v>-483.30039999999997</v>
          </cell>
        </row>
        <row r="882">
          <cell r="H882">
            <v>-483.53300000000002</v>
          </cell>
        </row>
        <row r="883">
          <cell r="H883">
            <v>-483.76560000000006</v>
          </cell>
        </row>
        <row r="884">
          <cell r="H884">
            <v>-483.9991</v>
          </cell>
        </row>
        <row r="885">
          <cell r="H885">
            <v>-484.23169999999993</v>
          </cell>
        </row>
        <row r="886">
          <cell r="H886">
            <v>-484.4633</v>
          </cell>
        </row>
        <row r="887">
          <cell r="H887">
            <v>-484.69590000000005</v>
          </cell>
        </row>
        <row r="888">
          <cell r="H888">
            <v>-484.92949999999996</v>
          </cell>
        </row>
        <row r="889">
          <cell r="H889">
            <v>-485.16110000000003</v>
          </cell>
        </row>
        <row r="890">
          <cell r="H890">
            <v>-485.39370000000002</v>
          </cell>
        </row>
        <row r="891">
          <cell r="H891">
            <v>-485.62630000000001</v>
          </cell>
        </row>
        <row r="892">
          <cell r="H892">
            <v>-485.85990000000004</v>
          </cell>
        </row>
        <row r="893">
          <cell r="H893">
            <v>-486.0915</v>
          </cell>
        </row>
        <row r="894">
          <cell r="H894">
            <v>-486.32409999999999</v>
          </cell>
        </row>
        <row r="895">
          <cell r="H895">
            <v>-486.55669999999998</v>
          </cell>
        </row>
        <row r="896">
          <cell r="H896">
            <v>-486.7903</v>
          </cell>
        </row>
        <row r="897">
          <cell r="H897">
            <v>-487.02289999999994</v>
          </cell>
        </row>
        <row r="898">
          <cell r="H898">
            <v>-487.25450000000001</v>
          </cell>
        </row>
        <row r="899">
          <cell r="H899">
            <v>-487.48810000000003</v>
          </cell>
        </row>
        <row r="900">
          <cell r="H900">
            <v>-487.71980000000002</v>
          </cell>
        </row>
        <row r="901">
          <cell r="H901">
            <v>-487.95240000000001</v>
          </cell>
        </row>
        <row r="902">
          <cell r="H902">
            <v>-488.185</v>
          </cell>
        </row>
        <row r="903">
          <cell r="H903">
            <v>-488.41859999999997</v>
          </cell>
        </row>
        <row r="904">
          <cell r="H904">
            <v>-488.65120000000002</v>
          </cell>
        </row>
        <row r="905">
          <cell r="H905">
            <v>-488.88379999999995</v>
          </cell>
        </row>
        <row r="906">
          <cell r="H906">
            <v>-489.11650000000003</v>
          </cell>
        </row>
        <row r="907">
          <cell r="H907">
            <v>-489.34810000000004</v>
          </cell>
        </row>
        <row r="908">
          <cell r="H908">
            <v>-489.58069999999998</v>
          </cell>
        </row>
        <row r="909">
          <cell r="H909">
            <v>-489.81330000000003</v>
          </cell>
        </row>
        <row r="910">
          <cell r="H910">
            <v>-490.04590000000002</v>
          </cell>
        </row>
        <row r="911">
          <cell r="H911">
            <v>-490.27959999999996</v>
          </cell>
        </row>
        <row r="912">
          <cell r="H912">
            <v>-490.51220000000001</v>
          </cell>
        </row>
        <row r="913">
          <cell r="H913">
            <v>-490.74479999999994</v>
          </cell>
        </row>
        <row r="914">
          <cell r="H914">
            <v>-490.97649999999999</v>
          </cell>
        </row>
        <row r="915">
          <cell r="H915">
            <v>-491.20909999999998</v>
          </cell>
        </row>
        <row r="916">
          <cell r="H916">
            <v>-491.44170000000003</v>
          </cell>
        </row>
        <row r="917">
          <cell r="H917">
            <v>-491.67439999999999</v>
          </cell>
        </row>
        <row r="918">
          <cell r="H918">
            <v>-491.90799999999996</v>
          </cell>
        </row>
        <row r="919">
          <cell r="H919">
            <v>-492.14070000000004</v>
          </cell>
        </row>
        <row r="920">
          <cell r="H920">
            <v>-492.3723</v>
          </cell>
        </row>
        <row r="921">
          <cell r="H921">
            <v>-492.60489999999999</v>
          </cell>
        </row>
        <row r="922">
          <cell r="H922">
            <v>-492.83759999999995</v>
          </cell>
        </row>
        <row r="923">
          <cell r="H923">
            <v>-493.0702</v>
          </cell>
        </row>
        <row r="924">
          <cell r="H924">
            <v>-493.30290000000002</v>
          </cell>
        </row>
        <row r="925">
          <cell r="H925">
            <v>-493.53650000000005</v>
          </cell>
        </row>
        <row r="926">
          <cell r="H926">
            <v>-493.76920000000001</v>
          </cell>
        </row>
        <row r="927">
          <cell r="H927">
            <v>-494.00080000000003</v>
          </cell>
        </row>
        <row r="928">
          <cell r="H928">
            <v>-494.23350000000005</v>
          </cell>
        </row>
        <row r="929">
          <cell r="H929">
            <v>-494.46609999999998</v>
          </cell>
        </row>
        <row r="930">
          <cell r="H930">
            <v>-494.69880000000001</v>
          </cell>
        </row>
        <row r="931">
          <cell r="H931">
            <v>-494.93149999999997</v>
          </cell>
        </row>
        <row r="932">
          <cell r="H932">
            <v>-495.16509999999994</v>
          </cell>
        </row>
        <row r="933">
          <cell r="H933">
            <v>-495.39679999999998</v>
          </cell>
        </row>
        <row r="934">
          <cell r="H934">
            <v>-495.62839999999994</v>
          </cell>
        </row>
        <row r="935">
          <cell r="H935">
            <v>-495.8621</v>
          </cell>
        </row>
        <row r="936">
          <cell r="H936">
            <v>-496.09450000000004</v>
          </cell>
        </row>
        <row r="937">
          <cell r="H937">
            <v>-496.32579999999996</v>
          </cell>
        </row>
        <row r="938">
          <cell r="H938">
            <v>-496.55799999999999</v>
          </cell>
        </row>
        <row r="939">
          <cell r="H939">
            <v>-496.7903</v>
          </cell>
        </row>
        <row r="940">
          <cell r="H940">
            <v>-497.02249999999998</v>
          </cell>
        </row>
        <row r="941">
          <cell r="H941">
            <v>-497.25480000000005</v>
          </cell>
        </row>
        <row r="942">
          <cell r="H942">
            <v>-497.48599999999999</v>
          </cell>
        </row>
        <row r="943">
          <cell r="H943">
            <v>-497.7183</v>
          </cell>
        </row>
        <row r="944">
          <cell r="H944">
            <v>-497.95049999999998</v>
          </cell>
        </row>
        <row r="945">
          <cell r="H945">
            <v>-498.18179999999995</v>
          </cell>
        </row>
        <row r="946">
          <cell r="H946">
            <v>-498.41300000000001</v>
          </cell>
        </row>
        <row r="947">
          <cell r="H947">
            <v>-498.64530000000002</v>
          </cell>
        </row>
        <row r="948">
          <cell r="H948">
            <v>-498.87749999999994</v>
          </cell>
        </row>
        <row r="949">
          <cell r="H949">
            <v>-499.10880000000003</v>
          </cell>
        </row>
        <row r="950">
          <cell r="H950">
            <v>-499.34109999999998</v>
          </cell>
        </row>
        <row r="951">
          <cell r="H951">
            <v>-499.57330000000002</v>
          </cell>
        </row>
        <row r="952">
          <cell r="H952">
            <v>-499.8066</v>
          </cell>
        </row>
        <row r="953">
          <cell r="H953">
            <v>-500.03790000000004</v>
          </cell>
        </row>
        <row r="954">
          <cell r="H954">
            <v>-500.26909999999998</v>
          </cell>
        </row>
        <row r="955">
          <cell r="H955">
            <v>-500.50139999999999</v>
          </cell>
        </row>
        <row r="956">
          <cell r="H956">
            <v>-500.7337</v>
          </cell>
        </row>
        <row r="957">
          <cell r="H957">
            <v>-500.96500000000003</v>
          </cell>
        </row>
        <row r="958">
          <cell r="H958">
            <v>-501.19719999999995</v>
          </cell>
        </row>
        <row r="959">
          <cell r="H959">
            <v>-501.42850000000004</v>
          </cell>
        </row>
        <row r="960">
          <cell r="H960">
            <v>-501.65210000000002</v>
          </cell>
        </row>
        <row r="961">
          <cell r="H961">
            <v>-501.87349999999998</v>
          </cell>
        </row>
        <row r="962">
          <cell r="H962">
            <v>-502.09590000000003</v>
          </cell>
        </row>
        <row r="963">
          <cell r="H963">
            <v>-502.31729999999999</v>
          </cell>
        </row>
        <row r="964">
          <cell r="H964">
            <v>-502.53769999999997</v>
          </cell>
        </row>
        <row r="965">
          <cell r="H965">
            <v>-502.76010000000002</v>
          </cell>
        </row>
        <row r="966">
          <cell r="H966">
            <v>-502.98050000000001</v>
          </cell>
        </row>
        <row r="967">
          <cell r="H967">
            <v>-503.2029</v>
          </cell>
        </row>
        <row r="968">
          <cell r="H968">
            <v>-503.42330000000004</v>
          </cell>
        </row>
        <row r="969">
          <cell r="H969">
            <v>-503.64569999999998</v>
          </cell>
        </row>
        <row r="970">
          <cell r="H970">
            <v>-503.86609999999996</v>
          </cell>
        </row>
        <row r="971">
          <cell r="H971">
            <v>-504.08859999999999</v>
          </cell>
        </row>
        <row r="972">
          <cell r="H972">
            <v>-504.30999999999995</v>
          </cell>
        </row>
        <row r="973">
          <cell r="H973">
            <v>-504.53139999999996</v>
          </cell>
        </row>
        <row r="974">
          <cell r="H974">
            <v>-504.75279999999998</v>
          </cell>
        </row>
        <row r="975">
          <cell r="H975">
            <v>-504.9742</v>
          </cell>
        </row>
        <row r="976">
          <cell r="H976">
            <v>-505.19659999999999</v>
          </cell>
        </row>
        <row r="977">
          <cell r="H977">
            <v>-505.4171</v>
          </cell>
        </row>
        <row r="978">
          <cell r="H978">
            <v>-505.63850000000002</v>
          </cell>
        </row>
        <row r="979">
          <cell r="H979">
            <v>-505.86089999999996</v>
          </cell>
        </row>
        <row r="980">
          <cell r="H980">
            <v>-506.08230000000003</v>
          </cell>
        </row>
        <row r="981">
          <cell r="H981">
            <v>-506.30280000000005</v>
          </cell>
        </row>
        <row r="982">
          <cell r="H982">
            <v>-506.52420000000001</v>
          </cell>
        </row>
        <row r="983">
          <cell r="H983">
            <v>-506.74559999999997</v>
          </cell>
        </row>
        <row r="984">
          <cell r="H984">
            <v>-506.96809999999999</v>
          </cell>
        </row>
        <row r="985">
          <cell r="H985">
            <v>-507.18849999999998</v>
          </cell>
        </row>
        <row r="986">
          <cell r="H986">
            <v>-507.41089999999997</v>
          </cell>
        </row>
        <row r="987">
          <cell r="H987">
            <v>-507.63139999999999</v>
          </cell>
        </row>
        <row r="988">
          <cell r="H988">
            <v>-507.85379999999998</v>
          </cell>
        </row>
        <row r="989">
          <cell r="H989">
            <v>-508.07429999999999</v>
          </cell>
        </row>
        <row r="990">
          <cell r="H990">
            <v>-508.29669999999999</v>
          </cell>
        </row>
        <row r="991">
          <cell r="H991">
            <v>-508.51710000000003</v>
          </cell>
        </row>
        <row r="992">
          <cell r="H992">
            <v>-508.73859999999996</v>
          </cell>
        </row>
        <row r="993">
          <cell r="H993">
            <v>-508.96100000000001</v>
          </cell>
        </row>
        <row r="994">
          <cell r="H994">
            <v>-509.1825</v>
          </cell>
        </row>
        <row r="995">
          <cell r="H995">
            <v>-509.40290000000005</v>
          </cell>
        </row>
        <row r="996">
          <cell r="H996">
            <v>-509.62539999999996</v>
          </cell>
        </row>
        <row r="997">
          <cell r="H997">
            <v>-509.84680000000003</v>
          </cell>
        </row>
        <row r="998">
          <cell r="H998">
            <v>-510.06830000000002</v>
          </cell>
        </row>
        <row r="999">
          <cell r="H999">
            <v>-510.28870000000006</v>
          </cell>
        </row>
        <row r="1000">
          <cell r="H1000">
            <v>-510.51019999999994</v>
          </cell>
        </row>
        <row r="1001">
          <cell r="H1001">
            <v>-510.73170000000005</v>
          </cell>
        </row>
        <row r="1002">
          <cell r="H1002">
            <v>-510.95309999999995</v>
          </cell>
        </row>
        <row r="1003">
          <cell r="H1003">
            <v>-511.17560000000003</v>
          </cell>
        </row>
        <row r="1004">
          <cell r="H1004">
            <v>-511.39599999999996</v>
          </cell>
        </row>
        <row r="1005">
          <cell r="H1005">
            <v>-511.61749999999995</v>
          </cell>
        </row>
        <row r="1006">
          <cell r="H1006">
            <v>-511.83899999999994</v>
          </cell>
        </row>
        <row r="1007">
          <cell r="H1007">
            <v>-512.06140000000005</v>
          </cell>
        </row>
        <row r="1008">
          <cell r="H1008">
            <v>-512.28189999999995</v>
          </cell>
        </row>
        <row r="1009">
          <cell r="H1009">
            <v>-512.50440000000003</v>
          </cell>
        </row>
        <row r="1010">
          <cell r="H1010">
            <v>-512.72490000000005</v>
          </cell>
        </row>
        <row r="1011">
          <cell r="H1011">
            <v>-512.94730000000004</v>
          </cell>
        </row>
        <row r="1012">
          <cell r="H1012">
            <v>-513.16779999999994</v>
          </cell>
        </row>
        <row r="1013">
          <cell r="H1013">
            <v>-513.39030000000002</v>
          </cell>
        </row>
        <row r="1014">
          <cell r="H1014">
            <v>-513.61080000000004</v>
          </cell>
        </row>
        <row r="1015">
          <cell r="H1015">
            <v>-513.83219999999994</v>
          </cell>
        </row>
        <row r="1016">
          <cell r="H1016">
            <v>-514.05469999999991</v>
          </cell>
        </row>
        <row r="1017">
          <cell r="H1017">
            <v>-514.27620000000002</v>
          </cell>
        </row>
        <row r="1018">
          <cell r="H1018">
            <v>-514.49670000000003</v>
          </cell>
        </row>
        <row r="1019">
          <cell r="H1019">
            <v>-514.7192</v>
          </cell>
        </row>
        <row r="1020">
          <cell r="H1020">
            <v>-514.93970000000002</v>
          </cell>
        </row>
        <row r="1021">
          <cell r="H1021">
            <v>-515.16120000000001</v>
          </cell>
        </row>
        <row r="1022">
          <cell r="H1022">
            <v>-515.3836</v>
          </cell>
        </row>
        <row r="1023">
          <cell r="H1023">
            <v>-515.60410000000002</v>
          </cell>
        </row>
        <row r="1024">
          <cell r="H1024">
            <v>-515.82560000000001</v>
          </cell>
        </row>
        <row r="1025">
          <cell r="H1025">
            <v>-516.0471</v>
          </cell>
        </row>
        <row r="1026">
          <cell r="H1026">
            <v>-516.26959999999997</v>
          </cell>
        </row>
        <row r="1027">
          <cell r="H1027">
            <v>-516.49009999999998</v>
          </cell>
        </row>
        <row r="1028">
          <cell r="H1028">
            <v>-516.71259999999995</v>
          </cell>
        </row>
        <row r="1029">
          <cell r="H1029">
            <v>-516.93309999999997</v>
          </cell>
        </row>
        <row r="1030">
          <cell r="H1030">
            <v>-517.15459999999996</v>
          </cell>
        </row>
        <row r="1031">
          <cell r="H1031">
            <v>-517.37709999999993</v>
          </cell>
        </row>
        <row r="1032">
          <cell r="H1032">
            <v>-517.59860000000003</v>
          </cell>
        </row>
        <row r="1033">
          <cell r="H1033">
            <v>-517.8119999999999</v>
          </cell>
        </row>
        <row r="1034">
          <cell r="H1034">
            <v>-518.02340000000004</v>
          </cell>
        </row>
        <row r="1035">
          <cell r="H1035">
            <v>-518.23680000000002</v>
          </cell>
        </row>
        <row r="1036">
          <cell r="H1036">
            <v>-518.44920000000002</v>
          </cell>
        </row>
        <row r="1037">
          <cell r="H1037">
            <v>-518.66160000000002</v>
          </cell>
        </row>
        <row r="1038">
          <cell r="H1038">
            <v>-518.875</v>
          </cell>
        </row>
        <row r="1039">
          <cell r="H1039">
            <v>-519.08739999999989</v>
          </cell>
        </row>
        <row r="1040">
          <cell r="H1040">
            <v>-519.2998</v>
          </cell>
        </row>
        <row r="1041">
          <cell r="H1041">
            <v>-519.51319999999998</v>
          </cell>
        </row>
        <row r="1042">
          <cell r="H1042">
            <v>-519.72559999999999</v>
          </cell>
        </row>
        <row r="1043">
          <cell r="H1043">
            <v>-519.93809999999996</v>
          </cell>
        </row>
        <row r="1044">
          <cell r="H1044">
            <v>-520.15149999999994</v>
          </cell>
        </row>
        <row r="1045">
          <cell r="H1045">
            <v>-520.36390000000006</v>
          </cell>
        </row>
        <row r="1046">
          <cell r="H1046">
            <v>-520.57629999999995</v>
          </cell>
        </row>
        <row r="1047">
          <cell r="H1047">
            <v>-520.78970000000004</v>
          </cell>
        </row>
        <row r="1048">
          <cell r="H1048">
            <v>-521.00220000000002</v>
          </cell>
        </row>
        <row r="1049">
          <cell r="H1049">
            <v>-521.21559999999999</v>
          </cell>
        </row>
        <row r="1050">
          <cell r="H1050">
            <v>-521.428</v>
          </cell>
        </row>
        <row r="1051">
          <cell r="H1051">
            <v>-521.6404</v>
          </cell>
        </row>
        <row r="1052">
          <cell r="H1052">
            <v>-521.85390000000007</v>
          </cell>
        </row>
        <row r="1053">
          <cell r="H1053">
            <v>-522.06629999999996</v>
          </cell>
        </row>
        <row r="1054">
          <cell r="H1054">
            <v>-522.27870000000007</v>
          </cell>
        </row>
        <row r="1055">
          <cell r="H1055">
            <v>-522.49220000000003</v>
          </cell>
        </row>
        <row r="1056">
          <cell r="H1056">
            <v>-522.70460000000003</v>
          </cell>
        </row>
        <row r="1057">
          <cell r="H1057">
            <v>-522.91700000000003</v>
          </cell>
        </row>
        <row r="1058">
          <cell r="H1058">
            <v>-523.13049999999998</v>
          </cell>
        </row>
        <row r="1059">
          <cell r="H1059">
            <v>-523.34289999999999</v>
          </cell>
        </row>
        <row r="1060">
          <cell r="H1060">
            <v>-523.55539999999996</v>
          </cell>
        </row>
        <row r="1061">
          <cell r="H1061">
            <v>-523.76880000000006</v>
          </cell>
        </row>
        <row r="1062">
          <cell r="H1062">
            <v>-523.98119999999994</v>
          </cell>
        </row>
        <row r="1063">
          <cell r="H1063">
            <v>-524.19269999999995</v>
          </cell>
        </row>
        <row r="1064">
          <cell r="H1064">
            <v>-524.40710000000001</v>
          </cell>
        </row>
        <row r="1065">
          <cell r="H1065">
            <v>-524.61959999999999</v>
          </cell>
        </row>
        <row r="1066">
          <cell r="H1066">
            <v>-524.83199999999999</v>
          </cell>
        </row>
        <row r="1067">
          <cell r="H1067">
            <v>-525.04549999999995</v>
          </cell>
        </row>
        <row r="1068">
          <cell r="H1068">
            <v>-525.25800000000004</v>
          </cell>
        </row>
        <row r="1069">
          <cell r="H1069">
            <v>-525.47039999999993</v>
          </cell>
        </row>
        <row r="1070">
          <cell r="H1070">
            <v>-525.68290000000002</v>
          </cell>
        </row>
        <row r="1071">
          <cell r="H1071">
            <v>-525.8963</v>
          </cell>
        </row>
        <row r="1072">
          <cell r="H1072">
            <v>-526.10879999999997</v>
          </cell>
        </row>
        <row r="1073">
          <cell r="H1073">
            <v>-526.32120000000009</v>
          </cell>
        </row>
        <row r="1074">
          <cell r="H1074">
            <v>-526.53470000000004</v>
          </cell>
        </row>
        <row r="1075">
          <cell r="H1075">
            <v>-526.74720000000002</v>
          </cell>
        </row>
        <row r="1076">
          <cell r="H1076">
            <v>-526.9606</v>
          </cell>
        </row>
        <row r="1077">
          <cell r="H1077">
            <v>-527.17309999999998</v>
          </cell>
        </row>
        <row r="1078">
          <cell r="H1078">
            <v>-527.38560000000007</v>
          </cell>
        </row>
        <row r="1079">
          <cell r="H1079">
            <v>-527.59909999999991</v>
          </cell>
        </row>
        <row r="1080">
          <cell r="H1080">
            <v>-527.81050000000005</v>
          </cell>
        </row>
        <row r="1081">
          <cell r="H1081">
            <v>-528.024</v>
          </cell>
        </row>
        <row r="1082">
          <cell r="H1082">
            <v>-528.23749999999995</v>
          </cell>
        </row>
        <row r="1083">
          <cell r="H1083">
            <v>-528.45000000000005</v>
          </cell>
        </row>
        <row r="1084">
          <cell r="H1084">
            <v>-528.66240000000005</v>
          </cell>
        </row>
        <row r="1085">
          <cell r="H1085">
            <v>-528.8759</v>
          </cell>
        </row>
        <row r="1086">
          <cell r="H1086">
            <v>-529.08839999999998</v>
          </cell>
        </row>
        <row r="1087">
          <cell r="H1087">
            <v>-529.29989999999998</v>
          </cell>
        </row>
        <row r="1088">
          <cell r="H1088">
            <v>-529.51440000000002</v>
          </cell>
        </row>
        <row r="1089">
          <cell r="H1089">
            <v>-529.7269</v>
          </cell>
        </row>
        <row r="1090">
          <cell r="H1090">
            <v>-529.9384</v>
          </cell>
        </row>
        <row r="1091">
          <cell r="H1091">
            <v>-530.1508</v>
          </cell>
        </row>
        <row r="1092">
          <cell r="H1092">
            <v>-530.36530000000005</v>
          </cell>
        </row>
        <row r="1093">
          <cell r="H1093">
            <v>-530.57780000000002</v>
          </cell>
        </row>
        <row r="1094">
          <cell r="H1094">
            <v>-530.78930000000003</v>
          </cell>
        </row>
        <row r="1095">
          <cell r="H1095">
            <v>-531.00379999999996</v>
          </cell>
        </row>
        <row r="1096">
          <cell r="H1096">
            <v>-531.21630000000005</v>
          </cell>
        </row>
        <row r="1097">
          <cell r="H1097">
            <v>-531.42880000000002</v>
          </cell>
        </row>
        <row r="1098">
          <cell r="H1098">
            <v>-531.6413</v>
          </cell>
        </row>
        <row r="1099">
          <cell r="H1099">
            <v>-531.85480000000007</v>
          </cell>
        </row>
        <row r="1100">
          <cell r="H1100">
            <v>-532.06730000000005</v>
          </cell>
        </row>
        <row r="1101">
          <cell r="H1101">
            <v>-532.27880000000005</v>
          </cell>
        </row>
        <row r="1102">
          <cell r="H1102">
            <v>-532.49339999999995</v>
          </cell>
        </row>
        <row r="1103">
          <cell r="H1103">
            <v>-532.70590000000004</v>
          </cell>
        </row>
        <row r="1104">
          <cell r="H1104">
            <v>-532.91840000000002</v>
          </cell>
        </row>
        <row r="1105">
          <cell r="H1105">
            <v>-533.1309</v>
          </cell>
        </row>
        <row r="1106">
          <cell r="H1106">
            <v>-533.34440000000006</v>
          </cell>
        </row>
        <row r="1107">
          <cell r="H1107">
            <v>-533.55690000000004</v>
          </cell>
        </row>
        <row r="1108">
          <cell r="H1108">
            <v>-533.76940000000002</v>
          </cell>
        </row>
        <row r="1109">
          <cell r="H1109">
            <v>-533.98199999999997</v>
          </cell>
        </row>
        <row r="1110">
          <cell r="H1110">
            <v>-534.19550000000004</v>
          </cell>
        </row>
        <row r="1111">
          <cell r="H1111">
            <v>-534.40800000000002</v>
          </cell>
        </row>
        <row r="1112">
          <cell r="H1112">
            <v>-534.62049999999999</v>
          </cell>
        </row>
        <row r="1113">
          <cell r="H1113">
            <v>-534.83400000000006</v>
          </cell>
        </row>
        <row r="1114">
          <cell r="H1114">
            <v>-535.03539999999998</v>
          </cell>
        </row>
        <row r="1115">
          <cell r="H1115">
            <v>-535.22220000000004</v>
          </cell>
        </row>
        <row r="1116">
          <cell r="H1116">
            <v>-535.40790000000004</v>
          </cell>
        </row>
        <row r="1117">
          <cell r="H1117">
            <v>-535.59469999999999</v>
          </cell>
        </row>
        <row r="1118">
          <cell r="H1118">
            <v>-535.78139999999996</v>
          </cell>
        </row>
        <row r="1119">
          <cell r="H1119">
            <v>-535.96699999999998</v>
          </cell>
        </row>
        <row r="1120">
          <cell r="H1120">
            <v>-536.15260000000001</v>
          </cell>
        </row>
        <row r="1121">
          <cell r="H1121">
            <v>-536.33730000000003</v>
          </cell>
        </row>
        <row r="1122">
          <cell r="H1122">
            <v>-536.52389999999991</v>
          </cell>
        </row>
        <row r="1123">
          <cell r="H1123">
            <v>-536.70859999999993</v>
          </cell>
        </row>
        <row r="1124">
          <cell r="H1124">
            <v>-536.89420000000007</v>
          </cell>
        </row>
        <row r="1125">
          <cell r="H1125">
            <v>-537.07989999999995</v>
          </cell>
        </row>
        <row r="1126">
          <cell r="H1126">
            <v>-537.26549999999997</v>
          </cell>
        </row>
        <row r="1127">
          <cell r="H1127">
            <v>-537.45010000000002</v>
          </cell>
        </row>
        <row r="1128">
          <cell r="H1128">
            <v>-537.63679999999999</v>
          </cell>
        </row>
        <row r="1129">
          <cell r="H1129">
            <v>-537.82339999999999</v>
          </cell>
        </row>
        <row r="1130">
          <cell r="H1130">
            <v>-538.00810000000001</v>
          </cell>
        </row>
        <row r="1131">
          <cell r="H1131">
            <v>-538.19470000000001</v>
          </cell>
        </row>
        <row r="1132">
          <cell r="H1132">
            <v>-538.37940000000003</v>
          </cell>
        </row>
        <row r="1133">
          <cell r="H1133">
            <v>-538.56500000000005</v>
          </cell>
        </row>
        <row r="1134">
          <cell r="H1134">
            <v>-538.75070000000005</v>
          </cell>
        </row>
        <row r="1135">
          <cell r="H1135">
            <v>-538.93640000000005</v>
          </cell>
        </row>
        <row r="1136">
          <cell r="H1136">
            <v>-539.12099999999998</v>
          </cell>
        </row>
        <row r="1137">
          <cell r="H1137">
            <v>-539.30770000000007</v>
          </cell>
        </row>
        <row r="1138">
          <cell r="H1138">
            <v>-539.4923</v>
          </cell>
        </row>
        <row r="1139">
          <cell r="H1139">
            <v>-539.678</v>
          </cell>
        </row>
        <row r="1140">
          <cell r="H1140">
            <v>-539.86360000000002</v>
          </cell>
        </row>
        <row r="1141">
          <cell r="H1141">
            <v>-540.05029999999999</v>
          </cell>
        </row>
        <row r="1142">
          <cell r="H1142">
            <v>-540.23500000000001</v>
          </cell>
        </row>
        <row r="1143">
          <cell r="H1143">
            <v>-540.42060000000004</v>
          </cell>
        </row>
        <row r="1144">
          <cell r="H1144">
            <v>-540.60629999999992</v>
          </cell>
        </row>
        <row r="1145">
          <cell r="H1145">
            <v>-540.79189999999994</v>
          </cell>
        </row>
        <row r="1146">
          <cell r="H1146">
            <v>-540.97640000000001</v>
          </cell>
        </row>
        <row r="1147">
          <cell r="H1147">
            <v>-541.16200000000003</v>
          </cell>
        </row>
        <row r="1148">
          <cell r="H1148">
            <v>-541.34750000000008</v>
          </cell>
        </row>
        <row r="1149">
          <cell r="H1149">
            <v>-541.53300000000002</v>
          </cell>
        </row>
        <row r="1150">
          <cell r="H1150">
            <v>-541.71780000000001</v>
          </cell>
        </row>
        <row r="1151">
          <cell r="H1151">
            <v>-541.9027000000001</v>
          </cell>
        </row>
        <row r="1152">
          <cell r="H1152">
            <v>-542.08760000000007</v>
          </cell>
        </row>
        <row r="1153">
          <cell r="H1153">
            <v>-542.27150000000006</v>
          </cell>
        </row>
        <row r="1154">
          <cell r="H1154">
            <v>-542.45650000000001</v>
          </cell>
        </row>
        <row r="1155">
          <cell r="H1155">
            <v>-542.64139999999998</v>
          </cell>
        </row>
        <row r="1156">
          <cell r="H1156">
            <v>-542.82529999999997</v>
          </cell>
        </row>
        <row r="1157">
          <cell r="H1157">
            <v>-543.01019999999994</v>
          </cell>
        </row>
        <row r="1158">
          <cell r="H1158">
            <v>-543.1961</v>
          </cell>
        </row>
        <row r="1159">
          <cell r="H1159">
            <v>-543.38099999999997</v>
          </cell>
        </row>
        <row r="1160">
          <cell r="H1160">
            <v>-543.56500000000005</v>
          </cell>
        </row>
        <row r="1161">
          <cell r="H1161">
            <v>-543.74990000000003</v>
          </cell>
        </row>
        <row r="1162">
          <cell r="H1162">
            <v>-543.9348</v>
          </cell>
        </row>
        <row r="1163">
          <cell r="H1163">
            <v>-544.11869999999999</v>
          </cell>
        </row>
        <row r="1164">
          <cell r="H1164">
            <v>-544.30370000000005</v>
          </cell>
        </row>
        <row r="1165">
          <cell r="H1165">
            <v>-544.48860000000002</v>
          </cell>
        </row>
        <row r="1166">
          <cell r="H1166">
            <v>-544.67349999999999</v>
          </cell>
        </row>
        <row r="1167">
          <cell r="H1167">
            <v>-544.85739999999998</v>
          </cell>
        </row>
        <row r="1168">
          <cell r="H1168">
            <v>-545.04240000000004</v>
          </cell>
        </row>
        <row r="1169">
          <cell r="H1169">
            <v>-545.22730000000001</v>
          </cell>
        </row>
        <row r="1170">
          <cell r="H1170">
            <v>-545.41120000000001</v>
          </cell>
        </row>
        <row r="1171">
          <cell r="H1171">
            <v>-545.59619999999995</v>
          </cell>
        </row>
        <row r="1172">
          <cell r="H1172">
            <v>-545.78210000000001</v>
          </cell>
        </row>
        <row r="1173">
          <cell r="H1173">
            <v>-545.96699999999998</v>
          </cell>
        </row>
        <row r="1174">
          <cell r="H1174">
            <v>-546.15100000000007</v>
          </cell>
        </row>
        <row r="1175">
          <cell r="H1175">
            <v>-546.33489999999995</v>
          </cell>
        </row>
        <row r="1176">
          <cell r="H1176">
            <v>-546.51979999999992</v>
          </cell>
        </row>
        <row r="1177">
          <cell r="H1177">
            <v>-546.70360000000005</v>
          </cell>
        </row>
        <row r="1178">
          <cell r="H1178">
            <v>-546.88750000000005</v>
          </cell>
        </row>
        <row r="1179">
          <cell r="H1179">
            <v>-547.07130000000006</v>
          </cell>
        </row>
        <row r="1180">
          <cell r="H1180">
            <v>-547.25509999999997</v>
          </cell>
        </row>
        <row r="1181">
          <cell r="H1181">
            <v>-547.43899999999996</v>
          </cell>
        </row>
        <row r="1182">
          <cell r="H1182">
            <v>-547.62379999999996</v>
          </cell>
        </row>
        <row r="1183">
          <cell r="H1183">
            <v>-547.8057</v>
          </cell>
        </row>
        <row r="1184">
          <cell r="H1184">
            <v>-547.9905</v>
          </cell>
        </row>
        <row r="1185">
          <cell r="H1185">
            <v>-548.17430000000002</v>
          </cell>
        </row>
        <row r="1186">
          <cell r="H1186">
            <v>-548.35919999999999</v>
          </cell>
        </row>
        <row r="1187">
          <cell r="H1187">
            <v>-548.54199999999992</v>
          </cell>
        </row>
        <row r="1188">
          <cell r="H1188">
            <v>-548.72590000000002</v>
          </cell>
        </row>
        <row r="1189">
          <cell r="H1189">
            <v>-548.90969999999993</v>
          </cell>
        </row>
        <row r="1190">
          <cell r="H1190">
            <v>-549.09349999999995</v>
          </cell>
        </row>
        <row r="1191">
          <cell r="H1191">
            <v>-549.27739999999994</v>
          </cell>
        </row>
        <row r="1192">
          <cell r="H1192">
            <v>-549.46219999999994</v>
          </cell>
        </row>
        <row r="1193">
          <cell r="H1193">
            <v>-549.64509999999996</v>
          </cell>
        </row>
        <row r="1194">
          <cell r="H1194">
            <v>-549.82889999999998</v>
          </cell>
        </row>
        <row r="1195">
          <cell r="H1195">
            <v>-550.01279999999997</v>
          </cell>
        </row>
        <row r="1196">
          <cell r="H1196">
            <v>-550.19759999999997</v>
          </cell>
        </row>
        <row r="1197">
          <cell r="H1197">
            <v>-550.38049999999998</v>
          </cell>
        </row>
        <row r="1198">
          <cell r="H1198">
            <v>-550.56540000000007</v>
          </cell>
        </row>
        <row r="1199">
          <cell r="H1199">
            <v>-550.7482</v>
          </cell>
        </row>
        <row r="1200">
          <cell r="H1200">
            <v>-550.93209999999999</v>
          </cell>
        </row>
        <row r="1201">
          <cell r="H1201">
            <v>-551.11590000000001</v>
          </cell>
        </row>
        <row r="1202">
          <cell r="H1202">
            <v>-551.30079999999998</v>
          </cell>
        </row>
        <row r="1203">
          <cell r="H1203">
            <v>-551.4846</v>
          </cell>
        </row>
        <row r="1204">
          <cell r="H1204">
            <v>-551.66750000000002</v>
          </cell>
        </row>
        <row r="1205">
          <cell r="H1205">
            <v>-551.85140000000001</v>
          </cell>
        </row>
        <row r="1206">
          <cell r="H1206">
            <v>-552.03620000000001</v>
          </cell>
        </row>
        <row r="1207">
          <cell r="H1207">
            <v>-552.21910000000003</v>
          </cell>
        </row>
        <row r="1208">
          <cell r="H1208">
            <v>-552.40390000000002</v>
          </cell>
        </row>
        <row r="1209">
          <cell r="H1209">
            <v>-552.58680000000004</v>
          </cell>
        </row>
        <row r="1210">
          <cell r="H1210">
            <v>-552.77070000000003</v>
          </cell>
        </row>
        <row r="1211">
          <cell r="H1211">
            <v>-552.95449999999994</v>
          </cell>
        </row>
        <row r="1212">
          <cell r="H1212">
            <v>-553.13940000000002</v>
          </cell>
        </row>
        <row r="1213">
          <cell r="H1213">
            <v>-553.32230000000004</v>
          </cell>
        </row>
        <row r="1214">
          <cell r="H1214">
            <v>-553.50720000000001</v>
          </cell>
        </row>
        <row r="1215">
          <cell r="H1215">
            <v>-553.69000000000005</v>
          </cell>
        </row>
        <row r="1216">
          <cell r="H1216">
            <v>-553.87299999999993</v>
          </cell>
        </row>
        <row r="1217">
          <cell r="H1217">
            <v>-554.05809999999997</v>
          </cell>
        </row>
        <row r="1218">
          <cell r="H1218">
            <v>-554.24109999999996</v>
          </cell>
        </row>
        <row r="1219">
          <cell r="H1219">
            <v>-554.42420000000004</v>
          </cell>
        </row>
        <row r="1220">
          <cell r="H1220">
            <v>-554.60929999999996</v>
          </cell>
        </row>
        <row r="1221">
          <cell r="H1221">
            <v>-554.79140000000007</v>
          </cell>
        </row>
        <row r="1222">
          <cell r="H1222">
            <v>-554.97550000000001</v>
          </cell>
        </row>
        <row r="1223">
          <cell r="H1223">
            <v>-555.1585</v>
          </cell>
        </row>
        <row r="1224">
          <cell r="H1224">
            <v>-555.34259999999995</v>
          </cell>
        </row>
        <row r="1225">
          <cell r="H1225">
            <v>-555.52570000000003</v>
          </cell>
        </row>
        <row r="1226">
          <cell r="H1226">
            <v>-555.7088</v>
          </cell>
        </row>
        <row r="1227">
          <cell r="H1227">
            <v>-555.89290000000005</v>
          </cell>
        </row>
        <row r="1228">
          <cell r="H1228">
            <v>-556.07690000000002</v>
          </cell>
        </row>
        <row r="1229">
          <cell r="H1229">
            <v>-556.26</v>
          </cell>
        </row>
        <row r="1230">
          <cell r="H1230">
            <v>-556.44409999999993</v>
          </cell>
        </row>
        <row r="1231">
          <cell r="H1231">
            <v>-556.62819999999999</v>
          </cell>
        </row>
        <row r="1232">
          <cell r="H1232">
            <v>-556.81029999999998</v>
          </cell>
        </row>
        <row r="1233">
          <cell r="H1233">
            <v>-556.99440000000004</v>
          </cell>
        </row>
        <row r="1234">
          <cell r="H1234">
            <v>-557.17849999999999</v>
          </cell>
        </row>
        <row r="1235">
          <cell r="H1235">
            <v>-557.36159999999995</v>
          </cell>
        </row>
        <row r="1236">
          <cell r="H1236">
            <v>-557.54520000000002</v>
          </cell>
        </row>
        <row r="1237">
          <cell r="H1237">
            <v>-557.72860000000003</v>
          </cell>
        </row>
        <row r="1238">
          <cell r="H1238">
            <v>-557.91200000000003</v>
          </cell>
        </row>
        <row r="1239">
          <cell r="H1239">
            <v>-558.09540000000004</v>
          </cell>
        </row>
        <row r="1240">
          <cell r="H1240">
            <v>-558.27880000000005</v>
          </cell>
        </row>
        <row r="1241">
          <cell r="H1241">
            <v>-558.46209999999996</v>
          </cell>
        </row>
        <row r="1242">
          <cell r="H1242">
            <v>-558.64549999999997</v>
          </cell>
        </row>
        <row r="1243">
          <cell r="H1243">
            <v>-558.82889999999998</v>
          </cell>
        </row>
        <row r="1244">
          <cell r="H1244">
            <v>-559.01229999999998</v>
          </cell>
        </row>
        <row r="1245">
          <cell r="H1245">
            <v>-559.19569999999999</v>
          </cell>
        </row>
        <row r="1246">
          <cell r="H1246">
            <v>-559.37909999999999</v>
          </cell>
        </row>
        <row r="1247">
          <cell r="H1247">
            <v>-559.5625</v>
          </cell>
        </row>
        <row r="1248">
          <cell r="H1248">
            <v>-559.74590000000001</v>
          </cell>
        </row>
        <row r="1249">
          <cell r="H1249">
            <v>-559.93020000000001</v>
          </cell>
        </row>
        <row r="1250">
          <cell r="H1250">
            <v>-560.11260000000004</v>
          </cell>
        </row>
        <row r="1251">
          <cell r="H1251">
            <v>-560.29600000000005</v>
          </cell>
        </row>
        <row r="1252">
          <cell r="H1252">
            <v>-560.47939999999994</v>
          </cell>
        </row>
        <row r="1253">
          <cell r="H1253">
            <v>-560.66280000000006</v>
          </cell>
        </row>
        <row r="1254">
          <cell r="H1254">
            <v>-560.84619999999995</v>
          </cell>
        </row>
        <row r="1255">
          <cell r="H1255">
            <v>-561.03060000000005</v>
          </cell>
        </row>
        <row r="1256">
          <cell r="H1256">
            <v>-561.21299999999997</v>
          </cell>
        </row>
        <row r="1257">
          <cell r="H1257">
            <v>-561.39639999999997</v>
          </cell>
        </row>
        <row r="1258">
          <cell r="H1258">
            <v>-561.57979999999998</v>
          </cell>
        </row>
        <row r="1259">
          <cell r="H1259">
            <v>-561.76319999999998</v>
          </cell>
        </row>
        <row r="1260">
          <cell r="H1260">
            <v>-561.94560000000001</v>
          </cell>
        </row>
        <row r="1261">
          <cell r="H1261">
            <v>-562.13</v>
          </cell>
        </row>
        <row r="1262">
          <cell r="H1262">
            <v>-562.31240000000003</v>
          </cell>
        </row>
        <row r="1263">
          <cell r="H1263">
            <v>-562.49580000000003</v>
          </cell>
        </row>
        <row r="1264">
          <cell r="H1264">
            <v>-562.67920000000004</v>
          </cell>
        </row>
        <row r="1265">
          <cell r="H1265">
            <v>-562.8626999999999</v>
          </cell>
        </row>
        <row r="1266">
          <cell r="H1266">
            <v>-563.0471</v>
          </cell>
        </row>
        <row r="1267">
          <cell r="H1267">
            <v>-563.23050000000001</v>
          </cell>
        </row>
        <row r="1268">
          <cell r="H1268">
            <v>-563.41290000000004</v>
          </cell>
        </row>
        <row r="1269">
          <cell r="H1269">
            <v>-563.59630000000004</v>
          </cell>
        </row>
        <row r="1270">
          <cell r="H1270">
            <v>-563.77970000000005</v>
          </cell>
        </row>
        <row r="1271">
          <cell r="H1271">
            <v>-563.96310000000005</v>
          </cell>
        </row>
        <row r="1272">
          <cell r="H1272">
            <v>-564.14750000000004</v>
          </cell>
        </row>
        <row r="1273">
          <cell r="H1273">
            <v>-564.33100000000002</v>
          </cell>
        </row>
        <row r="1274">
          <cell r="H1274">
            <v>-564.51340000000005</v>
          </cell>
        </row>
        <row r="1275">
          <cell r="H1275">
            <v>-564.69679999999994</v>
          </cell>
        </row>
        <row r="1276">
          <cell r="H1276">
            <v>-564.88020000000006</v>
          </cell>
        </row>
        <row r="1277">
          <cell r="H1277">
            <v>-565.06460000000004</v>
          </cell>
        </row>
        <row r="1278">
          <cell r="H1278">
            <v>-565.24810000000002</v>
          </cell>
        </row>
        <row r="1279">
          <cell r="H1279">
            <v>-565.43150000000003</v>
          </cell>
        </row>
        <row r="1280">
          <cell r="H1280">
            <v>-565.61390000000006</v>
          </cell>
        </row>
        <row r="1281">
          <cell r="H1281">
            <v>-565.79729999999995</v>
          </cell>
        </row>
        <row r="1282">
          <cell r="H1282">
            <v>-565.98180000000002</v>
          </cell>
        </row>
        <row r="1283">
          <cell r="H1283">
            <v>-566.16519999999991</v>
          </cell>
        </row>
        <row r="1284">
          <cell r="H1284">
            <v>-566.34860000000003</v>
          </cell>
        </row>
        <row r="1285">
          <cell r="H1285">
            <v>-566.53099999999995</v>
          </cell>
        </row>
        <row r="1286">
          <cell r="H1286">
            <v>-566.71450000000004</v>
          </cell>
        </row>
        <row r="1287">
          <cell r="H1287">
            <v>-566.89890000000003</v>
          </cell>
        </row>
        <row r="1288">
          <cell r="H1288">
            <v>-567.08230000000003</v>
          </cell>
        </row>
        <row r="1289">
          <cell r="H1289">
            <v>-567.26580000000001</v>
          </cell>
        </row>
        <row r="1290">
          <cell r="H1290">
            <v>-567.44820000000004</v>
          </cell>
        </row>
        <row r="1291">
          <cell r="H1291">
            <v>-567.63059999999996</v>
          </cell>
        </row>
        <row r="1292">
          <cell r="H1292">
            <v>-567.81510000000003</v>
          </cell>
        </row>
        <row r="1293">
          <cell r="H1293">
            <v>-567.99849999999992</v>
          </cell>
        </row>
        <row r="1294">
          <cell r="H1294">
            <v>-568.18200000000002</v>
          </cell>
        </row>
        <row r="1295">
          <cell r="H1295">
            <v>-568.36540000000002</v>
          </cell>
        </row>
        <row r="1296">
          <cell r="H1296">
            <v>-568.54880000000003</v>
          </cell>
        </row>
        <row r="1297">
          <cell r="H1297">
            <v>-568.73230000000001</v>
          </cell>
        </row>
        <row r="1298">
          <cell r="H1298">
            <v>-568.91570000000002</v>
          </cell>
        </row>
        <row r="1299">
          <cell r="H1299">
            <v>-569.0992</v>
          </cell>
        </row>
        <row r="1300">
          <cell r="H1300">
            <v>-569.2826</v>
          </cell>
        </row>
        <row r="1301">
          <cell r="H1301">
            <v>-569.46609999999998</v>
          </cell>
        </row>
        <row r="1302">
          <cell r="H1302">
            <v>-569.64949999999999</v>
          </cell>
        </row>
        <row r="1303">
          <cell r="H1303">
            <v>-569.83300000000008</v>
          </cell>
        </row>
        <row r="1304">
          <cell r="H1304">
            <v>-570.01639999999998</v>
          </cell>
        </row>
        <row r="1305">
          <cell r="H1305">
            <v>-570.19989999999996</v>
          </cell>
        </row>
        <row r="1306">
          <cell r="H1306">
            <v>-570.38329999999996</v>
          </cell>
        </row>
        <row r="1307">
          <cell r="H1307">
            <v>-570.56780000000003</v>
          </cell>
        </row>
        <row r="1308">
          <cell r="H1308">
            <v>-570.74919999999997</v>
          </cell>
        </row>
        <row r="1309">
          <cell r="H1309">
            <v>-570.93270000000007</v>
          </cell>
        </row>
        <row r="1310">
          <cell r="H1310">
            <v>-571.11609999999996</v>
          </cell>
        </row>
        <row r="1311">
          <cell r="H1311">
            <v>-571.30060000000003</v>
          </cell>
        </row>
        <row r="1312">
          <cell r="H1312">
            <v>-571.48399999999992</v>
          </cell>
        </row>
        <row r="1313">
          <cell r="H1313">
            <v>-571.66649999999993</v>
          </cell>
        </row>
        <row r="1314">
          <cell r="H1314">
            <v>-571.85</v>
          </cell>
        </row>
        <row r="1315">
          <cell r="H1315">
            <v>-572.03340000000003</v>
          </cell>
        </row>
        <row r="1316">
          <cell r="H1316">
            <v>-572.21199999999999</v>
          </cell>
        </row>
        <row r="1317">
          <cell r="H1317">
            <v>-572.38490000000002</v>
          </cell>
        </row>
        <row r="1318">
          <cell r="H1318">
            <v>-572.55670000000009</v>
          </cell>
        </row>
        <row r="1319">
          <cell r="H1319">
            <v>-572.72949999999992</v>
          </cell>
        </row>
        <row r="1320">
          <cell r="H1320">
            <v>-572.90340000000003</v>
          </cell>
        </row>
        <row r="1321">
          <cell r="H1321">
            <v>-573.0752</v>
          </cell>
        </row>
        <row r="1322">
          <cell r="H1322">
            <v>-573.24800000000005</v>
          </cell>
        </row>
        <row r="1323">
          <cell r="H1323">
            <v>-573.42090000000007</v>
          </cell>
        </row>
        <row r="1324">
          <cell r="H1324">
            <v>-573.59370000000001</v>
          </cell>
        </row>
        <row r="1325">
          <cell r="H1325">
            <v>-573.76559999999995</v>
          </cell>
        </row>
        <row r="1326">
          <cell r="H1326">
            <v>-573.93939999999998</v>
          </cell>
        </row>
        <row r="1327">
          <cell r="H1327">
            <v>-574.11220000000003</v>
          </cell>
        </row>
        <row r="1328">
          <cell r="H1328">
            <v>-574.28409999999997</v>
          </cell>
        </row>
        <row r="1329">
          <cell r="H1329">
            <v>-574.45690000000002</v>
          </cell>
        </row>
        <row r="1330">
          <cell r="H1330">
            <v>-574.62980000000005</v>
          </cell>
        </row>
        <row r="1331">
          <cell r="H1331">
            <v>-574.79070000000002</v>
          </cell>
        </row>
        <row r="1332">
          <cell r="H1332">
            <v>-574.92129999999997</v>
          </cell>
        </row>
        <row r="1333">
          <cell r="H1333">
            <v>-575.053</v>
          </cell>
        </row>
        <row r="1334">
          <cell r="H1334">
            <v>-575.18259999999998</v>
          </cell>
        </row>
        <row r="1335">
          <cell r="H1335">
            <v>-575.30650000000003</v>
          </cell>
        </row>
        <row r="1336">
          <cell r="H1336">
            <v>-575.42910000000006</v>
          </cell>
        </row>
        <row r="1337">
          <cell r="H1337">
            <v>-575.55269999999996</v>
          </cell>
        </row>
        <row r="1338">
          <cell r="H1338">
            <v>-575.67420000000004</v>
          </cell>
        </row>
        <row r="1339">
          <cell r="H1339">
            <v>-575.79579999999999</v>
          </cell>
        </row>
        <row r="1340">
          <cell r="H1340">
            <v>-575.91840000000002</v>
          </cell>
        </row>
        <row r="1341">
          <cell r="H1341">
            <v>-576.04100000000005</v>
          </cell>
        </row>
        <row r="1342">
          <cell r="H1342">
            <v>-576.1635</v>
          </cell>
        </row>
        <row r="1343">
          <cell r="H1343">
            <v>-576.28510000000006</v>
          </cell>
        </row>
        <row r="1344">
          <cell r="H1344">
            <v>-576.40769999999998</v>
          </cell>
        </row>
        <row r="1345">
          <cell r="H1345">
            <v>-576.53129999999999</v>
          </cell>
        </row>
        <row r="1346">
          <cell r="H1346">
            <v>-576.65290000000005</v>
          </cell>
        </row>
        <row r="1347">
          <cell r="H1347">
            <v>-576.77539999999999</v>
          </cell>
        </row>
        <row r="1348">
          <cell r="H1348">
            <v>-576.89799999999991</v>
          </cell>
        </row>
        <row r="1349">
          <cell r="H1349">
            <v>-577.01960000000008</v>
          </cell>
        </row>
        <row r="1350">
          <cell r="H1350">
            <v>-577.1422</v>
          </cell>
        </row>
        <row r="1351">
          <cell r="H1351">
            <v>-577.26480000000004</v>
          </cell>
        </row>
        <row r="1352">
          <cell r="H1352">
            <v>-577.38739999999996</v>
          </cell>
        </row>
        <row r="1353">
          <cell r="H1353">
            <v>-577.50990000000002</v>
          </cell>
        </row>
        <row r="1354">
          <cell r="H1354">
            <v>-577.63149999999996</v>
          </cell>
        </row>
        <row r="1355">
          <cell r="H1355">
            <v>-577.75509999999997</v>
          </cell>
        </row>
        <row r="1356">
          <cell r="H1356">
            <v>-577.87670000000003</v>
          </cell>
        </row>
        <row r="1357">
          <cell r="H1357">
            <v>-577.99929999999995</v>
          </cell>
        </row>
        <row r="1358">
          <cell r="H1358">
            <v>-578.12090000000001</v>
          </cell>
        </row>
        <row r="1359">
          <cell r="H1359">
            <v>-578.24389999999994</v>
          </cell>
        </row>
        <row r="1360">
          <cell r="H1360">
            <v>-578.36469999999997</v>
          </cell>
        </row>
        <row r="1361">
          <cell r="H1361">
            <v>-578.4855</v>
          </cell>
        </row>
        <row r="1362">
          <cell r="H1362">
            <v>-578.60739999999998</v>
          </cell>
        </row>
        <row r="1363">
          <cell r="H1363">
            <v>-578.72820000000002</v>
          </cell>
        </row>
        <row r="1364">
          <cell r="H1364">
            <v>-578.85</v>
          </cell>
        </row>
        <row r="1365">
          <cell r="H1365">
            <v>-578.97080000000005</v>
          </cell>
        </row>
        <row r="1366">
          <cell r="H1366">
            <v>-579.0575</v>
          </cell>
        </row>
        <row r="1367">
          <cell r="H1367">
            <v>-579.06740000000002</v>
          </cell>
        </row>
        <row r="1368">
          <cell r="H1368">
            <v>-579.07730000000004</v>
          </cell>
        </row>
        <row r="1369">
          <cell r="H1369">
            <v>-579.08819999999992</v>
          </cell>
        </row>
        <row r="1370">
          <cell r="H1370">
            <v>-579.09899999999993</v>
          </cell>
        </row>
        <row r="1371">
          <cell r="H1371">
            <v>-579.10989999999993</v>
          </cell>
        </row>
        <row r="1372">
          <cell r="H1372">
            <v>-579.11979999999994</v>
          </cell>
        </row>
        <row r="1373">
          <cell r="H1373">
            <v>-579.12969999999996</v>
          </cell>
        </row>
        <row r="1374">
          <cell r="H1374">
            <v>-579.14060000000006</v>
          </cell>
        </row>
        <row r="1375">
          <cell r="H1375">
            <v>-579.15039999999999</v>
          </cell>
        </row>
        <row r="1376">
          <cell r="H1376">
            <v>-579.16229999999996</v>
          </cell>
        </row>
        <row r="1377">
          <cell r="H1377">
            <v>-579.1712</v>
          </cell>
        </row>
        <row r="1378">
          <cell r="H1378">
            <v>-579.18110000000001</v>
          </cell>
        </row>
        <row r="1379">
          <cell r="H1379">
            <v>-579.19190000000003</v>
          </cell>
        </row>
        <row r="1380">
          <cell r="H1380">
            <v>-579.20180000000005</v>
          </cell>
        </row>
        <row r="1381">
          <cell r="H1381">
            <v>-579.21270000000004</v>
          </cell>
        </row>
        <row r="1382">
          <cell r="H1382">
            <v>-579.22360000000003</v>
          </cell>
        </row>
        <row r="1383">
          <cell r="H1383">
            <v>-579.23340000000007</v>
          </cell>
        </row>
        <row r="1384">
          <cell r="H1384">
            <v>-579.24429999999995</v>
          </cell>
        </row>
        <row r="1385">
          <cell r="H1385">
            <v>-579.25420000000008</v>
          </cell>
        </row>
        <row r="1386">
          <cell r="H1386">
            <v>-579.2650000000001</v>
          </cell>
        </row>
        <row r="1387">
          <cell r="H1387">
            <v>-579.2749</v>
          </cell>
        </row>
        <row r="1388">
          <cell r="H1388">
            <v>-579.28579999999999</v>
          </cell>
        </row>
        <row r="1389">
          <cell r="H1389">
            <v>-579.29560000000004</v>
          </cell>
        </row>
        <row r="1390">
          <cell r="H1390">
            <v>-579.30549999999994</v>
          </cell>
        </row>
        <row r="1391">
          <cell r="H1391">
            <v>-579.31539999999995</v>
          </cell>
        </row>
        <row r="1392">
          <cell r="H1392">
            <v>-579.32629999999995</v>
          </cell>
        </row>
        <row r="1393">
          <cell r="H1393">
            <v>-579.33609999999999</v>
          </cell>
        </row>
        <row r="1394">
          <cell r="H1394">
            <v>-579.34699999999998</v>
          </cell>
        </row>
        <row r="1395">
          <cell r="H1395">
            <v>-579.35789999999997</v>
          </cell>
        </row>
        <row r="1396">
          <cell r="H1396">
            <v>-579.36770000000001</v>
          </cell>
        </row>
        <row r="1397">
          <cell r="H1397">
            <v>-579.37860000000001</v>
          </cell>
        </row>
        <row r="1398">
          <cell r="H1398">
            <v>-579.38840000000005</v>
          </cell>
        </row>
        <row r="1399">
          <cell r="H1399">
            <v>-579.39729999999997</v>
          </cell>
        </row>
        <row r="1400">
          <cell r="H1400">
            <v>-579.40819999999997</v>
          </cell>
        </row>
        <row r="1401">
          <cell r="H1401">
            <v>-579.41800000000001</v>
          </cell>
        </row>
        <row r="1402">
          <cell r="H1402">
            <v>-579.42989999999998</v>
          </cell>
        </row>
        <row r="1403">
          <cell r="H1403">
            <v>-579.43979999999999</v>
          </cell>
        </row>
        <row r="1404">
          <cell r="H1404">
            <v>-579.44960000000003</v>
          </cell>
        </row>
        <row r="1405">
          <cell r="H1405">
            <v>-579.46050000000002</v>
          </cell>
        </row>
        <row r="1406">
          <cell r="H1406">
            <v>-579.47029999999995</v>
          </cell>
        </row>
        <row r="1407">
          <cell r="H1407">
            <v>-579.48019999999997</v>
          </cell>
        </row>
        <row r="1408">
          <cell r="H1408">
            <v>-579.49109999999996</v>
          </cell>
        </row>
        <row r="1409">
          <cell r="H1409">
            <v>-579.49990000000003</v>
          </cell>
        </row>
        <row r="1410">
          <cell r="H1410">
            <v>-579.51179999999999</v>
          </cell>
        </row>
        <row r="1411">
          <cell r="H1411">
            <v>-579.52160000000003</v>
          </cell>
        </row>
        <row r="1412">
          <cell r="H1412">
            <v>-579.53150000000005</v>
          </cell>
        </row>
        <row r="1413">
          <cell r="H1413">
            <v>-579.54240000000004</v>
          </cell>
        </row>
        <row r="1414">
          <cell r="H1414">
            <v>-579.55219999999997</v>
          </cell>
        </row>
        <row r="1415">
          <cell r="H1415">
            <v>-579.56209999999999</v>
          </cell>
        </row>
        <row r="1416">
          <cell r="H1416">
            <v>-579.5729</v>
          </cell>
        </row>
        <row r="1417">
          <cell r="H1417">
            <v>-579.58280000000002</v>
          </cell>
        </row>
        <row r="1418">
          <cell r="H1418">
            <v>-579.59259999999995</v>
          </cell>
        </row>
        <row r="1419">
          <cell r="H1419">
            <v>-579.60350000000005</v>
          </cell>
        </row>
        <row r="1420">
          <cell r="H1420">
            <v>-579.61329999999998</v>
          </cell>
        </row>
        <row r="1421">
          <cell r="H1421">
            <v>-579.62419999999997</v>
          </cell>
        </row>
        <row r="1422">
          <cell r="H1422">
            <v>-579.63400000000001</v>
          </cell>
        </row>
        <row r="1423">
          <cell r="H1423">
            <v>-579.64390000000003</v>
          </cell>
        </row>
        <row r="1424">
          <cell r="H1424">
            <v>-579.65470000000005</v>
          </cell>
        </row>
        <row r="1425">
          <cell r="H1425">
            <v>-579.66460000000006</v>
          </cell>
        </row>
        <row r="1426">
          <cell r="H1426">
            <v>-579.67340000000002</v>
          </cell>
        </row>
        <row r="1427">
          <cell r="H1427">
            <v>-579.68529999999998</v>
          </cell>
        </row>
        <row r="1428">
          <cell r="H1428">
            <v>-579.69509999999991</v>
          </cell>
        </row>
        <row r="1429">
          <cell r="H1429">
            <v>-579.70500000000004</v>
          </cell>
        </row>
        <row r="1430">
          <cell r="H1430">
            <v>-579.71580000000006</v>
          </cell>
        </row>
        <row r="1431">
          <cell r="H1431">
            <v>-579.72569999999996</v>
          </cell>
        </row>
        <row r="1432">
          <cell r="H1432">
            <v>-579.7355</v>
          </cell>
        </row>
        <row r="1433">
          <cell r="H1433">
            <v>-579.74639999999999</v>
          </cell>
        </row>
        <row r="1434">
          <cell r="H1434">
            <v>-579.75520000000006</v>
          </cell>
        </row>
        <row r="1435">
          <cell r="H1435">
            <v>-579.76510000000007</v>
          </cell>
        </row>
        <row r="1436">
          <cell r="H1436">
            <v>-579.77589999999998</v>
          </cell>
        </row>
        <row r="1437">
          <cell r="H1437">
            <v>-579.78579999999999</v>
          </cell>
        </row>
        <row r="1438">
          <cell r="H1438">
            <v>-579.7965999999999</v>
          </cell>
        </row>
        <row r="1439">
          <cell r="H1439">
            <v>-579.80740000000003</v>
          </cell>
        </row>
        <row r="1440">
          <cell r="H1440">
            <v>-579.81730000000005</v>
          </cell>
        </row>
        <row r="1441">
          <cell r="H1441">
            <v>-579.82809999999995</v>
          </cell>
        </row>
        <row r="1442">
          <cell r="H1442">
            <v>-579.83699999999999</v>
          </cell>
        </row>
        <row r="1443">
          <cell r="H1443">
            <v>-579.84680000000003</v>
          </cell>
        </row>
        <row r="1444">
          <cell r="H1444">
            <v>-579.85760000000005</v>
          </cell>
        </row>
        <row r="1445">
          <cell r="H1445">
            <v>-579.86750000000006</v>
          </cell>
        </row>
        <row r="1446">
          <cell r="H1446">
            <v>-579.87729999999999</v>
          </cell>
        </row>
        <row r="1447">
          <cell r="H1447">
            <v>-579.8882000000001</v>
          </cell>
        </row>
        <row r="1448">
          <cell r="H1448">
            <v>-579.89800000000002</v>
          </cell>
        </row>
        <row r="1449">
          <cell r="H1449">
            <v>-579.90779999999995</v>
          </cell>
        </row>
        <row r="1450">
          <cell r="H1450">
            <v>-579.91869999999994</v>
          </cell>
        </row>
        <row r="1451">
          <cell r="H1451">
            <v>-579.92849999999999</v>
          </cell>
        </row>
        <row r="1452">
          <cell r="H1452">
            <v>-579.9384</v>
          </cell>
        </row>
        <row r="1453">
          <cell r="H1453">
            <v>-579.94820000000004</v>
          </cell>
        </row>
        <row r="1454">
          <cell r="H1454">
            <v>-579.95900000000006</v>
          </cell>
        </row>
        <row r="1455">
          <cell r="H1455">
            <v>-579.96890000000008</v>
          </cell>
        </row>
        <row r="1456">
          <cell r="H1456">
            <v>-579.9787</v>
          </cell>
        </row>
        <row r="1457">
          <cell r="H1457">
            <v>-579.98850000000004</v>
          </cell>
        </row>
        <row r="1458">
          <cell r="H1458">
            <v>-579.99840000000006</v>
          </cell>
        </row>
        <row r="1459">
          <cell r="H1459">
            <v>-580.00819999999999</v>
          </cell>
        </row>
        <row r="1460">
          <cell r="H1460">
            <v>-580.01900000000001</v>
          </cell>
        </row>
        <row r="1461">
          <cell r="H1461">
            <v>-580.02890000000002</v>
          </cell>
        </row>
        <row r="1462">
          <cell r="H1462">
            <v>-580.03869999999995</v>
          </cell>
        </row>
        <row r="1463">
          <cell r="H1463">
            <v>-580.04950000000008</v>
          </cell>
        </row>
        <row r="1464">
          <cell r="H1464">
            <v>-580.05829999999992</v>
          </cell>
        </row>
        <row r="1465">
          <cell r="H1465">
            <v>-580.06819999999993</v>
          </cell>
        </row>
        <row r="1466">
          <cell r="H1466">
            <v>-580.07999999999993</v>
          </cell>
        </row>
        <row r="1467">
          <cell r="H1467">
            <v>-580.08979999999997</v>
          </cell>
        </row>
        <row r="1468">
          <cell r="H1468">
            <v>-580.09969999999998</v>
          </cell>
        </row>
        <row r="1469">
          <cell r="H1469">
            <v>-580.1105</v>
          </cell>
        </row>
        <row r="1470">
          <cell r="H1470">
            <v>-580.11930000000007</v>
          </cell>
        </row>
        <row r="1471">
          <cell r="H1471">
            <v>-580.12909999999999</v>
          </cell>
        </row>
        <row r="1472">
          <cell r="H1472">
            <v>-580.14</v>
          </cell>
        </row>
        <row r="1473">
          <cell r="H1473">
            <v>-580.14979999999991</v>
          </cell>
        </row>
        <row r="1474">
          <cell r="H1474">
            <v>-580.15959999999995</v>
          </cell>
        </row>
        <row r="1475">
          <cell r="H1475">
            <v>-580.1694</v>
          </cell>
        </row>
        <row r="1476">
          <cell r="H1476">
            <v>-580.18029999999999</v>
          </cell>
        </row>
        <row r="1477">
          <cell r="H1477">
            <v>-580.18910000000005</v>
          </cell>
        </row>
        <row r="1478">
          <cell r="H1478">
            <v>-580.19890000000009</v>
          </cell>
        </row>
        <row r="1479">
          <cell r="H1479">
            <v>-580.2097</v>
          </cell>
        </row>
        <row r="1480">
          <cell r="H1480">
            <v>-580.21960000000001</v>
          </cell>
        </row>
        <row r="1481">
          <cell r="H1481">
            <v>-580.22939999999994</v>
          </cell>
        </row>
        <row r="1482">
          <cell r="H1482">
            <v>-580.24019999999996</v>
          </cell>
        </row>
        <row r="1483">
          <cell r="H1483">
            <v>-580.24900000000002</v>
          </cell>
        </row>
        <row r="1484">
          <cell r="H1484">
            <v>-580.25880000000006</v>
          </cell>
        </row>
        <row r="1485">
          <cell r="H1485">
            <v>-580.26859999999999</v>
          </cell>
        </row>
        <row r="1486">
          <cell r="H1486">
            <v>-580.2795000000001</v>
          </cell>
        </row>
        <row r="1487">
          <cell r="H1487">
            <v>-580.28929999999991</v>
          </cell>
        </row>
        <row r="1488">
          <cell r="H1488">
            <v>-580.29909999999995</v>
          </cell>
        </row>
        <row r="1489">
          <cell r="H1489">
            <v>-580.30889999999999</v>
          </cell>
        </row>
        <row r="1490">
          <cell r="H1490">
            <v>-580.31870000000004</v>
          </cell>
        </row>
        <row r="1491">
          <cell r="H1491">
            <v>-580.32859999999994</v>
          </cell>
        </row>
        <row r="1492">
          <cell r="H1492">
            <v>-580.33840000000009</v>
          </cell>
        </row>
        <row r="1493">
          <cell r="H1493">
            <v>-580.3492</v>
          </cell>
        </row>
        <row r="1494">
          <cell r="H1494">
            <v>-580.35899999999992</v>
          </cell>
        </row>
        <row r="1495">
          <cell r="H1495">
            <v>-580.36779999999999</v>
          </cell>
        </row>
        <row r="1496">
          <cell r="H1496">
            <v>-580.37860000000001</v>
          </cell>
        </row>
        <row r="1497">
          <cell r="H1497">
            <v>-580.38940000000002</v>
          </cell>
        </row>
        <row r="1498">
          <cell r="H1498">
            <v>-580.39920000000006</v>
          </cell>
        </row>
        <row r="1499">
          <cell r="H1499">
            <v>-580.40910000000008</v>
          </cell>
        </row>
        <row r="1500">
          <cell r="H1500">
            <v>-580.41890000000012</v>
          </cell>
        </row>
        <row r="1501">
          <cell r="H1501">
            <v>-580.42869999999994</v>
          </cell>
        </row>
        <row r="1502">
          <cell r="H1502">
            <v>-580.43849999999998</v>
          </cell>
        </row>
        <row r="1503">
          <cell r="H1503">
            <v>-580.44929999999999</v>
          </cell>
        </row>
        <row r="1504">
          <cell r="H1504">
            <v>-580.45910000000003</v>
          </cell>
        </row>
        <row r="1505">
          <cell r="H1505">
            <v>-580.46889999999996</v>
          </cell>
        </row>
        <row r="1506">
          <cell r="H1506">
            <v>-580.47769999999991</v>
          </cell>
        </row>
        <row r="1507">
          <cell r="H1507">
            <v>-580.48849999999993</v>
          </cell>
        </row>
        <row r="1508">
          <cell r="H1508">
            <v>-580.49829999999997</v>
          </cell>
        </row>
        <row r="1509">
          <cell r="H1509">
            <v>-580.50810000000001</v>
          </cell>
        </row>
        <row r="1510">
          <cell r="H1510">
            <v>-580.51890000000003</v>
          </cell>
        </row>
        <row r="1511">
          <cell r="H1511">
            <v>-580.52779999999996</v>
          </cell>
        </row>
        <row r="1512">
          <cell r="H1512">
            <v>-580.53760000000011</v>
          </cell>
        </row>
        <row r="1513">
          <cell r="H1513">
            <v>-580.54739999999993</v>
          </cell>
        </row>
        <row r="1514">
          <cell r="H1514">
            <v>-580.55819999999994</v>
          </cell>
        </row>
        <row r="1515">
          <cell r="H1515">
            <v>-580.56700000000001</v>
          </cell>
        </row>
        <row r="1516">
          <cell r="H1516">
            <v>-580.57680000000005</v>
          </cell>
        </row>
        <row r="1517">
          <cell r="H1517">
            <v>-580.5856</v>
          </cell>
        </row>
        <row r="1518">
          <cell r="H1518">
            <v>-580.59640000000002</v>
          </cell>
        </row>
        <row r="1519">
          <cell r="H1519">
            <v>-580.60619999999994</v>
          </cell>
        </row>
        <row r="1520">
          <cell r="H1520">
            <v>-580.61599999999999</v>
          </cell>
        </row>
        <row r="1521">
          <cell r="H1521">
            <v>-580.62580000000003</v>
          </cell>
        </row>
        <row r="1522">
          <cell r="H1522">
            <v>-580.63560000000007</v>
          </cell>
        </row>
        <row r="1523">
          <cell r="H1523">
            <v>-580.6454</v>
          </cell>
        </row>
        <row r="1524">
          <cell r="H1524">
            <v>-580.65519999999992</v>
          </cell>
        </row>
        <row r="1525">
          <cell r="H1525">
            <v>-580.66499999999996</v>
          </cell>
        </row>
        <row r="1526">
          <cell r="H1526">
            <v>-580.67579999999998</v>
          </cell>
        </row>
        <row r="1527">
          <cell r="H1527">
            <v>-580.68460000000005</v>
          </cell>
        </row>
        <row r="1528">
          <cell r="H1528">
            <v>-580.69439999999997</v>
          </cell>
        </row>
        <row r="1529">
          <cell r="H1529">
            <v>-580.70420000000001</v>
          </cell>
        </row>
        <row r="1530">
          <cell r="H1530">
            <v>-580.71489999999994</v>
          </cell>
        </row>
        <row r="1531">
          <cell r="H1531">
            <v>-580.72469999999998</v>
          </cell>
        </row>
        <row r="1532">
          <cell r="H1532">
            <v>-580.73350000000005</v>
          </cell>
        </row>
        <row r="1533">
          <cell r="H1533">
            <v>-580.74429999999995</v>
          </cell>
        </row>
        <row r="1534">
          <cell r="H1534">
            <v>-580.75409999999999</v>
          </cell>
        </row>
        <row r="1535">
          <cell r="H1535">
            <v>-580.76390000000004</v>
          </cell>
        </row>
        <row r="1536">
          <cell r="H1536">
            <v>-580.77369999999996</v>
          </cell>
        </row>
        <row r="1537">
          <cell r="H1537">
            <v>-580.78250000000003</v>
          </cell>
        </row>
        <row r="1538">
          <cell r="H1538">
            <v>-580.79330000000004</v>
          </cell>
        </row>
        <row r="1539">
          <cell r="H1539">
            <v>-580.80310000000009</v>
          </cell>
        </row>
        <row r="1540">
          <cell r="H1540">
            <v>-580.81290000000001</v>
          </cell>
        </row>
        <row r="1541">
          <cell r="H1541">
            <v>-580.82269999999994</v>
          </cell>
        </row>
        <row r="1542">
          <cell r="H1542">
            <v>-580.83240000000001</v>
          </cell>
        </row>
        <row r="1543">
          <cell r="H1543">
            <v>-580.84220000000005</v>
          </cell>
        </row>
        <row r="1544">
          <cell r="H1544">
            <v>-580.85199999999998</v>
          </cell>
        </row>
        <row r="1545">
          <cell r="H1545">
            <v>-580.86180000000002</v>
          </cell>
        </row>
        <row r="1546">
          <cell r="H1546">
            <v>-580.87160000000006</v>
          </cell>
        </row>
        <row r="1547">
          <cell r="H1547">
            <v>-580.88040000000001</v>
          </cell>
        </row>
        <row r="1548">
          <cell r="H1548">
            <v>-580.89020000000005</v>
          </cell>
        </row>
        <row r="1549">
          <cell r="H1549">
            <v>-580.90000000000009</v>
          </cell>
        </row>
        <row r="1550">
          <cell r="H1550">
            <v>-580.91070000000002</v>
          </cell>
        </row>
        <row r="1551">
          <cell r="H1551">
            <v>-580.91949999999997</v>
          </cell>
        </row>
        <row r="1552">
          <cell r="H1552">
            <v>-580.92930000000001</v>
          </cell>
        </row>
        <row r="1553">
          <cell r="H1553">
            <v>-580.93910000000005</v>
          </cell>
        </row>
        <row r="1554">
          <cell r="H1554">
            <v>-580.94989999999996</v>
          </cell>
        </row>
        <row r="1555">
          <cell r="H1555">
            <v>-580.9597</v>
          </cell>
        </row>
        <row r="1556">
          <cell r="H1556">
            <v>-580.96839999999997</v>
          </cell>
        </row>
        <row r="1557">
          <cell r="H1557">
            <v>-580.97820000000002</v>
          </cell>
        </row>
        <row r="1558">
          <cell r="H1558">
            <v>-580.98800000000006</v>
          </cell>
        </row>
        <row r="1559">
          <cell r="H1559">
            <v>-580.99879999999996</v>
          </cell>
        </row>
        <row r="1560">
          <cell r="H1560">
            <v>-581.0086</v>
          </cell>
        </row>
        <row r="1561">
          <cell r="H1561">
            <v>-581.01729999999998</v>
          </cell>
        </row>
        <row r="1562">
          <cell r="H1562">
            <v>-581.02610000000004</v>
          </cell>
        </row>
        <row r="1563">
          <cell r="H1563">
            <v>-581.03690000000006</v>
          </cell>
        </row>
        <row r="1564">
          <cell r="H1564">
            <v>-581.04669999999999</v>
          </cell>
        </row>
        <row r="1565">
          <cell r="H1565">
            <v>-581.05539999999996</v>
          </cell>
        </row>
        <row r="1566">
          <cell r="H1566">
            <v>-581.0652</v>
          </cell>
        </row>
        <row r="1567">
          <cell r="H1567">
            <v>-581.07500000000005</v>
          </cell>
        </row>
        <row r="1568">
          <cell r="H1568">
            <v>-581.08580000000006</v>
          </cell>
        </row>
        <row r="1569">
          <cell r="H1569">
            <v>-581.09550000000002</v>
          </cell>
        </row>
        <row r="1570">
          <cell r="H1570">
            <v>-581.10429999999997</v>
          </cell>
        </row>
        <row r="1571">
          <cell r="H1571">
            <v>-581.11410000000001</v>
          </cell>
        </row>
        <row r="1572">
          <cell r="H1572">
            <v>-581.12490000000003</v>
          </cell>
        </row>
        <row r="1573">
          <cell r="H1573">
            <v>-581.13459999999998</v>
          </cell>
        </row>
        <row r="1574">
          <cell r="H1574">
            <v>-581.14239999999995</v>
          </cell>
        </row>
        <row r="1575">
          <cell r="H1575">
            <v>-581.15219999999999</v>
          </cell>
        </row>
        <row r="1576">
          <cell r="H1576">
            <v>-581.16190000000006</v>
          </cell>
        </row>
        <row r="1577">
          <cell r="H1577">
            <v>-581.17270000000008</v>
          </cell>
        </row>
        <row r="1578">
          <cell r="H1578">
            <v>-581.18150000000003</v>
          </cell>
        </row>
        <row r="1579">
          <cell r="H1579">
            <v>-581.19129999999996</v>
          </cell>
        </row>
        <row r="1580">
          <cell r="H1580">
            <v>-581.20100000000002</v>
          </cell>
        </row>
        <row r="1581">
          <cell r="H1581">
            <v>-581.21080000000006</v>
          </cell>
        </row>
        <row r="1582">
          <cell r="H1582">
            <v>-581.22059999999999</v>
          </cell>
        </row>
        <row r="1583">
          <cell r="H1583">
            <v>-581.23029999999994</v>
          </cell>
        </row>
        <row r="1584">
          <cell r="H1584">
            <v>-581.24009999999998</v>
          </cell>
        </row>
        <row r="1585">
          <cell r="H1585">
            <v>-581.24890000000005</v>
          </cell>
        </row>
        <row r="1586">
          <cell r="H1586">
            <v>-581.2586</v>
          </cell>
        </row>
        <row r="1587">
          <cell r="H1587">
            <v>-581.26840000000004</v>
          </cell>
        </row>
        <row r="1588">
          <cell r="H1588">
            <v>-581.27819999999997</v>
          </cell>
        </row>
        <row r="1589">
          <cell r="H1589">
            <v>-581.28790000000004</v>
          </cell>
        </row>
        <row r="1590">
          <cell r="H1590">
            <v>-581.29770000000008</v>
          </cell>
        </row>
        <row r="1591">
          <cell r="H1591">
            <v>-581.30639999999994</v>
          </cell>
        </row>
        <row r="1592">
          <cell r="H1592">
            <v>-581.31719999999996</v>
          </cell>
        </row>
        <row r="1593">
          <cell r="H1593">
            <v>-581.327</v>
          </cell>
        </row>
        <row r="1594">
          <cell r="H1594">
            <v>-581.33569999999997</v>
          </cell>
        </row>
        <row r="1595">
          <cell r="H1595">
            <v>-581.34450000000004</v>
          </cell>
        </row>
        <row r="1596">
          <cell r="H1596">
            <v>-581.35429999999997</v>
          </cell>
        </row>
        <row r="1597">
          <cell r="H1597">
            <v>-581.36500000000001</v>
          </cell>
        </row>
        <row r="1598">
          <cell r="H1598">
            <v>-581.37480000000005</v>
          </cell>
        </row>
        <row r="1599">
          <cell r="H1599">
            <v>-581.38349999999991</v>
          </cell>
        </row>
        <row r="1600">
          <cell r="H1600">
            <v>-581.39329999999995</v>
          </cell>
        </row>
        <row r="1601">
          <cell r="H1601">
            <v>-581.40300000000002</v>
          </cell>
        </row>
        <row r="1602">
          <cell r="H1602">
            <v>-581.41179999999997</v>
          </cell>
        </row>
        <row r="1603">
          <cell r="H1603">
            <v>-581.42160000000001</v>
          </cell>
        </row>
        <row r="1604">
          <cell r="H1604">
            <v>-581.43129999999996</v>
          </cell>
        </row>
        <row r="1605">
          <cell r="H1605">
            <v>-581.44110000000001</v>
          </cell>
        </row>
        <row r="1606">
          <cell r="H1606">
            <v>-581.45079999999996</v>
          </cell>
        </row>
        <row r="1607">
          <cell r="H1607">
            <v>-581.45960000000002</v>
          </cell>
        </row>
        <row r="1608">
          <cell r="H1608">
            <v>-581.47029999999995</v>
          </cell>
        </row>
        <row r="1609">
          <cell r="H1609">
            <v>-581.48009999999999</v>
          </cell>
        </row>
        <row r="1610">
          <cell r="H1610">
            <v>-581.48779999999999</v>
          </cell>
        </row>
        <row r="1611">
          <cell r="H1611">
            <v>-581.49760000000003</v>
          </cell>
        </row>
        <row r="1612">
          <cell r="H1612">
            <v>-581.50729999999999</v>
          </cell>
        </row>
        <row r="1613">
          <cell r="H1613">
            <v>-581.51710000000003</v>
          </cell>
        </row>
        <row r="1614">
          <cell r="H1614">
            <v>-581.52680000000009</v>
          </cell>
        </row>
        <row r="1615">
          <cell r="H1615">
            <v>-581.53660000000002</v>
          </cell>
        </row>
        <row r="1616">
          <cell r="H1616">
            <v>-581.54629999999997</v>
          </cell>
        </row>
        <row r="1617">
          <cell r="H1617">
            <v>-581.55510000000004</v>
          </cell>
        </row>
        <row r="1618">
          <cell r="H1618">
            <v>-581.56380000000001</v>
          </cell>
        </row>
        <row r="1619">
          <cell r="H1619">
            <v>-581.57359999999994</v>
          </cell>
        </row>
        <row r="1620">
          <cell r="H1620">
            <v>-581.58429999999998</v>
          </cell>
        </row>
        <row r="1621">
          <cell r="H1621">
            <v>-581.59410000000003</v>
          </cell>
        </row>
        <row r="1622">
          <cell r="H1622">
            <v>-581.60280000000012</v>
          </cell>
        </row>
        <row r="1623">
          <cell r="H1623">
            <v>-581.61259999999993</v>
          </cell>
        </row>
        <row r="1624">
          <cell r="H1624">
            <v>-581.62130000000002</v>
          </cell>
        </row>
        <row r="1625">
          <cell r="H1625">
            <v>-581.63109999999995</v>
          </cell>
        </row>
        <row r="1626">
          <cell r="H1626">
            <v>-581.64080000000001</v>
          </cell>
        </row>
        <row r="1627">
          <cell r="H1627">
            <v>-581.65049999999997</v>
          </cell>
        </row>
        <row r="1628">
          <cell r="H1628">
            <v>-581.66030000000001</v>
          </cell>
        </row>
        <row r="1629">
          <cell r="H1629">
            <v>-581.66899999999998</v>
          </cell>
        </row>
        <row r="1630">
          <cell r="H1630">
            <v>-581.67780000000005</v>
          </cell>
        </row>
        <row r="1631">
          <cell r="H1631">
            <v>-581.6875</v>
          </cell>
        </row>
        <row r="1632">
          <cell r="H1632">
            <v>-581.69730000000004</v>
          </cell>
        </row>
        <row r="1633">
          <cell r="H1633">
            <v>-581.70699999999999</v>
          </cell>
        </row>
        <row r="1634">
          <cell r="H1634">
            <v>-581.71670000000006</v>
          </cell>
        </row>
        <row r="1635">
          <cell r="H1635">
            <v>-581.72649999999999</v>
          </cell>
        </row>
        <row r="1636">
          <cell r="H1636">
            <v>-581.73419999999999</v>
          </cell>
        </row>
        <row r="1637">
          <cell r="H1637">
            <v>-581.74400000000003</v>
          </cell>
        </row>
        <row r="1638">
          <cell r="H1638">
            <v>-581.75369999999998</v>
          </cell>
        </row>
        <row r="1639">
          <cell r="H1639">
            <v>-581.76440000000002</v>
          </cell>
        </row>
        <row r="1640">
          <cell r="H1640">
            <v>-581.77319999999997</v>
          </cell>
        </row>
        <row r="1641">
          <cell r="H1641">
            <v>-581.78290000000004</v>
          </cell>
        </row>
        <row r="1642">
          <cell r="H1642">
            <v>-581.79160000000002</v>
          </cell>
        </row>
        <row r="1643">
          <cell r="H1643">
            <v>-581.80140000000006</v>
          </cell>
        </row>
        <row r="1644">
          <cell r="H1644">
            <v>-581.81010000000003</v>
          </cell>
        </row>
        <row r="1645">
          <cell r="H1645">
            <v>-581.81979999999999</v>
          </cell>
        </row>
        <row r="1646">
          <cell r="H1646">
            <v>-581.8306</v>
          </cell>
        </row>
        <row r="1647">
          <cell r="H1647">
            <v>-581.8383</v>
          </cell>
        </row>
        <row r="1648">
          <cell r="H1648">
            <v>-581.84799999999996</v>
          </cell>
        </row>
        <row r="1649">
          <cell r="H1649">
            <v>-581.8578</v>
          </cell>
        </row>
        <row r="1650">
          <cell r="H1650">
            <v>-581.86749999999995</v>
          </cell>
        </row>
        <row r="1651">
          <cell r="H1651">
            <v>-581.87619999999993</v>
          </cell>
        </row>
        <row r="1652">
          <cell r="H1652">
            <v>-581.88599999999997</v>
          </cell>
        </row>
        <row r="1653">
          <cell r="H1653">
            <v>-581.89369999999997</v>
          </cell>
        </row>
        <row r="1654">
          <cell r="H1654">
            <v>-581.90129999999999</v>
          </cell>
        </row>
        <row r="1655">
          <cell r="H1655">
            <v>-581.90899999999999</v>
          </cell>
        </row>
        <row r="1656">
          <cell r="H1656">
            <v>-581.91660000000002</v>
          </cell>
        </row>
        <row r="1657">
          <cell r="H1657">
            <v>-581.92430000000002</v>
          </cell>
        </row>
        <row r="1658">
          <cell r="H1658">
            <v>-581.92989999999998</v>
          </cell>
        </row>
        <row r="1659">
          <cell r="H1659">
            <v>-581.92969999999991</v>
          </cell>
        </row>
        <row r="1660">
          <cell r="H1660">
            <v>-581.91399999999999</v>
          </cell>
        </row>
        <row r="1661">
          <cell r="H1661">
            <v>-581.89820000000009</v>
          </cell>
        </row>
        <row r="1662">
          <cell r="H1662">
            <v>-581.88239999999996</v>
          </cell>
        </row>
        <row r="1663">
          <cell r="H1663">
            <v>-581.86770000000001</v>
          </cell>
        </row>
        <row r="1664">
          <cell r="H1664">
            <v>-581.85090000000002</v>
          </cell>
        </row>
        <row r="1665">
          <cell r="H1665">
            <v>-581.83510000000001</v>
          </cell>
        </row>
        <row r="1666">
          <cell r="H1666">
            <v>-581.81939999999997</v>
          </cell>
        </row>
        <row r="1667">
          <cell r="H1667">
            <v>-581.80359999999996</v>
          </cell>
        </row>
        <row r="1668">
          <cell r="H1668">
            <v>-581.78779999999995</v>
          </cell>
        </row>
        <row r="1669">
          <cell r="H1669">
            <v>-581.77099999999996</v>
          </cell>
        </row>
        <row r="1670">
          <cell r="H1670">
            <v>-581.75630000000001</v>
          </cell>
        </row>
        <row r="1671">
          <cell r="H1671">
            <v>-581.7405</v>
          </cell>
        </row>
        <row r="1672">
          <cell r="H1672">
            <v>-581.72370000000001</v>
          </cell>
        </row>
        <row r="1673">
          <cell r="H1673">
            <v>-581.70900000000006</v>
          </cell>
        </row>
        <row r="1674">
          <cell r="H1674">
            <v>-581.69220000000007</v>
          </cell>
        </row>
        <row r="1675">
          <cell r="H1675">
            <v>-581.67740000000003</v>
          </cell>
        </row>
        <row r="1676">
          <cell r="H1676">
            <v>-581.66060000000004</v>
          </cell>
        </row>
        <row r="1677">
          <cell r="H1677">
            <v>-581.64390000000003</v>
          </cell>
        </row>
        <row r="1678">
          <cell r="H1678">
            <v>-581.62909999999999</v>
          </cell>
        </row>
        <row r="1679">
          <cell r="H1679">
            <v>-581.61329999999998</v>
          </cell>
        </row>
        <row r="1680">
          <cell r="H1680">
            <v>-581.59749999999997</v>
          </cell>
        </row>
        <row r="1681">
          <cell r="H1681">
            <v>-581.57670000000007</v>
          </cell>
        </row>
        <row r="1682">
          <cell r="H1682">
            <v>-581.55499999999995</v>
          </cell>
        </row>
        <row r="1683">
          <cell r="H1683">
            <v>-581.53219999999999</v>
          </cell>
        </row>
        <row r="1684">
          <cell r="H1684">
            <v>-581.51139999999998</v>
          </cell>
        </row>
        <row r="1685">
          <cell r="H1685">
            <v>-581.48860000000002</v>
          </cell>
        </row>
        <row r="1686">
          <cell r="H1686">
            <v>-581.46579999999994</v>
          </cell>
        </row>
        <row r="1687">
          <cell r="H1687">
            <v>-581.44499999999994</v>
          </cell>
        </row>
        <row r="1688">
          <cell r="H1688">
            <v>-581.42219999999998</v>
          </cell>
        </row>
        <row r="1689">
          <cell r="H1689">
            <v>-581.39940000000001</v>
          </cell>
        </row>
        <row r="1690">
          <cell r="H1690">
            <v>-581.37760000000003</v>
          </cell>
        </row>
        <row r="1691">
          <cell r="H1691">
            <v>-581.35579999999993</v>
          </cell>
        </row>
        <row r="1692">
          <cell r="H1692">
            <v>-581.33399999999995</v>
          </cell>
        </row>
        <row r="1693">
          <cell r="H1693">
            <v>-581.31129999999996</v>
          </cell>
        </row>
        <row r="1694">
          <cell r="H1694">
            <v>-581.28949999999998</v>
          </cell>
        </row>
        <row r="1695">
          <cell r="H1695">
            <v>-581.26670000000001</v>
          </cell>
        </row>
        <row r="1696">
          <cell r="H1696">
            <v>-581.24490000000003</v>
          </cell>
        </row>
        <row r="1697">
          <cell r="H1697">
            <v>-581.22309999999993</v>
          </cell>
        </row>
        <row r="1698">
          <cell r="H1698">
            <v>-581.20029999999997</v>
          </cell>
        </row>
        <row r="1699">
          <cell r="H1699">
            <v>-581.17949999999996</v>
          </cell>
        </row>
        <row r="1700">
          <cell r="H1700">
            <v>-581.15570000000002</v>
          </cell>
        </row>
        <row r="1701">
          <cell r="H1701">
            <v>-581.13389999999993</v>
          </cell>
        </row>
        <row r="1702">
          <cell r="H1702">
            <v>-581.11210000000005</v>
          </cell>
        </row>
        <row r="1703">
          <cell r="H1703">
            <v>-581.08929999999998</v>
          </cell>
        </row>
        <row r="1704">
          <cell r="H1704">
            <v>-581.0675</v>
          </cell>
        </row>
        <row r="1705">
          <cell r="H1705">
            <v>-581.04570000000001</v>
          </cell>
        </row>
        <row r="1706">
          <cell r="H1706">
            <v>-581.02289999999994</v>
          </cell>
        </row>
        <row r="1707">
          <cell r="H1707">
            <v>-581.00009999999997</v>
          </cell>
        </row>
        <row r="1708">
          <cell r="H1708">
            <v>-580.97929999999997</v>
          </cell>
        </row>
        <row r="1709">
          <cell r="H1709">
            <v>-580.94910000000004</v>
          </cell>
        </row>
        <row r="1710">
          <cell r="H1710">
            <v>-580.91150000000005</v>
          </cell>
        </row>
        <row r="1711">
          <cell r="H1711">
            <v>-580.87379999999996</v>
          </cell>
        </row>
        <row r="1712">
          <cell r="H1712">
            <v>-580.83619999999996</v>
          </cell>
        </row>
        <row r="1713">
          <cell r="H1713">
            <v>-580.79859999999996</v>
          </cell>
        </row>
        <row r="1714">
          <cell r="H1714">
            <v>-580.76299999999992</v>
          </cell>
        </row>
        <row r="1715">
          <cell r="H1715">
            <v>-580.72430000000008</v>
          </cell>
        </row>
        <row r="1716">
          <cell r="H1716">
            <v>-580.68669999999997</v>
          </cell>
        </row>
        <row r="1717">
          <cell r="H1717">
            <v>-580.65009999999995</v>
          </cell>
        </row>
        <row r="1718">
          <cell r="H1718">
            <v>-580.58879999999999</v>
          </cell>
        </row>
        <row r="1719">
          <cell r="H1719">
            <v>-580.49189999999999</v>
          </cell>
        </row>
        <row r="1720">
          <cell r="H1720">
            <v>-580.39400000000001</v>
          </cell>
        </row>
        <row r="1721">
          <cell r="H1721">
            <v>-580.2971</v>
          </cell>
        </row>
        <row r="1722">
          <cell r="H1722">
            <v>-580.2002</v>
          </cell>
        </row>
        <row r="1723">
          <cell r="H1723">
            <v>-580.10129999999992</v>
          </cell>
        </row>
        <row r="1724">
          <cell r="H1724">
            <v>-580.00540000000001</v>
          </cell>
        </row>
        <row r="1725">
          <cell r="H1725">
            <v>-579.90750000000003</v>
          </cell>
        </row>
        <row r="1726">
          <cell r="H1726">
            <v>-579.81050000000005</v>
          </cell>
        </row>
        <row r="1727">
          <cell r="H1727">
            <v>-579.71359999999993</v>
          </cell>
        </row>
        <row r="1728">
          <cell r="H1728">
            <v>-579.61570000000006</v>
          </cell>
        </row>
        <row r="1729">
          <cell r="H1729">
            <v>-579.51880000000006</v>
          </cell>
        </row>
        <row r="1730">
          <cell r="H1730">
            <v>-579.42189999999994</v>
          </cell>
        </row>
        <row r="1731">
          <cell r="H1731">
            <v>-579.32399999999996</v>
          </cell>
        </row>
        <row r="1732">
          <cell r="H1732">
            <v>-579.22699999999998</v>
          </cell>
        </row>
        <row r="1733">
          <cell r="H1733">
            <v>-579.12909999999999</v>
          </cell>
        </row>
        <row r="1734">
          <cell r="H1734">
            <v>-579.03120000000001</v>
          </cell>
        </row>
        <row r="1735">
          <cell r="H1735">
            <v>-578.93529999999998</v>
          </cell>
        </row>
        <row r="1736">
          <cell r="H1736">
            <v>-578.8374</v>
          </cell>
        </row>
        <row r="1737">
          <cell r="H1737">
            <v>-578.73939999999993</v>
          </cell>
        </row>
        <row r="1738">
          <cell r="H1738">
            <v>-578.64080000000001</v>
          </cell>
        </row>
        <row r="1739">
          <cell r="H1739">
            <v>-578.5403</v>
          </cell>
        </row>
        <row r="1740">
          <cell r="H1740">
            <v>-578.43979999999999</v>
          </cell>
        </row>
        <row r="1741">
          <cell r="H1741">
            <v>-578.34029999999996</v>
          </cell>
        </row>
        <row r="1742">
          <cell r="H1742">
            <v>-578.23979999999995</v>
          </cell>
        </row>
        <row r="1743">
          <cell r="H1743">
            <v>-578.13929999999993</v>
          </cell>
        </row>
        <row r="1744">
          <cell r="H1744">
            <v>-578.03980000000001</v>
          </cell>
        </row>
        <row r="1745">
          <cell r="H1745">
            <v>-577.93830000000003</v>
          </cell>
        </row>
        <row r="1746">
          <cell r="H1746">
            <v>-577.83979999999997</v>
          </cell>
        </row>
        <row r="1747">
          <cell r="H1747">
            <v>-577.73829999999998</v>
          </cell>
        </row>
        <row r="1748">
          <cell r="H1748">
            <v>-577.63879999999995</v>
          </cell>
        </row>
        <row r="1749">
          <cell r="H1749">
            <v>-577.53930000000003</v>
          </cell>
        </row>
        <row r="1750">
          <cell r="H1750">
            <v>-577.4387999999999</v>
          </cell>
        </row>
        <row r="1751">
          <cell r="H1751">
            <v>-577.3383</v>
          </cell>
        </row>
        <row r="1752">
          <cell r="H1752">
            <v>-577.23880000000008</v>
          </cell>
        </row>
        <row r="1753">
          <cell r="H1753">
            <v>-577.13829999999996</v>
          </cell>
        </row>
        <row r="1754">
          <cell r="H1754">
            <v>-577.03570000000002</v>
          </cell>
        </row>
        <row r="1755">
          <cell r="H1755">
            <v>-576.92730000000006</v>
          </cell>
        </row>
        <row r="1756">
          <cell r="H1756">
            <v>-576.81589999999994</v>
          </cell>
        </row>
        <row r="1757">
          <cell r="H1757">
            <v>-576.70749999999998</v>
          </cell>
        </row>
        <row r="1758">
          <cell r="H1758">
            <v>-576.59810000000004</v>
          </cell>
        </row>
        <row r="1759">
          <cell r="H1759">
            <v>-576.48760000000004</v>
          </cell>
        </row>
        <row r="1760">
          <cell r="H1760">
            <v>-576.37819999999999</v>
          </cell>
        </row>
        <row r="1761">
          <cell r="H1761">
            <v>-576.26980000000003</v>
          </cell>
        </row>
        <row r="1762">
          <cell r="H1762">
            <v>-576.15840000000003</v>
          </cell>
        </row>
        <row r="1763">
          <cell r="H1763">
            <v>-576.0489</v>
          </cell>
        </row>
        <row r="1764">
          <cell r="H1764">
            <v>-575.94049999999993</v>
          </cell>
        </row>
        <row r="1765">
          <cell r="H1765">
            <v>-575.82910000000004</v>
          </cell>
        </row>
        <row r="1766">
          <cell r="H1766">
            <v>-575.72070000000008</v>
          </cell>
        </row>
        <row r="1767">
          <cell r="H1767">
            <v>-575.61120000000005</v>
          </cell>
        </row>
        <row r="1768">
          <cell r="H1768">
            <v>-575.50080000000003</v>
          </cell>
        </row>
        <row r="1769">
          <cell r="H1769">
            <v>-575.3913</v>
          </cell>
        </row>
        <row r="1770">
          <cell r="H1770">
            <v>-575.28290000000004</v>
          </cell>
        </row>
        <row r="1771">
          <cell r="H1771">
            <v>-575.17149999999992</v>
          </cell>
        </row>
        <row r="1772">
          <cell r="H1772">
            <v>-575.06200000000001</v>
          </cell>
        </row>
        <row r="1773">
          <cell r="H1773">
            <v>-574.95260000000007</v>
          </cell>
        </row>
        <row r="1774">
          <cell r="H1774">
            <v>-574.84210000000007</v>
          </cell>
        </row>
        <row r="1775">
          <cell r="H1775">
            <v>-574.7337</v>
          </cell>
        </row>
        <row r="1776">
          <cell r="H1776">
            <v>-574.62329999999997</v>
          </cell>
        </row>
        <row r="1777">
          <cell r="H1777">
            <v>-574.51380000000006</v>
          </cell>
        </row>
        <row r="1778">
          <cell r="H1778">
            <v>-574.40440000000001</v>
          </cell>
        </row>
        <row r="1779">
          <cell r="H1779">
            <v>-574.29390000000001</v>
          </cell>
        </row>
        <row r="1780">
          <cell r="H1780">
            <v>-574.1844000000001</v>
          </cell>
        </row>
        <row r="1781">
          <cell r="H1781">
            <v>-574.07500000000005</v>
          </cell>
        </row>
        <row r="1782">
          <cell r="H1782">
            <v>-573.93610000000001</v>
          </cell>
        </row>
        <row r="1783">
          <cell r="H1783">
            <v>-573.79589999999996</v>
          </cell>
        </row>
        <row r="1784">
          <cell r="H1784">
            <v>-573.6558</v>
          </cell>
        </row>
        <row r="1785">
          <cell r="H1785">
            <v>-573.5166999999999</v>
          </cell>
        </row>
        <row r="1786">
          <cell r="H1786">
            <v>-573.37660000000005</v>
          </cell>
        </row>
        <row r="1787">
          <cell r="H1787">
            <v>-573.23539999999991</v>
          </cell>
        </row>
        <row r="1788">
          <cell r="H1788">
            <v>-573.09529999999995</v>
          </cell>
        </row>
        <row r="1789">
          <cell r="H1789">
            <v>-572.95510000000002</v>
          </cell>
        </row>
        <row r="1790">
          <cell r="H1790">
            <v>-572.81500000000005</v>
          </cell>
        </row>
        <row r="1791">
          <cell r="H1791">
            <v>-572.67489999999998</v>
          </cell>
        </row>
        <row r="1792">
          <cell r="H1792">
            <v>-572.53469999999993</v>
          </cell>
        </row>
        <row r="1793">
          <cell r="H1793">
            <v>-572.39460000000008</v>
          </cell>
        </row>
        <row r="1794">
          <cell r="H1794">
            <v>-572.25440000000003</v>
          </cell>
        </row>
        <row r="1795">
          <cell r="H1795">
            <v>-572.11419999999998</v>
          </cell>
        </row>
        <row r="1796">
          <cell r="H1796">
            <v>-571.97410000000002</v>
          </cell>
        </row>
        <row r="1797">
          <cell r="H1797">
            <v>-571.83390000000009</v>
          </cell>
        </row>
        <row r="1798">
          <cell r="H1798">
            <v>-571.69380000000001</v>
          </cell>
        </row>
        <row r="1799">
          <cell r="H1799">
            <v>-571.55359999999996</v>
          </cell>
        </row>
        <row r="1800">
          <cell r="H1800">
            <v>-571.41239999999993</v>
          </cell>
        </row>
        <row r="1801">
          <cell r="H1801">
            <v>-571.27229999999997</v>
          </cell>
        </row>
        <row r="1802">
          <cell r="H1802">
            <v>-571.13310000000001</v>
          </cell>
        </row>
        <row r="1803">
          <cell r="H1803">
            <v>-570.99289999999996</v>
          </cell>
        </row>
        <row r="1804">
          <cell r="H1804">
            <v>-570.85170000000005</v>
          </cell>
        </row>
        <row r="1805">
          <cell r="H1805">
            <v>-570.7115</v>
          </cell>
        </row>
        <row r="1806">
          <cell r="H1806">
            <v>-570.57140000000004</v>
          </cell>
        </row>
        <row r="1807">
          <cell r="H1807">
            <v>-570.43119999999999</v>
          </cell>
        </row>
        <row r="1808">
          <cell r="H1808">
            <v>-570.29</v>
          </cell>
        </row>
        <row r="1809">
          <cell r="H1809">
            <v>-570.14980000000003</v>
          </cell>
        </row>
        <row r="1810">
          <cell r="H1810">
            <v>-570.00959999999998</v>
          </cell>
        </row>
        <row r="1811">
          <cell r="H1811">
            <v>-569.86839999999995</v>
          </cell>
        </row>
        <row r="1812">
          <cell r="H1812">
            <v>-569.72820000000002</v>
          </cell>
        </row>
        <row r="1813">
          <cell r="H1813">
            <v>-569.58899999999994</v>
          </cell>
        </row>
        <row r="1814">
          <cell r="H1814">
            <v>-569.44880000000001</v>
          </cell>
        </row>
        <row r="1815">
          <cell r="H1815">
            <v>-569.30759999999987</v>
          </cell>
        </row>
        <row r="1816">
          <cell r="H1816">
            <v>-569.16740000000004</v>
          </cell>
        </row>
        <row r="1817">
          <cell r="H1817">
            <v>-569.02719999999999</v>
          </cell>
        </row>
        <row r="1818">
          <cell r="H1818">
            <v>-568.88589999999999</v>
          </cell>
        </row>
        <row r="1819">
          <cell r="H1819">
            <v>-568.69510000000002</v>
          </cell>
        </row>
        <row r="1820">
          <cell r="H1820">
            <v>-568.44489999999996</v>
          </cell>
        </row>
        <row r="1821">
          <cell r="H1821">
            <v>-568.19560000000001</v>
          </cell>
        </row>
        <row r="1822">
          <cell r="H1822">
            <v>-567.94540000000006</v>
          </cell>
        </row>
        <row r="1823">
          <cell r="H1823">
            <v>-567.69420000000002</v>
          </cell>
        </row>
        <row r="1824">
          <cell r="H1824">
            <v>-567.44389999999999</v>
          </cell>
        </row>
        <row r="1825">
          <cell r="H1825">
            <v>-567.19370000000004</v>
          </cell>
        </row>
        <row r="1826">
          <cell r="H1826">
            <v>-566.9434</v>
          </cell>
        </row>
        <row r="1827">
          <cell r="H1827">
            <v>-566.69420000000002</v>
          </cell>
        </row>
        <row r="1828">
          <cell r="H1828">
            <v>-566.44399999999996</v>
          </cell>
        </row>
        <row r="1829">
          <cell r="H1829">
            <v>-566.19370000000004</v>
          </cell>
        </row>
        <row r="1830">
          <cell r="H1830">
            <v>-565.9425</v>
          </cell>
        </row>
        <row r="1831">
          <cell r="H1831">
            <v>-565.69219999999996</v>
          </cell>
        </row>
        <row r="1832">
          <cell r="H1832">
            <v>-565.44200000000001</v>
          </cell>
        </row>
        <row r="1833">
          <cell r="H1833">
            <v>-565.19169999999997</v>
          </cell>
        </row>
        <row r="1834">
          <cell r="H1834">
            <v>-564.94150000000002</v>
          </cell>
        </row>
        <row r="1835">
          <cell r="H1835">
            <v>-564.69119999999998</v>
          </cell>
        </row>
        <row r="1836">
          <cell r="H1836">
            <v>-564.43999999999994</v>
          </cell>
        </row>
        <row r="1837">
          <cell r="H1837">
            <v>-564.18970000000002</v>
          </cell>
        </row>
        <row r="1838">
          <cell r="H1838">
            <v>-563.93949999999995</v>
          </cell>
        </row>
        <row r="1839">
          <cell r="H1839">
            <v>-563.68920000000003</v>
          </cell>
        </row>
        <row r="1840">
          <cell r="H1840">
            <v>-563.43119999999999</v>
          </cell>
        </row>
        <row r="1841">
          <cell r="H1841">
            <v>-563.15869999999995</v>
          </cell>
        </row>
        <row r="1842">
          <cell r="H1842">
            <v>-562.88509999999997</v>
          </cell>
        </row>
        <row r="1843">
          <cell r="H1843">
            <v>-562.61259999999993</v>
          </cell>
        </row>
        <row r="1844">
          <cell r="H1844">
            <v>-562.33899999999994</v>
          </cell>
        </row>
        <row r="1845">
          <cell r="H1845">
            <v>-562.06540000000007</v>
          </cell>
        </row>
        <row r="1846">
          <cell r="H1846">
            <v>-561.79289999999992</v>
          </cell>
        </row>
        <row r="1847">
          <cell r="H1847">
            <v>-561.52030000000002</v>
          </cell>
        </row>
        <row r="1848">
          <cell r="H1848">
            <v>-561.24580000000003</v>
          </cell>
        </row>
        <row r="1849">
          <cell r="H1849">
            <v>-560.97320000000002</v>
          </cell>
        </row>
        <row r="1850">
          <cell r="H1850">
            <v>-560.70060000000001</v>
          </cell>
        </row>
        <row r="1851">
          <cell r="H1851">
            <v>-560.4271</v>
          </cell>
        </row>
        <row r="1852">
          <cell r="H1852">
            <v>-560.08130000000006</v>
          </cell>
        </row>
        <row r="1853">
          <cell r="H1853">
            <v>-559.70449999999994</v>
          </cell>
        </row>
        <row r="1854">
          <cell r="H1854">
            <v>-559.32560000000001</v>
          </cell>
        </row>
        <row r="1855">
          <cell r="H1855">
            <v>-558.94769999999994</v>
          </cell>
        </row>
        <row r="1856">
          <cell r="H1856">
            <v>-558.56889999999999</v>
          </cell>
        </row>
        <row r="1857">
          <cell r="H1857">
            <v>-558.19100000000003</v>
          </cell>
        </row>
        <row r="1858">
          <cell r="H1858">
            <v>-557.81309999999996</v>
          </cell>
        </row>
        <row r="1859">
          <cell r="H1859">
            <v>-557.4353000000001</v>
          </cell>
        </row>
        <row r="1860">
          <cell r="H1860">
            <v>-557.05740000000003</v>
          </cell>
        </row>
        <row r="1861">
          <cell r="H1861">
            <v>-556.67750000000001</v>
          </cell>
        </row>
        <row r="1862">
          <cell r="H1862">
            <v>-556.29970000000003</v>
          </cell>
        </row>
        <row r="1863">
          <cell r="H1863">
            <v>-555.92179999999996</v>
          </cell>
        </row>
        <row r="1864">
          <cell r="H1864">
            <v>-555.54290000000003</v>
          </cell>
        </row>
        <row r="1865">
          <cell r="H1865">
            <v>-555.16499999999996</v>
          </cell>
        </row>
        <row r="1866">
          <cell r="H1866">
            <v>-554.78620000000001</v>
          </cell>
        </row>
        <row r="1867">
          <cell r="H1867">
            <v>-554.40830000000005</v>
          </cell>
        </row>
        <row r="1868">
          <cell r="H1868">
            <v>-554.0293999999999</v>
          </cell>
        </row>
        <row r="1869">
          <cell r="H1869">
            <v>-553.65149999999994</v>
          </cell>
        </row>
        <row r="1870">
          <cell r="H1870">
            <v>-553.27170000000001</v>
          </cell>
        </row>
        <row r="1871">
          <cell r="H1871">
            <v>-552.89380000000006</v>
          </cell>
        </row>
        <row r="1872">
          <cell r="H1872">
            <v>-552.51490000000001</v>
          </cell>
        </row>
        <row r="1873">
          <cell r="H1873">
            <v>-552.13599999999997</v>
          </cell>
        </row>
        <row r="1874">
          <cell r="H1874">
            <v>-551.75720000000001</v>
          </cell>
        </row>
        <row r="1875">
          <cell r="H1875">
            <v>-551.37829999999997</v>
          </cell>
        </row>
        <row r="1876">
          <cell r="H1876">
            <v>-551.00040000000001</v>
          </cell>
        </row>
        <row r="1877">
          <cell r="H1877">
            <v>-550.62049999999999</v>
          </cell>
        </row>
        <row r="1878">
          <cell r="H1878">
            <v>-550.24160000000006</v>
          </cell>
        </row>
        <row r="1879">
          <cell r="H1879">
            <v>-549.86479999999995</v>
          </cell>
        </row>
        <row r="1880">
          <cell r="H1880">
            <v>-549.48490000000004</v>
          </cell>
        </row>
        <row r="1881">
          <cell r="H1881">
            <v>-549.10599999999999</v>
          </cell>
        </row>
        <row r="1882">
          <cell r="H1882">
            <v>-548.72810000000004</v>
          </cell>
        </row>
        <row r="1883">
          <cell r="H1883">
            <v>-548.34819999999991</v>
          </cell>
        </row>
        <row r="1884">
          <cell r="H1884">
            <v>-547.96929999999998</v>
          </cell>
        </row>
        <row r="1885">
          <cell r="H1885">
            <v>-547.59140000000002</v>
          </cell>
        </row>
        <row r="1886">
          <cell r="H1886">
            <v>-547.21159999999998</v>
          </cell>
        </row>
        <row r="1887">
          <cell r="H1887">
            <v>-546.83270000000005</v>
          </cell>
        </row>
        <row r="1888">
          <cell r="H1888">
            <v>-546.45280000000002</v>
          </cell>
        </row>
        <row r="1889">
          <cell r="H1889">
            <v>-546.07389999999998</v>
          </cell>
        </row>
        <row r="1890">
          <cell r="H1890">
            <v>-545.69599999999991</v>
          </cell>
        </row>
        <row r="1891">
          <cell r="H1891">
            <v>-545.31610000000001</v>
          </cell>
        </row>
        <row r="1892">
          <cell r="H1892">
            <v>-544.93720000000008</v>
          </cell>
        </row>
        <row r="1893">
          <cell r="H1893">
            <v>-544.55729999999994</v>
          </cell>
        </row>
        <row r="1894">
          <cell r="H1894">
            <v>-544.17840000000001</v>
          </cell>
        </row>
        <row r="1895">
          <cell r="H1895">
            <v>-543.79949999999997</v>
          </cell>
        </row>
        <row r="1896">
          <cell r="H1896">
            <v>-543.42060000000004</v>
          </cell>
        </row>
        <row r="1897">
          <cell r="H1897">
            <v>-543.03970000000004</v>
          </cell>
        </row>
        <row r="1898">
          <cell r="H1898">
            <v>-542.66079999999999</v>
          </cell>
        </row>
        <row r="1899">
          <cell r="H1899">
            <v>-542.28089999999997</v>
          </cell>
        </row>
        <row r="1900">
          <cell r="H1900">
            <v>-541.90200000000004</v>
          </cell>
        </row>
        <row r="1901">
          <cell r="H1901">
            <v>-541.52210000000002</v>
          </cell>
        </row>
        <row r="1902">
          <cell r="H1902">
            <v>-541.14319999999998</v>
          </cell>
        </row>
        <row r="1903">
          <cell r="H1903">
            <v>-540.76330000000007</v>
          </cell>
        </row>
        <row r="1904">
          <cell r="H1904">
            <v>-540.38339999999994</v>
          </cell>
        </row>
        <row r="1905">
          <cell r="H1905">
            <v>-540.00450000000001</v>
          </cell>
        </row>
        <row r="1906">
          <cell r="H1906">
            <v>-539.62459999999999</v>
          </cell>
        </row>
        <row r="1907">
          <cell r="H1907">
            <v>-539.24569999999994</v>
          </cell>
        </row>
        <row r="1908">
          <cell r="H1908">
            <v>-538.86580000000004</v>
          </cell>
        </row>
        <row r="1909">
          <cell r="H1909">
            <v>-538.48590000000002</v>
          </cell>
        </row>
        <row r="1910">
          <cell r="H1910">
            <v>-538.10599999999999</v>
          </cell>
        </row>
        <row r="1911">
          <cell r="H1911">
            <v>-537.72610000000009</v>
          </cell>
        </row>
        <row r="1912">
          <cell r="H1912">
            <v>-537.34719999999993</v>
          </cell>
        </row>
        <row r="1913">
          <cell r="H1913">
            <v>-536.96730000000002</v>
          </cell>
        </row>
        <row r="1914">
          <cell r="H1914">
            <v>-536.5874</v>
          </cell>
        </row>
        <row r="1915">
          <cell r="H1915">
            <v>-536.20849999999996</v>
          </cell>
        </row>
        <row r="1916">
          <cell r="H1916">
            <v>-535.82860000000005</v>
          </cell>
        </row>
        <row r="1917">
          <cell r="H1917">
            <v>-535.44870000000003</v>
          </cell>
        </row>
        <row r="1918">
          <cell r="H1918">
            <v>-535.06770000000006</v>
          </cell>
        </row>
        <row r="1919">
          <cell r="H1919">
            <v>-534.68779999999992</v>
          </cell>
        </row>
        <row r="1920">
          <cell r="H1920">
            <v>-534.30790000000002</v>
          </cell>
        </row>
        <row r="1921">
          <cell r="H1921">
            <v>-533.928</v>
          </cell>
        </row>
        <row r="1922">
          <cell r="H1922">
            <v>-533.54909999999995</v>
          </cell>
        </row>
        <row r="1923">
          <cell r="H1923">
            <v>-533.16920000000005</v>
          </cell>
        </row>
        <row r="1924">
          <cell r="H1924">
            <v>-532.78729999999996</v>
          </cell>
        </row>
        <row r="1925">
          <cell r="H1925">
            <v>-532.40729999999996</v>
          </cell>
        </row>
        <row r="1926">
          <cell r="H1926">
            <v>-532.02840000000003</v>
          </cell>
        </row>
        <row r="1927">
          <cell r="H1927">
            <v>-531.64850000000001</v>
          </cell>
        </row>
        <row r="1928">
          <cell r="H1928">
            <v>-531.26760000000002</v>
          </cell>
        </row>
        <row r="1929">
          <cell r="H1929">
            <v>-530.88670000000002</v>
          </cell>
        </row>
        <row r="1930">
          <cell r="H1930">
            <v>-530.50669999999991</v>
          </cell>
        </row>
        <row r="1931">
          <cell r="H1931">
            <v>-530.1268</v>
          </cell>
        </row>
        <row r="1932">
          <cell r="H1932">
            <v>-529.74689999999998</v>
          </cell>
        </row>
        <row r="1933">
          <cell r="H1933">
            <v>-529.36699999999996</v>
          </cell>
        </row>
        <row r="1934">
          <cell r="H1934">
            <v>-528.98599999999999</v>
          </cell>
        </row>
        <row r="1935">
          <cell r="H1935">
            <v>-528.60509999999999</v>
          </cell>
        </row>
        <row r="1936">
          <cell r="H1936">
            <v>-528.22519999999997</v>
          </cell>
        </row>
        <row r="1937">
          <cell r="H1937">
            <v>-527.84530000000007</v>
          </cell>
        </row>
        <row r="1938">
          <cell r="H1938">
            <v>-527.4633</v>
          </cell>
        </row>
        <row r="1939">
          <cell r="H1939">
            <v>-527.08439999999996</v>
          </cell>
        </row>
        <row r="1940">
          <cell r="H1940">
            <v>-526.6558</v>
          </cell>
        </row>
        <row r="1941">
          <cell r="H1941">
            <v>-526.17690000000005</v>
          </cell>
        </row>
        <row r="1942">
          <cell r="H1942">
            <v>-525.697</v>
          </cell>
        </row>
        <row r="1943">
          <cell r="H1943">
            <v>-525.21910000000003</v>
          </cell>
        </row>
        <row r="1944">
          <cell r="H1944">
            <v>-524.73919999999998</v>
          </cell>
        </row>
        <row r="1945">
          <cell r="H1945">
            <v>-524.26130000000001</v>
          </cell>
        </row>
        <row r="1946">
          <cell r="H1946">
            <v>-523.78240000000005</v>
          </cell>
        </row>
        <row r="1947">
          <cell r="H1947">
            <v>-523.29459999999995</v>
          </cell>
        </row>
        <row r="1948">
          <cell r="H1948">
            <v>-522.73390000000006</v>
          </cell>
        </row>
        <row r="1949">
          <cell r="H1949">
            <v>-522.1721</v>
          </cell>
        </row>
        <row r="1950">
          <cell r="H1950">
            <v>-521.61239999999998</v>
          </cell>
        </row>
        <row r="1951">
          <cell r="H1951">
            <v>-521.05169999999998</v>
          </cell>
        </row>
        <row r="1952">
          <cell r="H1952">
            <v>-520.48900000000003</v>
          </cell>
        </row>
        <row r="1953">
          <cell r="H1953">
            <v>-519.92830000000004</v>
          </cell>
        </row>
        <row r="1954">
          <cell r="H1954">
            <v>-519.36659999999995</v>
          </cell>
        </row>
        <row r="1955">
          <cell r="H1955">
            <v>-518.80590000000007</v>
          </cell>
        </row>
        <row r="1956">
          <cell r="H1956">
            <v>-518.24429999999995</v>
          </cell>
        </row>
        <row r="1957">
          <cell r="H1957">
            <v>-517.68259999999998</v>
          </cell>
        </row>
        <row r="1958">
          <cell r="H1958">
            <v>-517.12090000000012</v>
          </cell>
        </row>
        <row r="1959">
          <cell r="H1959">
            <v>-516.55920000000003</v>
          </cell>
        </row>
        <row r="1960">
          <cell r="H1960">
            <v>-515.99850000000004</v>
          </cell>
        </row>
        <row r="1961">
          <cell r="H1961">
            <v>-515.43579999999997</v>
          </cell>
        </row>
        <row r="1962">
          <cell r="H1962">
            <v>-514.87519999999995</v>
          </cell>
        </row>
        <row r="1963">
          <cell r="H1963">
            <v>-514.31349999999998</v>
          </cell>
        </row>
        <row r="1964">
          <cell r="H1964">
            <v>-513.75080000000003</v>
          </cell>
        </row>
        <row r="1965">
          <cell r="H1965">
            <v>-513.18819999999994</v>
          </cell>
        </row>
        <row r="1966">
          <cell r="H1966">
            <v>-512.62750000000005</v>
          </cell>
        </row>
        <row r="1967">
          <cell r="H1967">
            <v>-512.04899999999998</v>
          </cell>
        </row>
        <row r="1968">
          <cell r="H1968">
            <v>-511.38739999999996</v>
          </cell>
        </row>
        <row r="1969">
          <cell r="H1969">
            <v>-510.72670000000005</v>
          </cell>
        </row>
        <row r="1970">
          <cell r="H1970">
            <v>-509.94630000000001</v>
          </cell>
        </row>
        <row r="1971">
          <cell r="H1971">
            <v>-509.16570000000002</v>
          </cell>
        </row>
        <row r="1972">
          <cell r="H1972">
            <v>-508.38510000000002</v>
          </cell>
        </row>
        <row r="1973">
          <cell r="H1973">
            <v>-507.60559999999998</v>
          </cell>
        </row>
        <row r="1974">
          <cell r="H1974">
            <v>-506.82400000000001</v>
          </cell>
        </row>
        <row r="1975">
          <cell r="H1975">
            <v>-506.04349999999999</v>
          </cell>
        </row>
        <row r="1976">
          <cell r="H1976">
            <v>-505.262</v>
          </cell>
        </row>
        <row r="1977">
          <cell r="H1977">
            <v>-504.48040000000003</v>
          </cell>
        </row>
        <row r="1978">
          <cell r="H1978">
            <v>-503.69990000000001</v>
          </cell>
        </row>
        <row r="1979">
          <cell r="H1979">
            <v>-502.91839999999996</v>
          </cell>
        </row>
        <row r="1980">
          <cell r="H1980">
            <v>-502.13689999999997</v>
          </cell>
        </row>
        <row r="1981">
          <cell r="H1981">
            <v>-501.35640000000001</v>
          </cell>
        </row>
        <row r="1982">
          <cell r="H1982">
            <v>-500.57489999999996</v>
          </cell>
        </row>
        <row r="1983">
          <cell r="H1983">
            <v>-499.79270000000002</v>
          </cell>
        </row>
        <row r="1984">
          <cell r="H1984">
            <v>-499.01089999999999</v>
          </cell>
        </row>
        <row r="1985">
          <cell r="H1985">
            <v>-498.23</v>
          </cell>
        </row>
        <row r="1986">
          <cell r="H1986">
            <v>-497.44810000000001</v>
          </cell>
        </row>
        <row r="1987">
          <cell r="H1987">
            <v>-496.66629999999998</v>
          </cell>
        </row>
        <row r="1988">
          <cell r="H1988">
            <v>-495.88440000000003</v>
          </cell>
        </row>
        <row r="1989">
          <cell r="H1989">
            <v>-495.10250000000002</v>
          </cell>
        </row>
        <row r="1990">
          <cell r="H1990">
            <v>-494.31959999999998</v>
          </cell>
        </row>
        <row r="1991">
          <cell r="H1991">
            <v>-493.53769999999997</v>
          </cell>
        </row>
        <row r="1992">
          <cell r="H1992">
            <v>-492.75580000000002</v>
          </cell>
        </row>
        <row r="1993">
          <cell r="H1993">
            <v>-491.97390000000001</v>
          </cell>
        </row>
        <row r="1994">
          <cell r="H1994">
            <v>-491.1909</v>
          </cell>
        </row>
        <row r="1995">
          <cell r="H1995">
            <v>-490.40790000000004</v>
          </cell>
        </row>
        <row r="1996">
          <cell r="H1996">
            <v>-489.62600000000003</v>
          </cell>
        </row>
        <row r="1997">
          <cell r="H1997">
            <v>-488.84299999999996</v>
          </cell>
        </row>
        <row r="1998">
          <cell r="H1998">
            <v>-488.06109999999995</v>
          </cell>
        </row>
        <row r="1999">
          <cell r="H1999">
            <v>-487.27809999999999</v>
          </cell>
        </row>
        <row r="2000">
          <cell r="H2000">
            <v>-486.495</v>
          </cell>
        </row>
        <row r="2001">
          <cell r="H2001">
            <v>-485.71199999999999</v>
          </cell>
        </row>
        <row r="2002">
          <cell r="H2002">
            <v>-484.92899999999997</v>
          </cell>
        </row>
        <row r="2003">
          <cell r="H2003">
            <v>-484.14589999999998</v>
          </cell>
        </row>
        <row r="2004">
          <cell r="H2004">
            <v>-483.36279999999999</v>
          </cell>
        </row>
        <row r="2005">
          <cell r="H2005">
            <v>-482.5788</v>
          </cell>
        </row>
        <row r="2006">
          <cell r="H2006">
            <v>-481.79669999999999</v>
          </cell>
        </row>
        <row r="2007">
          <cell r="H2007">
            <v>-481.0127</v>
          </cell>
        </row>
        <row r="2008">
          <cell r="H2008">
            <v>-480.2296</v>
          </cell>
        </row>
        <row r="2009">
          <cell r="H2009">
            <v>-479.44550000000004</v>
          </cell>
        </row>
        <row r="2010">
          <cell r="H2010">
            <v>-478.66129999999998</v>
          </cell>
        </row>
        <row r="2011">
          <cell r="H2011">
            <v>-477.87819999999999</v>
          </cell>
        </row>
        <row r="2012">
          <cell r="H2012">
            <v>-477.09410000000003</v>
          </cell>
        </row>
        <row r="2013">
          <cell r="H2013">
            <v>-476.30989999999997</v>
          </cell>
        </row>
        <row r="2014">
          <cell r="H2014">
            <v>-475.52670000000001</v>
          </cell>
        </row>
        <row r="2015">
          <cell r="H2015">
            <v>-474.74259999999998</v>
          </cell>
        </row>
        <row r="2016">
          <cell r="H2016">
            <v>-473.95839999999998</v>
          </cell>
        </row>
        <row r="2017">
          <cell r="H2017">
            <v>-473.17419999999998</v>
          </cell>
        </row>
        <row r="2018">
          <cell r="H2018">
            <v>-472.39</v>
          </cell>
        </row>
        <row r="2019">
          <cell r="H2019">
            <v>-471.60490000000004</v>
          </cell>
        </row>
        <row r="2020">
          <cell r="H2020">
            <v>-470.82060000000001</v>
          </cell>
        </row>
        <row r="2021">
          <cell r="H2021">
            <v>-470.03639999999996</v>
          </cell>
        </row>
        <row r="2022">
          <cell r="H2022">
            <v>-469.25210000000004</v>
          </cell>
        </row>
        <row r="2023">
          <cell r="H2023">
            <v>-468.46690000000001</v>
          </cell>
        </row>
        <row r="2024">
          <cell r="H2024">
            <v>-467.68260000000004</v>
          </cell>
        </row>
        <row r="2025">
          <cell r="H2025">
            <v>-466.89740000000006</v>
          </cell>
        </row>
        <row r="2026">
          <cell r="H2026">
            <v>-466.11309999999997</v>
          </cell>
        </row>
        <row r="2027">
          <cell r="H2027">
            <v>-465.32780000000002</v>
          </cell>
        </row>
        <row r="2028">
          <cell r="H2028">
            <v>-464.54340000000002</v>
          </cell>
        </row>
        <row r="2029">
          <cell r="H2029">
            <v>-463.75709999999998</v>
          </cell>
        </row>
        <row r="2030">
          <cell r="H2030">
            <v>-462.97280000000001</v>
          </cell>
        </row>
        <row r="2031">
          <cell r="H2031">
            <v>-462.1875</v>
          </cell>
        </row>
        <row r="2032">
          <cell r="H2032">
            <v>-461.40219999999999</v>
          </cell>
        </row>
        <row r="2033">
          <cell r="H2033">
            <v>-460.61579999999992</v>
          </cell>
        </row>
        <row r="2034">
          <cell r="H2034">
            <v>-459.83140000000003</v>
          </cell>
        </row>
        <row r="2035">
          <cell r="H2035">
            <v>-459.04509999999999</v>
          </cell>
        </row>
        <row r="2036">
          <cell r="H2036">
            <v>-458.25959999999998</v>
          </cell>
        </row>
        <row r="2037">
          <cell r="H2037">
            <v>-457.47319999999996</v>
          </cell>
        </row>
        <row r="2038">
          <cell r="H2038">
            <v>-456.68780000000004</v>
          </cell>
        </row>
        <row r="2039">
          <cell r="H2039">
            <v>-455.90139999999997</v>
          </cell>
        </row>
        <row r="2040">
          <cell r="H2040">
            <v>-455.11599999999999</v>
          </cell>
        </row>
        <row r="2041">
          <cell r="H2041">
            <v>-454.32960000000003</v>
          </cell>
        </row>
        <row r="2042">
          <cell r="H2042">
            <v>-453.54410000000001</v>
          </cell>
        </row>
        <row r="2043">
          <cell r="H2043">
            <v>-452.75760000000002</v>
          </cell>
        </row>
        <row r="2044">
          <cell r="H2044">
            <v>-451.97109999999998</v>
          </cell>
        </row>
        <row r="2045">
          <cell r="H2045">
            <v>-451.18470000000002</v>
          </cell>
        </row>
        <row r="2046">
          <cell r="H2046">
            <v>-450.39920000000001</v>
          </cell>
        </row>
        <row r="2047">
          <cell r="H2047">
            <v>-449.61160000000001</v>
          </cell>
        </row>
        <row r="2048">
          <cell r="H2048">
            <v>-448.82510000000002</v>
          </cell>
        </row>
        <row r="2049">
          <cell r="H2049">
            <v>-448.03859999999997</v>
          </cell>
        </row>
        <row r="2050">
          <cell r="H2050">
            <v>-447.25099999999998</v>
          </cell>
        </row>
        <row r="2051">
          <cell r="H2051">
            <v>-446.46449999999993</v>
          </cell>
        </row>
        <row r="2052">
          <cell r="H2052">
            <v>-445.67789999999997</v>
          </cell>
        </row>
        <row r="2053">
          <cell r="H2053">
            <v>-444.89030000000002</v>
          </cell>
        </row>
        <row r="2054">
          <cell r="H2054">
            <v>-444.10380000000004</v>
          </cell>
        </row>
        <row r="2055">
          <cell r="H2055">
            <v>-443.31620000000004</v>
          </cell>
        </row>
        <row r="2056">
          <cell r="H2056">
            <v>-442.52859999999998</v>
          </cell>
        </row>
        <row r="2057">
          <cell r="H2057">
            <v>-441.74199999999996</v>
          </cell>
        </row>
        <row r="2058">
          <cell r="H2058">
            <v>-440.95429999999999</v>
          </cell>
        </row>
        <row r="2059">
          <cell r="H2059">
            <v>-440.16679999999997</v>
          </cell>
        </row>
        <row r="2060">
          <cell r="H2060">
            <v>-439.38010000000008</v>
          </cell>
        </row>
        <row r="2061">
          <cell r="H2061">
            <v>-438.59140000000002</v>
          </cell>
        </row>
        <row r="2062">
          <cell r="H2062">
            <v>-437.80370000000005</v>
          </cell>
        </row>
        <row r="2063">
          <cell r="H2063">
            <v>-437.01609999999994</v>
          </cell>
        </row>
        <row r="2064">
          <cell r="H2064">
            <v>-436.22840000000002</v>
          </cell>
        </row>
        <row r="2065">
          <cell r="H2065">
            <v>-435.44069999999999</v>
          </cell>
        </row>
        <row r="2066">
          <cell r="H2066">
            <v>-434.65300000000002</v>
          </cell>
        </row>
        <row r="2067">
          <cell r="H2067">
            <v>-433.86430000000007</v>
          </cell>
        </row>
        <row r="2068">
          <cell r="H2068">
            <v>-433.07650000000001</v>
          </cell>
        </row>
        <row r="2069">
          <cell r="H2069">
            <v>-432.28779999999995</v>
          </cell>
        </row>
        <row r="2070">
          <cell r="H2070">
            <v>-431.5</v>
          </cell>
        </row>
        <row r="2071">
          <cell r="H2071">
            <v>-430.71019999999999</v>
          </cell>
        </row>
        <row r="2072">
          <cell r="H2072">
            <v>-429.92240000000004</v>
          </cell>
        </row>
        <row r="2073">
          <cell r="H2073">
            <v>-429.13369999999998</v>
          </cell>
        </row>
        <row r="2074">
          <cell r="H2074">
            <v>-428.34489999999994</v>
          </cell>
        </row>
        <row r="2075">
          <cell r="H2075">
            <v>-427.55709999999999</v>
          </cell>
        </row>
        <row r="2076">
          <cell r="H2076">
            <v>-426.76729999999998</v>
          </cell>
        </row>
        <row r="2077">
          <cell r="H2077">
            <v>-425.97850000000005</v>
          </cell>
        </row>
        <row r="2078">
          <cell r="H2078">
            <v>-425.18959999999993</v>
          </cell>
        </row>
        <row r="2079">
          <cell r="H2079">
            <v>-424.4008</v>
          </cell>
        </row>
        <row r="2080">
          <cell r="H2080">
            <v>-423.61189999999999</v>
          </cell>
        </row>
        <row r="2081">
          <cell r="H2081">
            <v>-422.82210000000003</v>
          </cell>
        </row>
        <row r="2082">
          <cell r="H2082">
            <v>-422.03309999999999</v>
          </cell>
        </row>
        <row r="2083">
          <cell r="H2083">
            <v>-421.2432</v>
          </cell>
        </row>
        <row r="2084">
          <cell r="H2084">
            <v>-420.45330000000001</v>
          </cell>
        </row>
        <row r="2085">
          <cell r="H2085">
            <v>-419.6644</v>
          </cell>
        </row>
        <row r="2086">
          <cell r="H2086">
            <v>-418.87459999999999</v>
          </cell>
        </row>
        <row r="2087">
          <cell r="H2087">
            <v>-418.08459999999997</v>
          </cell>
        </row>
        <row r="2088">
          <cell r="H2088">
            <v>-417.29560000000004</v>
          </cell>
        </row>
        <row r="2089">
          <cell r="H2089">
            <v>-416.50569999999999</v>
          </cell>
        </row>
        <row r="2090">
          <cell r="H2090">
            <v>-415.71479999999997</v>
          </cell>
        </row>
        <row r="2091">
          <cell r="H2091">
            <v>-414.92470000000003</v>
          </cell>
        </row>
        <row r="2092">
          <cell r="H2092">
            <v>-414.13470000000001</v>
          </cell>
        </row>
        <row r="2093">
          <cell r="H2093">
            <v>-413.34469999999999</v>
          </cell>
        </row>
        <row r="2094">
          <cell r="H2094">
            <v>-412.55370000000005</v>
          </cell>
        </row>
        <row r="2095">
          <cell r="H2095">
            <v>-411.76369999999997</v>
          </cell>
        </row>
        <row r="2096">
          <cell r="H2096">
            <v>-410.97370000000001</v>
          </cell>
        </row>
        <row r="2097">
          <cell r="H2097">
            <v>-410.18269999999995</v>
          </cell>
        </row>
        <row r="2098">
          <cell r="H2098">
            <v>-409.39249999999998</v>
          </cell>
        </row>
        <row r="2099">
          <cell r="H2099">
            <v>-408.60149999999999</v>
          </cell>
        </row>
        <row r="2100">
          <cell r="H2100">
            <v>-407.81140000000005</v>
          </cell>
        </row>
        <row r="2101">
          <cell r="H2101">
            <v>-407.02030000000002</v>
          </cell>
        </row>
        <row r="2102">
          <cell r="H2102">
            <v>-406.22919999999999</v>
          </cell>
        </row>
        <row r="2103">
          <cell r="H2103">
            <v>-405.43810000000002</v>
          </cell>
        </row>
        <row r="2104">
          <cell r="H2104">
            <v>-404.64805999999999</v>
          </cell>
        </row>
        <row r="2105">
          <cell r="H2105">
            <v>-403.85587999999996</v>
          </cell>
        </row>
        <row r="2106">
          <cell r="H2106">
            <v>-403.06481000000002</v>
          </cell>
        </row>
        <row r="2107">
          <cell r="H2107">
            <v>-402.27465000000007</v>
          </cell>
        </row>
        <row r="2108">
          <cell r="H2108">
            <v>-401.48248999999998</v>
          </cell>
        </row>
        <row r="2109">
          <cell r="H2109">
            <v>-400.69123999999999</v>
          </cell>
        </row>
        <row r="2110">
          <cell r="H2110">
            <v>-399.89909999999998</v>
          </cell>
        </row>
        <row r="2111">
          <cell r="H2111">
            <v>-399.10696000000002</v>
          </cell>
        </row>
        <row r="2112">
          <cell r="H2112">
            <v>-398.31571999999994</v>
          </cell>
        </row>
        <row r="2113">
          <cell r="H2113">
            <v>-397.52449000000001</v>
          </cell>
        </row>
        <row r="2114">
          <cell r="H2114">
            <v>-396.73226999999997</v>
          </cell>
        </row>
        <row r="2115">
          <cell r="H2115">
            <v>-395.94105999999999</v>
          </cell>
        </row>
        <row r="2116">
          <cell r="H2116">
            <v>-395.14875000000001</v>
          </cell>
        </row>
        <row r="2117">
          <cell r="H2117">
            <v>-394.35654</v>
          </cell>
        </row>
        <row r="2118">
          <cell r="H2118">
            <v>-393.56425000000002</v>
          </cell>
        </row>
        <row r="2119">
          <cell r="H2119">
            <v>-392.77095000000003</v>
          </cell>
        </row>
        <row r="2120">
          <cell r="H2120">
            <v>-391.97866999999997</v>
          </cell>
        </row>
        <row r="2121">
          <cell r="H2121">
            <v>-391.18638999999996</v>
          </cell>
        </row>
        <row r="2122">
          <cell r="H2122">
            <v>-390.39411999999999</v>
          </cell>
        </row>
        <row r="2123">
          <cell r="H2123">
            <v>-389.60174999999998</v>
          </cell>
        </row>
        <row r="2124">
          <cell r="H2124">
            <v>-388.80839000000003</v>
          </cell>
        </row>
        <row r="2125">
          <cell r="H2125">
            <v>-388.01613000000003</v>
          </cell>
        </row>
        <row r="2126">
          <cell r="H2126">
            <v>-387.22378000000003</v>
          </cell>
        </row>
        <row r="2127">
          <cell r="H2127">
            <v>-386.43034</v>
          </cell>
        </row>
        <row r="2128">
          <cell r="H2128">
            <v>-385.63800000000003</v>
          </cell>
        </row>
        <row r="2129">
          <cell r="H2129">
            <v>-384.84456999999998</v>
          </cell>
        </row>
        <row r="2130">
          <cell r="H2130">
            <v>-384.05124000000001</v>
          </cell>
        </row>
        <row r="2131">
          <cell r="H2131">
            <v>-383.25882999999999</v>
          </cell>
        </row>
        <row r="2132">
          <cell r="H2132">
            <v>-382.46440999999999</v>
          </cell>
        </row>
        <row r="2133">
          <cell r="H2133">
            <v>-381.67201</v>
          </cell>
        </row>
        <row r="2134">
          <cell r="H2134">
            <v>-380.87849999999997</v>
          </cell>
        </row>
        <row r="2135">
          <cell r="H2135">
            <v>-380.08411000000001</v>
          </cell>
        </row>
        <row r="2136">
          <cell r="H2136">
            <v>-379.29161999999997</v>
          </cell>
        </row>
        <row r="2137">
          <cell r="H2137">
            <v>-378.49714</v>
          </cell>
        </row>
        <row r="2138">
          <cell r="H2138">
            <v>-377.70366000000001</v>
          </cell>
        </row>
        <row r="2139">
          <cell r="H2139">
            <v>-376.91018999999994</v>
          </cell>
        </row>
        <row r="2140">
          <cell r="H2140">
            <v>-376.11563000000001</v>
          </cell>
        </row>
        <row r="2141">
          <cell r="H2141">
            <v>-375.32217000000003</v>
          </cell>
        </row>
        <row r="2142">
          <cell r="H2142">
            <v>-374.52762000000001</v>
          </cell>
        </row>
        <row r="2143">
          <cell r="H2143">
            <v>-373.73307</v>
          </cell>
        </row>
        <row r="2144">
          <cell r="H2144">
            <v>-372.93853000000001</v>
          </cell>
        </row>
        <row r="2145">
          <cell r="H2145">
            <v>-372.14399000000003</v>
          </cell>
        </row>
        <row r="2146">
          <cell r="H2146">
            <v>-371.34937000000002</v>
          </cell>
        </row>
        <row r="2147">
          <cell r="H2147">
            <v>-370.55583999999999</v>
          </cell>
        </row>
        <row r="2148">
          <cell r="H2148">
            <v>-369.76123000000001</v>
          </cell>
        </row>
        <row r="2149">
          <cell r="H2149">
            <v>-368.96661999999998</v>
          </cell>
        </row>
        <row r="2150">
          <cell r="H2150">
            <v>-368.17201999999997</v>
          </cell>
        </row>
        <row r="2151">
          <cell r="H2151">
            <v>-367.37642</v>
          </cell>
        </row>
        <row r="2152">
          <cell r="H2152">
            <v>-366.58172999999999</v>
          </cell>
        </row>
        <row r="2153">
          <cell r="H2153">
            <v>-365.78714000000002</v>
          </cell>
        </row>
        <row r="2154">
          <cell r="H2154">
            <v>-364.99245999999999</v>
          </cell>
        </row>
        <row r="2155">
          <cell r="H2155">
            <v>-364.19678999999996</v>
          </cell>
        </row>
        <row r="2156">
          <cell r="H2156">
            <v>-363.40211999999997</v>
          </cell>
        </row>
        <row r="2157">
          <cell r="H2157">
            <v>-362.60645999999997</v>
          </cell>
        </row>
        <row r="2158">
          <cell r="H2158">
            <v>-361.8107</v>
          </cell>
        </row>
        <row r="2159">
          <cell r="H2159">
            <v>-361.01605999999998</v>
          </cell>
        </row>
        <row r="2160">
          <cell r="H2160">
            <v>-360.21931000000001</v>
          </cell>
        </row>
        <row r="2161">
          <cell r="H2161">
            <v>-359.42458000000005</v>
          </cell>
        </row>
        <row r="2162">
          <cell r="H2162">
            <v>-358.62784999999997</v>
          </cell>
        </row>
        <row r="2163">
          <cell r="H2163">
            <v>-357.83312000000001</v>
          </cell>
        </row>
        <row r="2164">
          <cell r="H2164">
            <v>-357.03629999999998</v>
          </cell>
        </row>
        <row r="2165">
          <cell r="H2165">
            <v>-356.24158999999997</v>
          </cell>
        </row>
        <row r="2166">
          <cell r="H2166">
            <v>-355.44479000000001</v>
          </cell>
        </row>
        <row r="2167">
          <cell r="H2167">
            <v>-354.64899000000003</v>
          </cell>
        </row>
        <row r="2168">
          <cell r="H2168">
            <v>-353.85318999999998</v>
          </cell>
        </row>
        <row r="2169">
          <cell r="H2169">
            <v>-353.05629999999996</v>
          </cell>
        </row>
        <row r="2170">
          <cell r="H2170">
            <v>-352.25952000000001</v>
          </cell>
        </row>
        <row r="2171">
          <cell r="H2171">
            <v>-351.46365000000003</v>
          </cell>
        </row>
        <row r="2172">
          <cell r="H2172">
            <v>-350.66678000000002</v>
          </cell>
        </row>
        <row r="2173">
          <cell r="H2173">
            <v>-349.87001999999995</v>
          </cell>
        </row>
        <row r="2174">
          <cell r="H2174">
            <v>-349.07405999999997</v>
          </cell>
        </row>
        <row r="2175">
          <cell r="H2175">
            <v>-348.27720999999997</v>
          </cell>
        </row>
        <row r="2176">
          <cell r="H2176">
            <v>-347.48036000000002</v>
          </cell>
        </row>
        <row r="2177">
          <cell r="H2177">
            <v>-346.68342000000001</v>
          </cell>
        </row>
        <row r="2178">
          <cell r="H2178">
            <v>-345.88549</v>
          </cell>
        </row>
        <row r="2179">
          <cell r="H2179">
            <v>-345.08857</v>
          </cell>
        </row>
        <row r="2180">
          <cell r="H2180">
            <v>-344.29165</v>
          </cell>
        </row>
        <row r="2181">
          <cell r="H2181">
            <v>-343.49473</v>
          </cell>
        </row>
        <row r="2182">
          <cell r="H2182">
            <v>-342.69772</v>
          </cell>
        </row>
        <row r="2183">
          <cell r="H2183">
            <v>-341.90071999999998</v>
          </cell>
        </row>
        <row r="2184">
          <cell r="H2184">
            <v>-341.10183000000001</v>
          </cell>
        </row>
        <row r="2185">
          <cell r="H2185">
            <v>-340.30484000000001</v>
          </cell>
        </row>
        <row r="2186">
          <cell r="H2186">
            <v>-339.50675000000001</v>
          </cell>
        </row>
        <row r="2187">
          <cell r="H2187">
            <v>-338.70978000000002</v>
          </cell>
        </row>
        <row r="2188">
          <cell r="H2188">
            <v>-337.91180999999995</v>
          </cell>
        </row>
        <row r="2189">
          <cell r="H2189">
            <v>-337.11374000000001</v>
          </cell>
        </row>
        <row r="2190">
          <cell r="H2190">
            <v>-336.31668000000002</v>
          </cell>
        </row>
        <row r="2191">
          <cell r="H2191">
            <v>-335.51763000000005</v>
          </cell>
        </row>
        <row r="2192">
          <cell r="H2192">
            <v>-334.71957999999995</v>
          </cell>
        </row>
        <row r="2193">
          <cell r="H2193">
            <v>-333.92143999999996</v>
          </cell>
        </row>
        <row r="2194">
          <cell r="H2194">
            <v>-333.12340999999998</v>
          </cell>
        </row>
        <row r="2195">
          <cell r="H2195">
            <v>-332.32427999999999</v>
          </cell>
        </row>
        <row r="2196">
          <cell r="H2196">
            <v>-331.52616</v>
          </cell>
        </row>
        <row r="2197">
          <cell r="H2197">
            <v>-330.72805</v>
          </cell>
        </row>
        <row r="2198">
          <cell r="H2198">
            <v>-329.92894000000001</v>
          </cell>
        </row>
        <row r="2199">
          <cell r="H2199">
            <v>-329.12982999999997</v>
          </cell>
        </row>
        <row r="2200">
          <cell r="H2200">
            <v>-328.33163999999999</v>
          </cell>
        </row>
        <row r="2201">
          <cell r="H2201">
            <v>-327.53244999999998</v>
          </cell>
        </row>
        <row r="2202">
          <cell r="H2202">
            <v>-326.73336</v>
          </cell>
        </row>
        <row r="2203">
          <cell r="H2203">
            <v>-325.93407999999999</v>
          </cell>
        </row>
        <row r="2204">
          <cell r="H2204">
            <v>-325.13490999999999</v>
          </cell>
        </row>
        <row r="2205">
          <cell r="H2205">
            <v>-324.49290999999999</v>
          </cell>
        </row>
        <row r="2206">
          <cell r="H2206">
            <v>-323.92376999999999</v>
          </cell>
        </row>
        <row r="2207">
          <cell r="H2207">
            <v>-323.35454000000004</v>
          </cell>
        </row>
        <row r="2208">
          <cell r="H2208">
            <v>-322.78540999999996</v>
          </cell>
        </row>
        <row r="2209">
          <cell r="H2209">
            <v>-322.21618999999998</v>
          </cell>
        </row>
        <row r="2210">
          <cell r="H2210">
            <v>-321.64695999999998</v>
          </cell>
        </row>
        <row r="2211">
          <cell r="H2211">
            <v>-321.07774999999998</v>
          </cell>
        </row>
        <row r="2212">
          <cell r="H2212">
            <v>-320.51172999999994</v>
          </cell>
        </row>
        <row r="2213">
          <cell r="H2213">
            <v>-320.29372000000001</v>
          </cell>
        </row>
        <row r="2214">
          <cell r="H2214">
            <v>-320.07560999999998</v>
          </cell>
        </row>
        <row r="2215">
          <cell r="H2215">
            <v>-319.85550999999998</v>
          </cell>
        </row>
        <row r="2216">
          <cell r="H2216">
            <v>-319.63741000000005</v>
          </cell>
        </row>
        <row r="2217">
          <cell r="H2217">
            <v>-319.41840000000002</v>
          </cell>
        </row>
        <row r="2218">
          <cell r="H2218">
            <v>-319.20029999999997</v>
          </cell>
        </row>
        <row r="2219">
          <cell r="H2219">
            <v>-318.98220000000003</v>
          </cell>
        </row>
        <row r="2220">
          <cell r="H2220">
            <v>-318.76209999999998</v>
          </cell>
        </row>
        <row r="2221">
          <cell r="H2221">
            <v>-318.61574000000002</v>
          </cell>
        </row>
        <row r="2222">
          <cell r="H2222">
            <v>-318.60822999999999</v>
          </cell>
        </row>
        <row r="2223">
          <cell r="H2223">
            <v>-318.59980999999999</v>
          </cell>
        </row>
        <row r="2224">
          <cell r="H2224">
            <v>-318.59129000000001</v>
          </cell>
        </row>
        <row r="2225">
          <cell r="H2225">
            <v>-318.58287999999999</v>
          </cell>
        </row>
        <row r="2226">
          <cell r="H2226">
            <v>-318.57536000000005</v>
          </cell>
        </row>
        <row r="2227">
          <cell r="H2227">
            <v>-318.56693999999999</v>
          </cell>
        </row>
        <row r="2228">
          <cell r="H2228">
            <v>-318.55953</v>
          </cell>
        </row>
        <row r="2229">
          <cell r="H2229">
            <v>-318.55201</v>
          </cell>
        </row>
        <row r="2230">
          <cell r="H2230">
            <v>-318.53399999999999</v>
          </cell>
        </row>
        <row r="2231">
          <cell r="H2231">
            <v>-318.50602000000003</v>
          </cell>
        </row>
        <row r="2232">
          <cell r="H2232">
            <v>-318.47804000000002</v>
          </cell>
        </row>
        <row r="2233">
          <cell r="H2233">
            <v>-318.45096999999998</v>
          </cell>
        </row>
        <row r="2234">
          <cell r="H2234">
            <v>-318.42299000000003</v>
          </cell>
        </row>
        <row r="2235">
          <cell r="H2235">
            <v>-318.39501000000001</v>
          </cell>
        </row>
        <row r="2236">
          <cell r="H2236">
            <v>-318.36802999999998</v>
          </cell>
        </row>
        <row r="2237">
          <cell r="H2237">
            <v>-318.33994999999999</v>
          </cell>
        </row>
        <row r="2238">
          <cell r="H2238">
            <v>-318.31196999999997</v>
          </cell>
        </row>
        <row r="2239">
          <cell r="H2239">
            <v>-318.28398999999996</v>
          </cell>
        </row>
        <row r="2240">
          <cell r="H2240">
            <v>-318.25691</v>
          </cell>
        </row>
        <row r="2241">
          <cell r="H2241">
            <v>-318.22892999999999</v>
          </cell>
        </row>
        <row r="2242">
          <cell r="H2242">
            <v>-318.20095000000003</v>
          </cell>
        </row>
        <row r="2243">
          <cell r="H2243">
            <v>-318.17397999999997</v>
          </cell>
        </row>
        <row r="2244">
          <cell r="H2244">
            <v>-318.14589999999998</v>
          </cell>
        </row>
        <row r="2245">
          <cell r="H2245">
            <v>-318.11792000000003</v>
          </cell>
        </row>
        <row r="2246">
          <cell r="H2246">
            <v>-318.08994000000001</v>
          </cell>
        </row>
        <row r="2247">
          <cell r="H2247">
            <v>-318.06295999999998</v>
          </cell>
        </row>
        <row r="2248">
          <cell r="H2248">
            <v>-318.03487999999999</v>
          </cell>
        </row>
        <row r="2249">
          <cell r="H2249">
            <v>-318.00690999999995</v>
          </cell>
        </row>
        <row r="2250">
          <cell r="H2250">
            <v>-317.97992999999997</v>
          </cell>
        </row>
        <row r="2251">
          <cell r="H2251">
            <v>-317.95195000000001</v>
          </cell>
        </row>
        <row r="2252">
          <cell r="H2252">
            <v>-317.92386999999997</v>
          </cell>
        </row>
        <row r="2253">
          <cell r="H2253">
            <v>-317.89589000000001</v>
          </cell>
        </row>
        <row r="2254">
          <cell r="H2254">
            <v>-317.86890999999997</v>
          </cell>
        </row>
        <row r="2255">
          <cell r="H2255">
            <v>-317.84084000000001</v>
          </cell>
        </row>
        <row r="2256">
          <cell r="H2256">
            <v>-317.81286</v>
          </cell>
        </row>
        <row r="2257">
          <cell r="H2257">
            <v>-317.78588000000002</v>
          </cell>
        </row>
        <row r="2258">
          <cell r="H2258">
            <v>-317.75790000000001</v>
          </cell>
        </row>
        <row r="2259">
          <cell r="H2259">
            <v>-317.72982999999999</v>
          </cell>
        </row>
        <row r="2260">
          <cell r="H2260">
            <v>-317.70184999999998</v>
          </cell>
        </row>
        <row r="2261">
          <cell r="H2261">
            <v>-317.67586999999997</v>
          </cell>
        </row>
        <row r="2262">
          <cell r="H2262">
            <v>-317.64788999999996</v>
          </cell>
        </row>
        <row r="2263">
          <cell r="H2263">
            <v>-317.61981999999995</v>
          </cell>
        </row>
        <row r="2264">
          <cell r="H2264">
            <v>-317.59183999999999</v>
          </cell>
        </row>
        <row r="2265">
          <cell r="H2265">
            <v>-317.56485999999995</v>
          </cell>
        </row>
        <row r="2266">
          <cell r="H2266">
            <v>-317.53688</v>
          </cell>
        </row>
        <row r="2267">
          <cell r="H2267">
            <v>-317.50880999999998</v>
          </cell>
        </row>
        <row r="2268">
          <cell r="H2268">
            <v>-317.48183</v>
          </cell>
        </row>
        <row r="2269">
          <cell r="H2269">
            <v>-317.45385000000005</v>
          </cell>
        </row>
        <row r="2270">
          <cell r="H2270">
            <v>-317.42577999999997</v>
          </cell>
        </row>
        <row r="2271">
          <cell r="H2271">
            <v>-317.39780000000002</v>
          </cell>
        </row>
        <row r="2272">
          <cell r="H2272">
            <v>-317.37081999999998</v>
          </cell>
        </row>
        <row r="2273">
          <cell r="H2273">
            <v>-317.34285</v>
          </cell>
        </row>
        <row r="2274">
          <cell r="H2274">
            <v>-317.31477000000001</v>
          </cell>
        </row>
        <row r="2275">
          <cell r="H2275">
            <v>-317.28778999999997</v>
          </cell>
        </row>
        <row r="2276">
          <cell r="H2276">
            <v>-317.25981999999999</v>
          </cell>
        </row>
        <row r="2277">
          <cell r="H2277">
            <v>-317.23184000000003</v>
          </cell>
        </row>
        <row r="2278">
          <cell r="H2278">
            <v>-317.20375999999999</v>
          </cell>
        </row>
        <row r="2279">
          <cell r="H2279">
            <v>-317.17678999999998</v>
          </cell>
        </row>
        <row r="2280">
          <cell r="H2280">
            <v>-317.14880999999997</v>
          </cell>
        </row>
        <row r="2281">
          <cell r="H2281">
            <v>-317.12072999999998</v>
          </cell>
        </row>
        <row r="2282">
          <cell r="H2282">
            <v>-317.09375999999997</v>
          </cell>
        </row>
        <row r="2283">
          <cell r="H2283">
            <v>-317.06578000000002</v>
          </cell>
        </row>
        <row r="2284">
          <cell r="H2284">
            <v>-317.03780999999998</v>
          </cell>
        </row>
        <row r="2285">
          <cell r="H2285">
            <v>-317.00972999999999</v>
          </cell>
        </row>
        <row r="2286">
          <cell r="H2286">
            <v>-316.98275000000001</v>
          </cell>
        </row>
        <row r="2287">
          <cell r="H2287">
            <v>-316.95478000000003</v>
          </cell>
        </row>
        <row r="2288">
          <cell r="H2288">
            <v>-316.92669999999998</v>
          </cell>
        </row>
        <row r="2289">
          <cell r="H2289">
            <v>-316.89972999999998</v>
          </cell>
        </row>
        <row r="2290">
          <cell r="H2290">
            <v>-316.87175000000002</v>
          </cell>
        </row>
        <row r="2291">
          <cell r="H2291">
            <v>-316.84377999999998</v>
          </cell>
        </row>
        <row r="2292">
          <cell r="H2292">
            <v>-316.81569999999999</v>
          </cell>
        </row>
        <row r="2293">
          <cell r="H2293">
            <v>-316.78872000000001</v>
          </cell>
        </row>
        <row r="2294">
          <cell r="H2294">
            <v>-316.76075000000003</v>
          </cell>
        </row>
        <row r="2295">
          <cell r="H2295">
            <v>-316.73266999999998</v>
          </cell>
        </row>
        <row r="2296">
          <cell r="H2296">
            <v>-316.70569999999998</v>
          </cell>
        </row>
        <row r="2297">
          <cell r="H2297">
            <v>-316.67771999999997</v>
          </cell>
        </row>
        <row r="2298">
          <cell r="H2298">
            <v>-316.64974999999998</v>
          </cell>
        </row>
        <row r="2299">
          <cell r="H2299">
            <v>-316.62166999999999</v>
          </cell>
        </row>
        <row r="2300">
          <cell r="H2300">
            <v>-316.59469999999999</v>
          </cell>
        </row>
        <row r="2301">
          <cell r="H2301">
            <v>-316.56672000000003</v>
          </cell>
        </row>
        <row r="2302">
          <cell r="H2302">
            <v>-316.53874999999999</v>
          </cell>
        </row>
        <row r="2303">
          <cell r="H2303">
            <v>-316.51067</v>
          </cell>
        </row>
        <row r="2304">
          <cell r="H2304">
            <v>-316.4837</v>
          </cell>
        </row>
        <row r="2305">
          <cell r="H2305">
            <v>-316.44608000000005</v>
          </cell>
        </row>
        <row r="2306">
          <cell r="H2306">
            <v>-316.40280999999999</v>
          </cell>
        </row>
        <row r="2307">
          <cell r="H2307">
            <v>-316.35755</v>
          </cell>
        </row>
        <row r="2308">
          <cell r="H2308">
            <v>-316.31228999999996</v>
          </cell>
        </row>
        <row r="2309">
          <cell r="H2309">
            <v>-316.26803000000001</v>
          </cell>
        </row>
        <row r="2310">
          <cell r="H2310">
            <v>-316.22377</v>
          </cell>
        </row>
        <row r="2311">
          <cell r="H2311">
            <v>-316.17950999999999</v>
          </cell>
        </row>
        <row r="2312">
          <cell r="H2312">
            <v>-316.13425000000001</v>
          </cell>
        </row>
        <row r="2313">
          <cell r="H2313">
            <v>-316.08899000000002</v>
          </cell>
        </row>
        <row r="2314">
          <cell r="H2314">
            <v>-316.04472999999996</v>
          </cell>
        </row>
        <row r="2315">
          <cell r="H2315">
            <v>-316.00047000000001</v>
          </cell>
        </row>
        <row r="2316">
          <cell r="H2316">
            <v>-315.95621</v>
          </cell>
        </row>
        <row r="2317">
          <cell r="H2317">
            <v>-315.91095000000001</v>
          </cell>
        </row>
        <row r="2318">
          <cell r="H2318">
            <v>-315.86569000000003</v>
          </cell>
        </row>
        <row r="2319">
          <cell r="H2319">
            <v>-315.82243000000005</v>
          </cell>
        </row>
        <row r="2320">
          <cell r="H2320">
            <v>-315.77717000000001</v>
          </cell>
        </row>
        <row r="2321">
          <cell r="H2321">
            <v>-315.73190999999997</v>
          </cell>
        </row>
        <row r="2322">
          <cell r="H2322">
            <v>-315.68765000000002</v>
          </cell>
        </row>
        <row r="2323">
          <cell r="H2323">
            <v>-315.64339000000001</v>
          </cell>
        </row>
        <row r="2324">
          <cell r="H2324">
            <v>-315.59913</v>
          </cell>
        </row>
        <row r="2325">
          <cell r="H2325">
            <v>-315.55386999999996</v>
          </cell>
        </row>
        <row r="2326">
          <cell r="H2326">
            <v>-315.50860999999998</v>
          </cell>
        </row>
        <row r="2327">
          <cell r="H2327">
            <v>-315.46424999999999</v>
          </cell>
        </row>
        <row r="2328">
          <cell r="H2328">
            <v>-315.41998999999998</v>
          </cell>
        </row>
        <row r="2329">
          <cell r="H2329">
            <v>-315.37572999999998</v>
          </cell>
        </row>
        <row r="2330">
          <cell r="H2330">
            <v>-315.33046999999999</v>
          </cell>
        </row>
        <row r="2331">
          <cell r="H2331">
            <v>-315.28560999999996</v>
          </cell>
        </row>
        <row r="2332">
          <cell r="H2332">
            <v>-315.24176</v>
          </cell>
        </row>
        <row r="2333">
          <cell r="H2333">
            <v>-315.19679000000002</v>
          </cell>
        </row>
        <row r="2334">
          <cell r="H2334">
            <v>-315.13056</v>
          </cell>
        </row>
        <row r="2335">
          <cell r="H2335">
            <v>-315.06533000000002</v>
          </cell>
        </row>
        <row r="2336">
          <cell r="H2336">
            <v>-315.00020000000001</v>
          </cell>
        </row>
        <row r="2337">
          <cell r="H2337">
            <v>-314.93397000000004</v>
          </cell>
        </row>
        <row r="2338">
          <cell r="H2338">
            <v>-314.86874999999998</v>
          </cell>
        </row>
        <row r="2339">
          <cell r="H2339">
            <v>-314.80252000000002</v>
          </cell>
        </row>
        <row r="2340">
          <cell r="H2340">
            <v>-314.73739</v>
          </cell>
        </row>
        <row r="2341">
          <cell r="H2341">
            <v>-314.67216000000002</v>
          </cell>
        </row>
        <row r="2342">
          <cell r="H2342">
            <v>-314.60593</v>
          </cell>
        </row>
        <row r="2343">
          <cell r="H2343">
            <v>-314.54070999999999</v>
          </cell>
        </row>
        <row r="2344">
          <cell r="H2344">
            <v>-314.47448000000003</v>
          </cell>
        </row>
        <row r="2345">
          <cell r="H2345">
            <v>-314.40935000000002</v>
          </cell>
        </row>
        <row r="2346">
          <cell r="H2346">
            <v>-314.34413000000001</v>
          </cell>
        </row>
        <row r="2347">
          <cell r="H2347">
            <v>-314.27789999999999</v>
          </cell>
        </row>
        <row r="2348">
          <cell r="H2348">
            <v>-314.21267</v>
          </cell>
        </row>
        <row r="2349">
          <cell r="H2349">
            <v>-314.14654999999999</v>
          </cell>
        </row>
        <row r="2350">
          <cell r="H2350">
            <v>-314.08132000000001</v>
          </cell>
        </row>
        <row r="2351">
          <cell r="H2351">
            <v>-314.01510000000002</v>
          </cell>
        </row>
        <row r="2352">
          <cell r="H2352">
            <v>-313.94986999999998</v>
          </cell>
        </row>
        <row r="2353">
          <cell r="H2353">
            <v>-313.88463999999999</v>
          </cell>
        </row>
        <row r="2354">
          <cell r="H2354">
            <v>-313.81852000000003</v>
          </cell>
        </row>
        <row r="2355">
          <cell r="H2355">
            <v>-313.75328999999999</v>
          </cell>
        </row>
        <row r="2356">
          <cell r="H2356">
            <v>-313.68707000000001</v>
          </cell>
        </row>
        <row r="2357">
          <cell r="H2357">
            <v>-313.62184000000002</v>
          </cell>
        </row>
        <row r="2358">
          <cell r="H2358">
            <v>-313.55662000000001</v>
          </cell>
        </row>
        <row r="2359">
          <cell r="H2359">
            <v>-313.49049000000002</v>
          </cell>
        </row>
        <row r="2360">
          <cell r="H2360">
            <v>-313.42526999999995</v>
          </cell>
        </row>
        <row r="2361">
          <cell r="H2361">
            <v>-313.35905000000002</v>
          </cell>
        </row>
        <row r="2362">
          <cell r="H2362">
            <v>-313.29381999999998</v>
          </cell>
        </row>
        <row r="2363">
          <cell r="H2363">
            <v>-313.2287</v>
          </cell>
        </row>
        <row r="2364">
          <cell r="H2364">
            <v>-313.16248000000002</v>
          </cell>
        </row>
        <row r="2365">
          <cell r="H2365">
            <v>-313.09725000000003</v>
          </cell>
        </row>
        <row r="2366">
          <cell r="H2366">
            <v>-313.03102999999999</v>
          </cell>
        </row>
        <row r="2367">
          <cell r="H2367">
            <v>-312.96051999999997</v>
          </cell>
        </row>
        <row r="2368">
          <cell r="H2368">
            <v>-312.87601000000001</v>
          </cell>
        </row>
        <row r="2369">
          <cell r="H2369">
            <v>-312.79139999999995</v>
          </cell>
        </row>
        <row r="2370">
          <cell r="H2370">
            <v>-312.70678999999996</v>
          </cell>
        </row>
        <row r="2371">
          <cell r="H2371">
            <v>-312.62328000000002</v>
          </cell>
        </row>
        <row r="2372">
          <cell r="H2372">
            <v>-312.53856999999999</v>
          </cell>
        </row>
        <row r="2373">
          <cell r="H2373">
            <v>-312.45407</v>
          </cell>
        </row>
        <row r="2374">
          <cell r="H2374">
            <v>-312.36946</v>
          </cell>
        </row>
        <row r="2375">
          <cell r="H2375">
            <v>-312.28485000000001</v>
          </cell>
        </row>
        <row r="2376">
          <cell r="H2376">
            <v>-312.20033999999998</v>
          </cell>
        </row>
        <row r="2377">
          <cell r="H2377">
            <v>-312.11672999999996</v>
          </cell>
        </row>
        <row r="2378">
          <cell r="H2378">
            <v>-312.03212000000002</v>
          </cell>
        </row>
        <row r="2379">
          <cell r="H2379">
            <v>-311.94752</v>
          </cell>
        </row>
        <row r="2380">
          <cell r="H2380">
            <v>-311.86291</v>
          </cell>
        </row>
        <row r="2381">
          <cell r="H2381">
            <v>-311.77839999999998</v>
          </cell>
        </row>
        <row r="2382">
          <cell r="H2382">
            <v>-311.69380000000001</v>
          </cell>
        </row>
        <row r="2383">
          <cell r="H2383">
            <v>-311.60919000000001</v>
          </cell>
        </row>
        <row r="2384">
          <cell r="H2384">
            <v>-311.52557999999999</v>
          </cell>
        </row>
        <row r="2385">
          <cell r="H2385">
            <v>-311.44108</v>
          </cell>
        </row>
        <row r="2386">
          <cell r="H2386">
            <v>-311.35636999999997</v>
          </cell>
        </row>
        <row r="2387">
          <cell r="H2387">
            <v>-311.27187000000004</v>
          </cell>
        </row>
        <row r="2388">
          <cell r="H2388">
            <v>-311.18726000000004</v>
          </cell>
        </row>
        <row r="2389">
          <cell r="H2389">
            <v>-311.10266000000001</v>
          </cell>
        </row>
        <row r="2390">
          <cell r="H2390">
            <v>-311.01914999999997</v>
          </cell>
        </row>
        <row r="2391">
          <cell r="H2391">
            <v>-310.93445000000003</v>
          </cell>
        </row>
        <row r="2392">
          <cell r="H2392">
            <v>-310.84994</v>
          </cell>
        </row>
        <row r="2393">
          <cell r="H2393">
            <v>-310.76534000000004</v>
          </cell>
        </row>
        <row r="2394">
          <cell r="H2394">
            <v>-310.68074000000001</v>
          </cell>
        </row>
        <row r="2395">
          <cell r="H2395">
            <v>-310.59623000000005</v>
          </cell>
        </row>
        <row r="2396">
          <cell r="H2396">
            <v>-310.51152999999999</v>
          </cell>
        </row>
        <row r="2397">
          <cell r="H2397">
            <v>-310.42803000000004</v>
          </cell>
        </row>
        <row r="2398">
          <cell r="H2398">
            <v>-310.34332999999998</v>
          </cell>
        </row>
        <row r="2399">
          <cell r="H2399">
            <v>-310.25882000000001</v>
          </cell>
        </row>
        <row r="2400">
          <cell r="H2400">
            <v>-310.17421999999999</v>
          </cell>
        </row>
        <row r="2401">
          <cell r="H2401">
            <v>-310.08961999999997</v>
          </cell>
        </row>
        <row r="2402">
          <cell r="H2402">
            <v>-310.00512000000003</v>
          </cell>
        </row>
        <row r="2403">
          <cell r="H2403">
            <v>-309.92142000000001</v>
          </cell>
        </row>
        <row r="2404">
          <cell r="H2404">
            <v>-309.83692000000002</v>
          </cell>
        </row>
        <row r="2405">
          <cell r="H2405">
            <v>-309.75232</v>
          </cell>
        </row>
        <row r="2406">
          <cell r="H2406">
            <v>-309.66771</v>
          </cell>
        </row>
        <row r="2407">
          <cell r="H2407">
            <v>-309.58311000000003</v>
          </cell>
        </row>
        <row r="2408">
          <cell r="H2408">
            <v>-309.49851000000001</v>
          </cell>
        </row>
        <row r="2409">
          <cell r="H2409">
            <v>-309.41401999999999</v>
          </cell>
        </row>
        <row r="2410">
          <cell r="H2410">
            <v>-309.33032000000003</v>
          </cell>
        </row>
        <row r="2411">
          <cell r="H2411">
            <v>-309.24581999999998</v>
          </cell>
        </row>
        <row r="2412">
          <cell r="H2412">
            <v>-309.16122000000001</v>
          </cell>
        </row>
        <row r="2413">
          <cell r="H2413">
            <v>-309.07661999999999</v>
          </cell>
        </row>
        <row r="2414">
          <cell r="H2414">
            <v>-308.99201999999997</v>
          </cell>
        </row>
        <row r="2415">
          <cell r="H2415">
            <v>-308.90742</v>
          </cell>
        </row>
        <row r="2416">
          <cell r="H2416">
            <v>-308.82383000000004</v>
          </cell>
        </row>
        <row r="2417">
          <cell r="H2417">
            <v>-308.73923000000002</v>
          </cell>
        </row>
        <row r="2418">
          <cell r="H2418">
            <v>-308.65472999999997</v>
          </cell>
        </row>
        <row r="2419">
          <cell r="H2419">
            <v>-308.57012999999995</v>
          </cell>
        </row>
        <row r="2420">
          <cell r="H2420">
            <v>-308.48554000000001</v>
          </cell>
        </row>
        <row r="2421">
          <cell r="H2421">
            <v>-308.40093999999999</v>
          </cell>
        </row>
        <row r="2422">
          <cell r="H2422">
            <v>-308.31634000000003</v>
          </cell>
        </row>
        <row r="2423">
          <cell r="H2423">
            <v>-308.23275000000001</v>
          </cell>
        </row>
        <row r="2424">
          <cell r="H2424">
            <v>-308.14814999999999</v>
          </cell>
        </row>
        <row r="2425">
          <cell r="H2425">
            <v>-308.06356</v>
          </cell>
        </row>
        <row r="2426">
          <cell r="H2426">
            <v>-307.97896000000003</v>
          </cell>
        </row>
        <row r="2427">
          <cell r="H2427">
            <v>-307.89447000000001</v>
          </cell>
        </row>
        <row r="2428">
          <cell r="H2428">
            <v>-307.80977000000001</v>
          </cell>
        </row>
        <row r="2429">
          <cell r="H2429">
            <v>-307.72627999999997</v>
          </cell>
        </row>
        <row r="2430">
          <cell r="H2430">
            <v>-307.64157999999998</v>
          </cell>
        </row>
        <row r="2431">
          <cell r="H2431">
            <v>-307.55709000000002</v>
          </cell>
        </row>
        <row r="2432">
          <cell r="H2432">
            <v>-307.47250000000003</v>
          </cell>
        </row>
        <row r="2433">
          <cell r="H2433">
            <v>-307.38789999999995</v>
          </cell>
        </row>
        <row r="2434">
          <cell r="H2434">
            <v>-307.30331000000001</v>
          </cell>
        </row>
        <row r="2435">
          <cell r="H2435">
            <v>-307.21871999999996</v>
          </cell>
        </row>
        <row r="2436">
          <cell r="H2436">
            <v>-307.13513</v>
          </cell>
        </row>
        <row r="2437">
          <cell r="H2437">
            <v>-307.05052999999998</v>
          </cell>
        </row>
        <row r="2438">
          <cell r="H2438">
            <v>-306.96604000000002</v>
          </cell>
        </row>
        <row r="2439">
          <cell r="H2439">
            <v>-306.88135</v>
          </cell>
        </row>
        <row r="2440">
          <cell r="H2440">
            <v>-306.79685999999998</v>
          </cell>
        </row>
        <row r="2441">
          <cell r="H2441">
            <v>-306.71217000000001</v>
          </cell>
        </row>
        <row r="2442">
          <cell r="H2442">
            <v>-306.62867999999997</v>
          </cell>
        </row>
        <row r="2443">
          <cell r="H2443">
            <v>-306.54399000000001</v>
          </cell>
        </row>
        <row r="2444">
          <cell r="H2444">
            <v>-306.45948999999996</v>
          </cell>
        </row>
        <row r="2445">
          <cell r="H2445">
            <v>-306.37479999999999</v>
          </cell>
        </row>
        <row r="2446">
          <cell r="H2446">
            <v>-306.29030999999998</v>
          </cell>
        </row>
        <row r="2447">
          <cell r="H2447">
            <v>-306.20562999999999</v>
          </cell>
        </row>
        <row r="2448">
          <cell r="H2448">
            <v>-306.12113999999997</v>
          </cell>
        </row>
        <row r="2449">
          <cell r="H2449">
            <v>-306.03744999999998</v>
          </cell>
        </row>
        <row r="2450">
          <cell r="H2450">
            <v>-305.95295999999996</v>
          </cell>
        </row>
        <row r="2451">
          <cell r="H2451">
            <v>-305.86827</v>
          </cell>
        </row>
        <row r="2452">
          <cell r="H2452">
            <v>-305.78377999999998</v>
          </cell>
        </row>
        <row r="2453">
          <cell r="H2453">
            <v>-305.69918999999999</v>
          </cell>
        </row>
        <row r="2454">
          <cell r="H2454">
            <v>-305.6146</v>
          </cell>
        </row>
        <row r="2455">
          <cell r="H2455">
            <v>-305.53102000000001</v>
          </cell>
        </row>
        <row r="2456">
          <cell r="H2456">
            <v>-305.44643000000002</v>
          </cell>
        </row>
        <row r="2457">
          <cell r="H2457">
            <v>-305.36184000000003</v>
          </cell>
        </row>
        <row r="2458">
          <cell r="H2458">
            <v>-305.27726000000001</v>
          </cell>
        </row>
        <row r="2459">
          <cell r="H2459">
            <v>-305.19267000000002</v>
          </cell>
        </row>
        <row r="2460">
          <cell r="H2460">
            <v>-305.10807999999997</v>
          </cell>
        </row>
        <row r="2461">
          <cell r="H2461">
            <v>-305.02449999999999</v>
          </cell>
        </row>
        <row r="2462">
          <cell r="H2462">
            <v>-304.93991000000005</v>
          </cell>
        </row>
        <row r="2463">
          <cell r="H2463">
            <v>-304.85532999999998</v>
          </cell>
        </row>
        <row r="2464">
          <cell r="H2464">
            <v>-304.77064000000001</v>
          </cell>
        </row>
        <row r="2465">
          <cell r="H2465">
            <v>-304.68616000000003</v>
          </cell>
        </row>
        <row r="2466">
          <cell r="H2466">
            <v>-304.60147000000001</v>
          </cell>
        </row>
        <row r="2467">
          <cell r="H2467">
            <v>-304.51699000000002</v>
          </cell>
        </row>
        <row r="2468">
          <cell r="H2468">
            <v>-304.43330000000003</v>
          </cell>
        </row>
        <row r="2469">
          <cell r="H2469">
            <v>-304.34881999999999</v>
          </cell>
        </row>
        <row r="2470">
          <cell r="H2470">
            <v>-304.26414</v>
          </cell>
        </row>
        <row r="2471">
          <cell r="H2471">
            <v>-304.17965000000004</v>
          </cell>
        </row>
        <row r="2472">
          <cell r="H2472">
            <v>-304.09496999999999</v>
          </cell>
        </row>
        <row r="2473">
          <cell r="H2473">
            <v>-304.01049</v>
          </cell>
        </row>
        <row r="2474">
          <cell r="H2474">
            <v>-303.92680000000001</v>
          </cell>
        </row>
        <row r="2475">
          <cell r="H2475">
            <v>-303.84222</v>
          </cell>
        </row>
        <row r="2476">
          <cell r="H2476">
            <v>-303.75774000000001</v>
          </cell>
        </row>
        <row r="2477">
          <cell r="H2477">
            <v>-303.67306000000002</v>
          </cell>
        </row>
        <row r="2478">
          <cell r="H2478">
            <v>-303.58857999999998</v>
          </cell>
        </row>
        <row r="2479">
          <cell r="H2479">
            <v>-303.50390000000004</v>
          </cell>
        </row>
        <row r="2480">
          <cell r="H2480">
            <v>-303.41940999999997</v>
          </cell>
        </row>
        <row r="2481">
          <cell r="H2481">
            <v>-303.33573000000001</v>
          </cell>
        </row>
        <row r="2482">
          <cell r="H2482">
            <v>-303.25125000000003</v>
          </cell>
        </row>
        <row r="2483">
          <cell r="H2483">
            <v>-303.16656999999998</v>
          </cell>
        </row>
        <row r="2484">
          <cell r="H2484">
            <v>-303.08199000000002</v>
          </cell>
        </row>
        <row r="2485">
          <cell r="H2485">
            <v>-302.99741</v>
          </cell>
        </row>
        <row r="2486">
          <cell r="H2486">
            <v>-302.91282999999999</v>
          </cell>
        </row>
        <row r="2487">
          <cell r="H2487">
            <v>-302.82925</v>
          </cell>
        </row>
        <row r="2488">
          <cell r="H2488">
            <v>-302.74468000000002</v>
          </cell>
        </row>
        <row r="2489">
          <cell r="H2489">
            <v>-302.6601</v>
          </cell>
        </row>
        <row r="2490">
          <cell r="H2490">
            <v>-302.57551999999998</v>
          </cell>
        </row>
        <row r="2491">
          <cell r="H2491">
            <v>-302.49083999999999</v>
          </cell>
        </row>
        <row r="2492">
          <cell r="H2492">
            <v>-302.40636000000006</v>
          </cell>
        </row>
        <row r="2493">
          <cell r="H2493">
            <v>-302.32168999999999</v>
          </cell>
        </row>
        <row r="2494">
          <cell r="H2494">
            <v>-302.23820999999998</v>
          </cell>
        </row>
        <row r="2495">
          <cell r="H2495">
            <v>-302.15352999999999</v>
          </cell>
        </row>
        <row r="2496">
          <cell r="H2496">
            <v>-302.06895000000003</v>
          </cell>
        </row>
        <row r="2497">
          <cell r="H2497">
            <v>-301.98437999999999</v>
          </cell>
        </row>
        <row r="2498">
          <cell r="H2498">
            <v>-301.89980000000003</v>
          </cell>
        </row>
        <row r="2499">
          <cell r="H2499">
            <v>-301.81522999999999</v>
          </cell>
        </row>
        <row r="2500">
          <cell r="H2500">
            <v>-301.73165</v>
          </cell>
        </row>
        <row r="2501">
          <cell r="H2501">
            <v>-301.64697000000001</v>
          </cell>
        </row>
        <row r="2502">
          <cell r="H2502">
            <v>-301.5625</v>
          </cell>
        </row>
        <row r="2503">
          <cell r="H2503">
            <v>-301.47781999999995</v>
          </cell>
        </row>
        <row r="2504">
          <cell r="H2504">
            <v>-301.39335000000005</v>
          </cell>
        </row>
        <row r="2505">
          <cell r="H2505">
            <v>-301.30867000000001</v>
          </cell>
        </row>
        <row r="2506">
          <cell r="H2506">
            <v>-301.2251</v>
          </cell>
        </row>
        <row r="2507">
          <cell r="H2507">
            <v>-301.14053000000001</v>
          </cell>
        </row>
        <row r="2508">
          <cell r="H2508">
            <v>-301.05585000000002</v>
          </cell>
        </row>
        <row r="2509">
          <cell r="H2509">
            <v>-300.97127</v>
          </cell>
        </row>
        <row r="2510">
          <cell r="H2510">
            <v>-300.88659999999999</v>
          </cell>
        </row>
        <row r="2511">
          <cell r="H2511">
            <v>-300.80212</v>
          </cell>
        </row>
        <row r="2512">
          <cell r="H2512">
            <v>-300.71744999999999</v>
          </cell>
        </row>
        <row r="2513">
          <cell r="H2513">
            <v>-300.63387999999998</v>
          </cell>
        </row>
        <row r="2514">
          <cell r="H2514">
            <v>-300.54919999999998</v>
          </cell>
        </row>
        <row r="2515">
          <cell r="H2515">
            <v>-300.46472999999997</v>
          </cell>
        </row>
        <row r="2516">
          <cell r="H2516">
            <v>-300.38004999999998</v>
          </cell>
        </row>
        <row r="2517">
          <cell r="H2517">
            <v>-300.29548</v>
          </cell>
        </row>
        <row r="2518">
          <cell r="H2518">
            <v>-300.21080999999998</v>
          </cell>
        </row>
        <row r="2519">
          <cell r="H2519">
            <v>-300.12612999999999</v>
          </cell>
        </row>
        <row r="2520">
          <cell r="H2520">
            <v>-300.04265999999996</v>
          </cell>
        </row>
        <row r="2521">
          <cell r="H2521">
            <v>-299.95799</v>
          </cell>
        </row>
        <row r="2522">
          <cell r="H2522">
            <v>-299.87342000000001</v>
          </cell>
        </row>
        <row r="2523">
          <cell r="H2523">
            <v>-299.78874999999999</v>
          </cell>
        </row>
        <row r="2524">
          <cell r="H2524">
            <v>-299.70416999999998</v>
          </cell>
        </row>
        <row r="2525">
          <cell r="H2525">
            <v>-299.61959999999999</v>
          </cell>
        </row>
        <row r="2526">
          <cell r="H2526">
            <v>-299.53503000000001</v>
          </cell>
        </row>
        <row r="2527">
          <cell r="H2527">
            <v>-299.45136000000002</v>
          </cell>
        </row>
        <row r="2528">
          <cell r="H2528">
            <v>-299.36678999999998</v>
          </cell>
        </row>
        <row r="2529">
          <cell r="H2529">
            <v>-299.28212000000002</v>
          </cell>
        </row>
        <row r="2530">
          <cell r="H2530">
            <v>-299.19754999999998</v>
          </cell>
        </row>
        <row r="2531">
          <cell r="H2531">
            <v>-299.11297999999999</v>
          </cell>
        </row>
        <row r="2532">
          <cell r="H2532">
            <v>-299.02831000000003</v>
          </cell>
        </row>
        <row r="2533">
          <cell r="H2533">
            <v>-298.94374000000005</v>
          </cell>
        </row>
        <row r="2534">
          <cell r="H2534">
            <v>-298.86007000000001</v>
          </cell>
        </row>
        <row r="2535">
          <cell r="H2535">
            <v>-298.77550000000002</v>
          </cell>
        </row>
        <row r="2536">
          <cell r="H2536">
            <v>-298.69094000000001</v>
          </cell>
        </row>
        <row r="2537">
          <cell r="H2537">
            <v>-298.60637000000003</v>
          </cell>
        </row>
        <row r="2538">
          <cell r="H2538">
            <v>-298.52170000000001</v>
          </cell>
        </row>
        <row r="2539">
          <cell r="H2539">
            <v>-298.43703000000005</v>
          </cell>
        </row>
        <row r="2540">
          <cell r="H2540">
            <v>-298.35247000000004</v>
          </cell>
        </row>
        <row r="2541">
          <cell r="H2541">
            <v>-298.26890000000003</v>
          </cell>
        </row>
        <row r="2542">
          <cell r="H2542">
            <v>-298.18433000000005</v>
          </cell>
        </row>
        <row r="2543">
          <cell r="H2543">
            <v>-298.09966000000003</v>
          </cell>
        </row>
        <row r="2544">
          <cell r="H2544">
            <v>-298.01510000000002</v>
          </cell>
        </row>
        <row r="2545">
          <cell r="H2545">
            <v>-297.93043</v>
          </cell>
        </row>
        <row r="2546">
          <cell r="H2546">
            <v>-297.84577000000002</v>
          </cell>
        </row>
        <row r="2547">
          <cell r="H2547">
            <v>-297.76220000000001</v>
          </cell>
        </row>
        <row r="2548">
          <cell r="H2548">
            <v>-297.67764</v>
          </cell>
        </row>
        <row r="2549">
          <cell r="H2549">
            <v>-297.59307000000001</v>
          </cell>
        </row>
        <row r="2550">
          <cell r="H2550">
            <v>-297.50841000000003</v>
          </cell>
        </row>
        <row r="2551">
          <cell r="H2551">
            <v>-297.42384000000004</v>
          </cell>
        </row>
        <row r="2552">
          <cell r="H2552">
            <v>-297.33918</v>
          </cell>
        </row>
        <row r="2553">
          <cell r="H2553">
            <v>-297.25450999999998</v>
          </cell>
        </row>
        <row r="2554">
          <cell r="H2554">
            <v>-297.17104999999998</v>
          </cell>
        </row>
        <row r="2555">
          <cell r="H2555">
            <v>-297.08638999999999</v>
          </cell>
        </row>
        <row r="2556">
          <cell r="H2556">
            <v>-297.00181999999995</v>
          </cell>
        </row>
        <row r="2557">
          <cell r="H2557">
            <v>-296.91716000000002</v>
          </cell>
        </row>
        <row r="2558">
          <cell r="H2558">
            <v>-296.83260000000001</v>
          </cell>
        </row>
        <row r="2559">
          <cell r="H2559">
            <v>-296.74793999999997</v>
          </cell>
        </row>
        <row r="2560">
          <cell r="H2560">
            <v>-296.66327000000001</v>
          </cell>
        </row>
        <row r="2561">
          <cell r="H2561">
            <v>-296.57970999999998</v>
          </cell>
        </row>
        <row r="2562">
          <cell r="H2562">
            <v>-296.49515000000002</v>
          </cell>
        </row>
        <row r="2563">
          <cell r="H2563">
            <v>-296.41059000000001</v>
          </cell>
        </row>
        <row r="2564">
          <cell r="H2564">
            <v>-296.32592999999997</v>
          </cell>
        </row>
        <row r="2565">
          <cell r="H2565">
            <v>-296.24136999999996</v>
          </cell>
        </row>
        <row r="2566">
          <cell r="H2566">
            <v>-296.15670999999998</v>
          </cell>
        </row>
        <row r="2567">
          <cell r="H2567">
            <v>-296.07204999999999</v>
          </cell>
        </row>
        <row r="2568">
          <cell r="H2568">
            <v>-295.98849000000001</v>
          </cell>
        </row>
        <row r="2569">
          <cell r="H2569">
            <v>-295.90383000000003</v>
          </cell>
        </row>
        <row r="2570">
          <cell r="H2570">
            <v>-295.81936999999999</v>
          </cell>
        </row>
        <row r="2571">
          <cell r="H2571">
            <v>-295.73471000000001</v>
          </cell>
        </row>
        <row r="2572">
          <cell r="H2572">
            <v>-295.65004999999996</v>
          </cell>
        </row>
        <row r="2573">
          <cell r="H2573">
            <v>-295.56549000000001</v>
          </cell>
        </row>
        <row r="2574">
          <cell r="H2574">
            <v>-295.48082999999997</v>
          </cell>
        </row>
        <row r="2575">
          <cell r="H2575">
            <v>-295.39726999999999</v>
          </cell>
        </row>
        <row r="2576">
          <cell r="H2576">
            <v>-295.31261999999998</v>
          </cell>
        </row>
        <row r="2577">
          <cell r="H2577">
            <v>-295.22805999999997</v>
          </cell>
        </row>
        <row r="2578">
          <cell r="H2578">
            <v>-295.14339999999999</v>
          </cell>
        </row>
        <row r="2579">
          <cell r="H2579">
            <v>-295.05874</v>
          </cell>
        </row>
        <row r="2580">
          <cell r="H2580">
            <v>-294.97429</v>
          </cell>
        </row>
        <row r="2581">
          <cell r="H2581">
            <v>-294.89062999999999</v>
          </cell>
        </row>
        <row r="2582">
          <cell r="H2582">
            <v>-294.80606999999998</v>
          </cell>
        </row>
        <row r="2583">
          <cell r="H2583">
            <v>-294.72141999999997</v>
          </cell>
        </row>
        <row r="2584">
          <cell r="H2584">
            <v>-294.63675999999998</v>
          </cell>
        </row>
        <row r="2585">
          <cell r="H2585">
            <v>-294.55221</v>
          </cell>
        </row>
        <row r="2586">
          <cell r="H2586">
            <v>-294.46754999999996</v>
          </cell>
        </row>
        <row r="2587">
          <cell r="H2587">
            <v>-294.38299999999998</v>
          </cell>
        </row>
        <row r="2588">
          <cell r="H2588">
            <v>-294.29934000000003</v>
          </cell>
        </row>
        <row r="2589">
          <cell r="H2589">
            <v>-294.21469000000002</v>
          </cell>
        </row>
        <row r="2590">
          <cell r="H2590">
            <v>-294.13013000000001</v>
          </cell>
        </row>
        <row r="2591">
          <cell r="H2591">
            <v>-294.04548</v>
          </cell>
        </row>
        <row r="2592">
          <cell r="H2592">
            <v>-293.96102000000002</v>
          </cell>
        </row>
        <row r="2593">
          <cell r="H2593">
            <v>-293.87637000000001</v>
          </cell>
        </row>
        <row r="2594">
          <cell r="H2594">
            <v>-293.79172000000005</v>
          </cell>
        </row>
        <row r="2595">
          <cell r="H2595">
            <v>-293.70817</v>
          </cell>
        </row>
        <row r="2596">
          <cell r="H2596">
            <v>-293.62351000000001</v>
          </cell>
        </row>
        <row r="2597">
          <cell r="H2597">
            <v>-293.53896000000003</v>
          </cell>
        </row>
        <row r="2598">
          <cell r="H2598">
            <v>-293.45431000000002</v>
          </cell>
        </row>
        <row r="2599">
          <cell r="H2599">
            <v>-293.36966000000001</v>
          </cell>
        </row>
        <row r="2600">
          <cell r="H2600">
            <v>-293.2851</v>
          </cell>
        </row>
        <row r="2601">
          <cell r="H2601">
            <v>-293.20045000000005</v>
          </cell>
        </row>
        <row r="2602">
          <cell r="H2602">
            <v>-293.11690000000004</v>
          </cell>
        </row>
        <row r="2603">
          <cell r="H2603">
            <v>-293.03224999999998</v>
          </cell>
        </row>
        <row r="2604">
          <cell r="H2604">
            <v>-292.94759999999997</v>
          </cell>
        </row>
        <row r="2605">
          <cell r="H2605">
            <v>-292.86304999999999</v>
          </cell>
        </row>
        <row r="2606">
          <cell r="H2606">
            <v>-292.77840000000003</v>
          </cell>
        </row>
        <row r="2607">
          <cell r="H2607">
            <v>-292.69375000000002</v>
          </cell>
        </row>
        <row r="2608">
          <cell r="H2608">
            <v>-292.60919999999999</v>
          </cell>
        </row>
        <row r="2609">
          <cell r="H2609">
            <v>-292.52555000000001</v>
          </cell>
        </row>
        <row r="2610">
          <cell r="H2610">
            <v>-292.44099999999997</v>
          </cell>
        </row>
        <row r="2611">
          <cell r="H2611">
            <v>-292.35635000000002</v>
          </cell>
        </row>
        <row r="2612">
          <cell r="H2612">
            <v>-292.27181000000002</v>
          </cell>
        </row>
        <row r="2613">
          <cell r="H2613">
            <v>-292.18726000000004</v>
          </cell>
        </row>
        <row r="2614">
          <cell r="H2614">
            <v>-292.10261000000003</v>
          </cell>
        </row>
        <row r="2615">
          <cell r="H2615">
            <v>-292.01905999999997</v>
          </cell>
        </row>
        <row r="2616">
          <cell r="H2616">
            <v>-291.93441000000001</v>
          </cell>
        </row>
        <row r="2617">
          <cell r="H2617">
            <v>-291.84976999999998</v>
          </cell>
        </row>
        <row r="2618">
          <cell r="H2618">
            <v>-291.76522</v>
          </cell>
        </row>
        <row r="2619">
          <cell r="H2619">
            <v>-291.68056999999999</v>
          </cell>
        </row>
        <row r="2620">
          <cell r="H2620">
            <v>-291.59593000000001</v>
          </cell>
        </row>
        <row r="2621">
          <cell r="H2621">
            <v>-291.51138000000003</v>
          </cell>
        </row>
        <row r="2622">
          <cell r="H2622">
            <v>-291.42773999999997</v>
          </cell>
        </row>
        <row r="2623">
          <cell r="H2623">
            <v>-291.34318999999999</v>
          </cell>
        </row>
        <row r="2624">
          <cell r="H2624">
            <v>-291.25855000000001</v>
          </cell>
        </row>
        <row r="2625">
          <cell r="H2625">
            <v>-291.1739</v>
          </cell>
        </row>
        <row r="2626">
          <cell r="H2626">
            <v>-291.08936</v>
          </cell>
        </row>
        <row r="2627">
          <cell r="H2627">
            <v>-291.00470999999999</v>
          </cell>
        </row>
        <row r="2628">
          <cell r="H2628">
            <v>-290.92007000000001</v>
          </cell>
        </row>
        <row r="2629">
          <cell r="H2629">
            <v>-290.83652000000001</v>
          </cell>
        </row>
        <row r="2630">
          <cell r="H2630">
            <v>-290.75188000000003</v>
          </cell>
        </row>
        <row r="2631">
          <cell r="H2631">
            <v>-290.66734000000002</v>
          </cell>
        </row>
        <row r="2632">
          <cell r="H2632">
            <v>-290.58269000000001</v>
          </cell>
        </row>
        <row r="2633">
          <cell r="H2633">
            <v>-290.49804999999998</v>
          </cell>
        </row>
        <row r="2634">
          <cell r="H2634">
            <v>-290.41350999999997</v>
          </cell>
        </row>
        <row r="2635">
          <cell r="H2635">
            <v>-290.32885999999996</v>
          </cell>
        </row>
        <row r="2636">
          <cell r="H2636">
            <v>-290.24522000000002</v>
          </cell>
        </row>
        <row r="2637">
          <cell r="H2637">
            <v>-290.16067999999996</v>
          </cell>
        </row>
        <row r="2638">
          <cell r="H2638">
            <v>-290.07603999999998</v>
          </cell>
        </row>
        <row r="2639">
          <cell r="H2639">
            <v>-289.9914</v>
          </cell>
        </row>
        <row r="2640">
          <cell r="H2640">
            <v>-289.90685999999999</v>
          </cell>
        </row>
        <row r="2641">
          <cell r="H2641">
            <v>-289.82222000000002</v>
          </cell>
        </row>
        <row r="2642">
          <cell r="H2642">
            <v>-289.73766999999998</v>
          </cell>
        </row>
        <row r="2643">
          <cell r="H2643">
            <v>-289.65402999999998</v>
          </cell>
        </row>
        <row r="2644">
          <cell r="H2644">
            <v>-289.56939</v>
          </cell>
        </row>
        <row r="2645">
          <cell r="H2645">
            <v>-289.48475000000002</v>
          </cell>
        </row>
        <row r="2646">
          <cell r="H2646">
            <v>-289.40010999999998</v>
          </cell>
        </row>
        <row r="2647">
          <cell r="H2647">
            <v>-289.31547999999998</v>
          </cell>
        </row>
        <row r="2648">
          <cell r="H2648">
            <v>-289.23093999999998</v>
          </cell>
        </row>
        <row r="2649">
          <cell r="H2649">
            <v>-289.14729999999997</v>
          </cell>
        </row>
        <row r="2650">
          <cell r="H2650">
            <v>-289.06265999999999</v>
          </cell>
        </row>
        <row r="2651">
          <cell r="H2651">
            <v>-288.97811999999999</v>
          </cell>
        </row>
        <row r="2652">
          <cell r="H2652">
            <v>-288.89348000000001</v>
          </cell>
        </row>
        <row r="2653">
          <cell r="H2653">
            <v>-288.80885000000001</v>
          </cell>
        </row>
        <row r="2654">
          <cell r="H2654">
            <v>-288.72430999999995</v>
          </cell>
        </row>
        <row r="2655">
          <cell r="H2655">
            <v>-288.63967000000002</v>
          </cell>
        </row>
        <row r="2656">
          <cell r="H2656">
            <v>-288.55602999999996</v>
          </cell>
        </row>
        <row r="2657">
          <cell r="H2657">
            <v>-288.47149999999999</v>
          </cell>
        </row>
        <row r="2658">
          <cell r="H2658">
            <v>-288.38685999999996</v>
          </cell>
        </row>
        <row r="2659">
          <cell r="H2659">
            <v>-288.30232999999998</v>
          </cell>
        </row>
        <row r="2660">
          <cell r="H2660">
            <v>-288.21769</v>
          </cell>
        </row>
        <row r="2661">
          <cell r="H2661">
            <v>-288.13305000000003</v>
          </cell>
        </row>
        <row r="2662">
          <cell r="H2662">
            <v>-288.04852</v>
          </cell>
        </row>
        <row r="2663">
          <cell r="H2663">
            <v>-287.96487999999999</v>
          </cell>
        </row>
        <row r="2664">
          <cell r="H2664">
            <v>-287.88015000000001</v>
          </cell>
        </row>
        <row r="2665">
          <cell r="H2665">
            <v>-287.79561000000001</v>
          </cell>
        </row>
        <row r="2666">
          <cell r="H2666">
            <v>-287.71098000000001</v>
          </cell>
        </row>
        <row r="2667">
          <cell r="H2667">
            <v>-287.62635</v>
          </cell>
        </row>
        <row r="2668">
          <cell r="H2668">
            <v>-287.54181</v>
          </cell>
        </row>
        <row r="2669">
          <cell r="H2669">
            <v>-287.45717999999999</v>
          </cell>
        </row>
        <row r="2670">
          <cell r="H2670">
            <v>-287.37355000000002</v>
          </cell>
        </row>
        <row r="2671">
          <cell r="H2671">
            <v>-287.28901000000002</v>
          </cell>
        </row>
        <row r="2672">
          <cell r="H2672">
            <v>-287.20438000000001</v>
          </cell>
        </row>
        <row r="2673">
          <cell r="H2673">
            <v>-287.11975000000001</v>
          </cell>
        </row>
        <row r="2674">
          <cell r="H2674">
            <v>-287.03521000000001</v>
          </cell>
        </row>
        <row r="2675">
          <cell r="H2675">
            <v>-286.95058</v>
          </cell>
        </row>
        <row r="2676">
          <cell r="H2676">
            <v>-286.86695000000003</v>
          </cell>
        </row>
        <row r="2677">
          <cell r="H2677">
            <v>-286.78232000000003</v>
          </cell>
        </row>
        <row r="2678">
          <cell r="H2678">
            <v>-286.69768999999997</v>
          </cell>
        </row>
        <row r="2679">
          <cell r="H2679">
            <v>-286.61306000000002</v>
          </cell>
        </row>
        <row r="2680">
          <cell r="H2680">
            <v>-286.52852999999999</v>
          </cell>
        </row>
        <row r="2681">
          <cell r="H2681">
            <v>-286.44389999999999</v>
          </cell>
        </row>
        <row r="2682">
          <cell r="H2682">
            <v>-286.35926999999998</v>
          </cell>
        </row>
        <row r="2683">
          <cell r="H2683">
            <v>-286.27574000000004</v>
          </cell>
        </row>
        <row r="2684">
          <cell r="H2684">
            <v>-286.19110999999998</v>
          </cell>
        </row>
        <row r="2685">
          <cell r="H2685">
            <v>-286.10648000000003</v>
          </cell>
        </row>
        <row r="2686">
          <cell r="H2686">
            <v>-286.02184999999997</v>
          </cell>
        </row>
        <row r="2687">
          <cell r="H2687">
            <v>-285.93721999999997</v>
          </cell>
        </row>
        <row r="2688">
          <cell r="H2688">
            <v>-285.85259000000002</v>
          </cell>
        </row>
        <row r="2689">
          <cell r="H2689">
            <v>-285.76805999999999</v>
          </cell>
        </row>
        <row r="2690">
          <cell r="H2690">
            <v>-285.68444</v>
          </cell>
        </row>
        <row r="2691">
          <cell r="H2691">
            <v>-285.59980999999999</v>
          </cell>
        </row>
        <row r="2692">
          <cell r="H2692">
            <v>-285.51528000000002</v>
          </cell>
        </row>
        <row r="2693">
          <cell r="H2693">
            <v>-285.43065000000001</v>
          </cell>
        </row>
        <row r="2694">
          <cell r="H2694">
            <v>-285.34602999999998</v>
          </cell>
        </row>
        <row r="2695">
          <cell r="H2695">
            <v>-285.26139999999998</v>
          </cell>
        </row>
        <row r="2696">
          <cell r="H2696">
            <v>-285.17677000000003</v>
          </cell>
        </row>
        <row r="2697">
          <cell r="H2697">
            <v>-285.09315000000004</v>
          </cell>
        </row>
        <row r="2698">
          <cell r="H2698">
            <v>-285.00851999999998</v>
          </cell>
        </row>
        <row r="2699">
          <cell r="H2699">
            <v>-284.92399999999998</v>
          </cell>
        </row>
        <row r="2700">
          <cell r="H2700">
            <v>-284.83936999999997</v>
          </cell>
        </row>
        <row r="2701">
          <cell r="H2701">
            <v>-284.75475</v>
          </cell>
        </row>
        <row r="2702">
          <cell r="H2702">
            <v>-284.67012</v>
          </cell>
        </row>
        <row r="2703">
          <cell r="H2703">
            <v>-284.5865</v>
          </cell>
        </row>
        <row r="2704">
          <cell r="H2704">
            <v>-284.50187</v>
          </cell>
        </row>
        <row r="2705">
          <cell r="H2705">
            <v>-284.41735</v>
          </cell>
        </row>
        <row r="2706">
          <cell r="H2706">
            <v>-284.33271999999999</v>
          </cell>
        </row>
        <row r="2707">
          <cell r="H2707">
            <v>-284.24810000000002</v>
          </cell>
        </row>
        <row r="2708">
          <cell r="H2708">
            <v>-284.16357999999997</v>
          </cell>
        </row>
        <row r="2709">
          <cell r="H2709">
            <v>-284.07884999999999</v>
          </cell>
        </row>
        <row r="2710">
          <cell r="H2710">
            <v>-283.99522999999999</v>
          </cell>
        </row>
        <row r="2711">
          <cell r="H2711">
            <v>-283.91070999999999</v>
          </cell>
        </row>
        <row r="2712">
          <cell r="H2712">
            <v>-283.82608999999997</v>
          </cell>
        </row>
        <row r="2713">
          <cell r="H2713">
            <v>-283.74146999999999</v>
          </cell>
        </row>
        <row r="2714">
          <cell r="H2714">
            <v>-283.65683999999999</v>
          </cell>
        </row>
        <row r="2715">
          <cell r="H2715">
            <v>-283.57222000000002</v>
          </cell>
        </row>
        <row r="2716">
          <cell r="H2716">
            <v>-283.48759999999999</v>
          </cell>
        </row>
        <row r="2717">
          <cell r="H2717">
            <v>-283.40397999999999</v>
          </cell>
        </row>
        <row r="2718">
          <cell r="H2718">
            <v>-283.31945999999999</v>
          </cell>
        </row>
        <row r="2719">
          <cell r="H2719">
            <v>-283.23484000000002</v>
          </cell>
        </row>
        <row r="2720">
          <cell r="H2720">
            <v>-283.15021999999999</v>
          </cell>
        </row>
        <row r="2721">
          <cell r="H2721">
            <v>-283.06559999999996</v>
          </cell>
        </row>
        <row r="2722">
          <cell r="H2722">
            <v>-282.98098000000005</v>
          </cell>
        </row>
        <row r="2723">
          <cell r="H2723">
            <v>-282.89735999999994</v>
          </cell>
        </row>
        <row r="2724">
          <cell r="H2724">
            <v>-282.81273999999996</v>
          </cell>
        </row>
        <row r="2725">
          <cell r="H2725">
            <v>-282.72821999999996</v>
          </cell>
        </row>
        <row r="2726">
          <cell r="H2726">
            <v>-282.64350000000002</v>
          </cell>
        </row>
        <row r="2727">
          <cell r="H2727">
            <v>-282.55889000000002</v>
          </cell>
        </row>
        <row r="2728">
          <cell r="H2728">
            <v>-282.47437000000002</v>
          </cell>
        </row>
        <row r="2729">
          <cell r="H2729">
            <v>-282.38975000000005</v>
          </cell>
        </row>
        <row r="2730">
          <cell r="H2730">
            <v>-282.30613000000005</v>
          </cell>
        </row>
        <row r="2731">
          <cell r="H2731">
            <v>-282.22162000000003</v>
          </cell>
        </row>
        <row r="2732">
          <cell r="H2732">
            <v>-282.13690000000003</v>
          </cell>
        </row>
        <row r="2733">
          <cell r="H2733">
            <v>-282.05228</v>
          </cell>
        </row>
        <row r="2734">
          <cell r="H2734">
            <v>-281.96767</v>
          </cell>
        </row>
        <row r="2735">
          <cell r="H2735">
            <v>-281.88315</v>
          </cell>
        </row>
        <row r="2736">
          <cell r="H2736">
            <v>-281.79843</v>
          </cell>
        </row>
        <row r="2737">
          <cell r="H2737">
            <v>-281.71482000000003</v>
          </cell>
        </row>
        <row r="2738">
          <cell r="H2738">
            <v>-281.63029999999998</v>
          </cell>
        </row>
        <row r="2739">
          <cell r="H2739">
            <v>-281.54568999999998</v>
          </cell>
        </row>
        <row r="2740">
          <cell r="H2740">
            <v>-281.46107000000001</v>
          </cell>
        </row>
        <row r="2741">
          <cell r="H2741">
            <v>-281.37635999999998</v>
          </cell>
        </row>
        <row r="2742">
          <cell r="H2742">
            <v>-281.29183999999998</v>
          </cell>
        </row>
        <row r="2743">
          <cell r="H2743">
            <v>-281.20722999999998</v>
          </cell>
        </row>
        <row r="2744">
          <cell r="H2744">
            <v>-281.12362000000002</v>
          </cell>
        </row>
        <row r="2745">
          <cell r="H2745">
            <v>-281.03910000000002</v>
          </cell>
        </row>
        <row r="2746">
          <cell r="H2746">
            <v>-280.95438999999999</v>
          </cell>
        </row>
        <row r="2747">
          <cell r="H2747">
            <v>-280.86977999999999</v>
          </cell>
        </row>
        <row r="2748">
          <cell r="H2748">
            <v>-280.78516000000002</v>
          </cell>
        </row>
        <row r="2749">
          <cell r="H2749">
            <v>-280.70065</v>
          </cell>
        </row>
        <row r="2750">
          <cell r="H2750">
            <v>-280.61694</v>
          </cell>
        </row>
        <row r="2751">
          <cell r="H2751">
            <v>-280.53233</v>
          </cell>
        </row>
        <row r="2752">
          <cell r="H2752">
            <v>-280.44781</v>
          </cell>
        </row>
        <row r="2753">
          <cell r="H2753">
            <v>-280.36320000000001</v>
          </cell>
        </row>
        <row r="2754">
          <cell r="H2754">
            <v>-280.27848999999998</v>
          </cell>
        </row>
        <row r="2755">
          <cell r="H2755">
            <v>-280.19388000000004</v>
          </cell>
        </row>
        <row r="2756">
          <cell r="H2756">
            <v>-280.10937000000001</v>
          </cell>
        </row>
        <row r="2757">
          <cell r="H2757">
            <v>-280.02575999999999</v>
          </cell>
        </row>
        <row r="2758">
          <cell r="H2758">
            <v>-279.94104999999996</v>
          </cell>
        </row>
        <row r="2759">
          <cell r="H2759">
            <v>-279.85644000000002</v>
          </cell>
        </row>
        <row r="2760">
          <cell r="H2760">
            <v>-279.77193</v>
          </cell>
        </row>
        <row r="2761">
          <cell r="H2761">
            <v>-279.68732</v>
          </cell>
        </row>
        <row r="2762">
          <cell r="H2762">
            <v>-279.60261000000003</v>
          </cell>
        </row>
        <row r="2763">
          <cell r="H2763">
            <v>-279.5181</v>
          </cell>
        </row>
        <row r="2764">
          <cell r="H2764">
            <v>-279.43449000000004</v>
          </cell>
        </row>
        <row r="2765">
          <cell r="H2765">
            <v>-279.34988999999996</v>
          </cell>
        </row>
        <row r="2766">
          <cell r="H2766">
            <v>-279.26517999999999</v>
          </cell>
        </row>
        <row r="2767">
          <cell r="H2767">
            <v>-279.18066999999996</v>
          </cell>
        </row>
        <row r="2768">
          <cell r="H2768">
            <v>-279.09606000000002</v>
          </cell>
        </row>
        <row r="2769">
          <cell r="H2769">
            <v>-279.01146</v>
          </cell>
        </row>
        <row r="2770">
          <cell r="H2770">
            <v>-278.92775</v>
          </cell>
        </row>
        <row r="2771">
          <cell r="H2771">
            <v>-278.84324000000004</v>
          </cell>
        </row>
        <row r="2772">
          <cell r="H2772">
            <v>-278.75864000000001</v>
          </cell>
        </row>
        <row r="2773">
          <cell r="H2773">
            <v>-278.67392999999998</v>
          </cell>
        </row>
        <row r="2774">
          <cell r="H2774">
            <v>-278.58931999999999</v>
          </cell>
        </row>
        <row r="2775">
          <cell r="H2775">
            <v>-278.50482</v>
          </cell>
        </row>
        <row r="2776">
          <cell r="H2776">
            <v>-278.42021</v>
          </cell>
        </row>
        <row r="2777">
          <cell r="H2777">
            <v>-278.33650999999998</v>
          </cell>
        </row>
        <row r="2778">
          <cell r="H2778">
            <v>-278.25189999999998</v>
          </cell>
        </row>
        <row r="2779">
          <cell r="H2779">
            <v>-278.16739999999999</v>
          </cell>
        </row>
        <row r="2780">
          <cell r="H2780">
            <v>-278.08269000000001</v>
          </cell>
        </row>
        <row r="2781">
          <cell r="H2781">
            <v>-277.99808999999999</v>
          </cell>
        </row>
        <row r="2782">
          <cell r="H2782">
            <v>-277.91347999999999</v>
          </cell>
        </row>
        <row r="2783">
          <cell r="H2783">
            <v>-277.82070000000004</v>
          </cell>
        </row>
        <row r="2784">
          <cell r="H2784">
            <v>-277.72800999999998</v>
          </cell>
        </row>
        <row r="2785">
          <cell r="H2785">
            <v>-277.63531999999998</v>
          </cell>
        </row>
        <row r="2786">
          <cell r="H2786">
            <v>-277.54253999999997</v>
          </cell>
        </row>
        <row r="2787">
          <cell r="H2787">
            <v>-277.44974999999999</v>
          </cell>
        </row>
        <row r="2788">
          <cell r="H2788">
            <v>-277.35707000000002</v>
          </cell>
        </row>
        <row r="2789">
          <cell r="H2789">
            <v>-277.26438000000002</v>
          </cell>
        </row>
        <row r="2790">
          <cell r="H2790">
            <v>-277.17160000000001</v>
          </cell>
        </row>
        <row r="2791">
          <cell r="H2791">
            <v>-277.07891000000001</v>
          </cell>
        </row>
        <row r="2792">
          <cell r="H2792">
            <v>-276.98613</v>
          </cell>
        </row>
        <row r="2793">
          <cell r="H2793">
            <v>-276.89345000000003</v>
          </cell>
        </row>
        <row r="2794">
          <cell r="H2794">
            <v>-276.80065999999999</v>
          </cell>
        </row>
        <row r="2795">
          <cell r="H2795">
            <v>-276.70697999999999</v>
          </cell>
        </row>
        <row r="2796">
          <cell r="H2796">
            <v>-276.61430000000001</v>
          </cell>
        </row>
        <row r="2797">
          <cell r="H2797">
            <v>-276.52151000000003</v>
          </cell>
        </row>
        <row r="2798">
          <cell r="H2798">
            <v>-276.42873000000003</v>
          </cell>
        </row>
        <row r="2799">
          <cell r="H2799">
            <v>-276.33605</v>
          </cell>
        </row>
        <row r="2800">
          <cell r="H2800">
            <v>-276.24337000000003</v>
          </cell>
        </row>
        <row r="2801">
          <cell r="H2801">
            <v>-276.15059000000002</v>
          </cell>
        </row>
        <row r="2802">
          <cell r="H2802">
            <v>-276.05790999999999</v>
          </cell>
        </row>
        <row r="2803">
          <cell r="H2803">
            <v>-275.96512999999999</v>
          </cell>
        </row>
        <row r="2804">
          <cell r="H2804">
            <v>-275.87234000000001</v>
          </cell>
        </row>
        <row r="2805">
          <cell r="H2805">
            <v>-275.77292999999997</v>
          </cell>
        </row>
        <row r="2806">
          <cell r="H2806">
            <v>-275.67311999999998</v>
          </cell>
        </row>
        <row r="2807">
          <cell r="H2807">
            <v>-275.57311999999996</v>
          </cell>
        </row>
        <row r="2808">
          <cell r="H2808">
            <v>-275.47320999999999</v>
          </cell>
        </row>
        <row r="2809">
          <cell r="H2809">
            <v>-275.37230999999997</v>
          </cell>
        </row>
        <row r="2810">
          <cell r="H2810">
            <v>-275.27229999999997</v>
          </cell>
        </row>
        <row r="2811">
          <cell r="H2811">
            <v>-275.17250000000001</v>
          </cell>
        </row>
        <row r="2812">
          <cell r="H2812">
            <v>-275.07249999999999</v>
          </cell>
        </row>
        <row r="2813">
          <cell r="H2813">
            <v>-274.97248999999999</v>
          </cell>
        </row>
        <row r="2814">
          <cell r="H2814">
            <v>-274.87169</v>
          </cell>
        </row>
        <row r="2815">
          <cell r="H2815">
            <v>-274.77169000000004</v>
          </cell>
        </row>
        <row r="2816">
          <cell r="H2816">
            <v>-274.67167999999998</v>
          </cell>
        </row>
        <row r="2817">
          <cell r="H2817">
            <v>-274.56465000000003</v>
          </cell>
        </row>
        <row r="2818">
          <cell r="H2818">
            <v>-274.45578</v>
          </cell>
        </row>
        <row r="2819">
          <cell r="H2819">
            <v>-274.34700999999995</v>
          </cell>
        </row>
        <row r="2820">
          <cell r="H2820">
            <v>-274.23812999999996</v>
          </cell>
        </row>
        <row r="2821">
          <cell r="H2821">
            <v>-274.12936000000002</v>
          </cell>
        </row>
        <row r="2822">
          <cell r="H2822">
            <v>-274.02049</v>
          </cell>
        </row>
        <row r="2823">
          <cell r="H2823">
            <v>-273.91172</v>
          </cell>
        </row>
        <row r="2824">
          <cell r="H2824">
            <v>-273.80194999999998</v>
          </cell>
        </row>
        <row r="2825">
          <cell r="H2825">
            <v>-273.69308000000001</v>
          </cell>
        </row>
        <row r="2826">
          <cell r="H2826">
            <v>-273.58421000000004</v>
          </cell>
        </row>
        <row r="2827">
          <cell r="H2827">
            <v>-273.47543999999999</v>
          </cell>
        </row>
        <row r="2828">
          <cell r="H2828">
            <v>-273.36657000000002</v>
          </cell>
        </row>
        <row r="2829">
          <cell r="H2829">
            <v>-273.25779999999997</v>
          </cell>
        </row>
        <row r="2830">
          <cell r="H2830">
            <v>-273.14903000000004</v>
          </cell>
        </row>
        <row r="2831">
          <cell r="H2831">
            <v>-273.04006000000004</v>
          </cell>
        </row>
        <row r="2832">
          <cell r="H2832">
            <v>-272.93029000000001</v>
          </cell>
        </row>
        <row r="2833">
          <cell r="H2833">
            <v>-272.82153000000005</v>
          </cell>
        </row>
        <row r="2834">
          <cell r="H2834">
            <v>-272.71266000000003</v>
          </cell>
        </row>
        <row r="2835">
          <cell r="H2835">
            <v>-272.60388999999998</v>
          </cell>
        </row>
        <row r="2836">
          <cell r="H2836">
            <v>-272.49502999999999</v>
          </cell>
        </row>
        <row r="2837">
          <cell r="H2837">
            <v>-272.38616000000002</v>
          </cell>
        </row>
        <row r="2838">
          <cell r="H2838">
            <v>-272.27739999999994</v>
          </cell>
        </row>
        <row r="2839">
          <cell r="H2839">
            <v>-272.16863000000001</v>
          </cell>
        </row>
        <row r="2840">
          <cell r="H2840">
            <v>-272.05966999999998</v>
          </cell>
        </row>
        <row r="2841">
          <cell r="H2841">
            <v>-271.94990000000001</v>
          </cell>
        </row>
        <row r="2842">
          <cell r="H2842">
            <v>-271.84114000000005</v>
          </cell>
        </row>
        <row r="2843">
          <cell r="H2843">
            <v>-271.73228</v>
          </cell>
        </row>
        <row r="2844">
          <cell r="H2844">
            <v>-271.62351000000001</v>
          </cell>
        </row>
        <row r="2845">
          <cell r="H2845">
            <v>-271.51465000000002</v>
          </cell>
        </row>
        <row r="2846">
          <cell r="H2846">
            <v>-271.40579000000002</v>
          </cell>
        </row>
        <row r="2847">
          <cell r="H2847">
            <v>-271.29702999999995</v>
          </cell>
        </row>
        <row r="2848">
          <cell r="H2848">
            <v>-271.18826999999999</v>
          </cell>
        </row>
        <row r="2849">
          <cell r="H2849">
            <v>-271.07745</v>
          </cell>
        </row>
        <row r="2850">
          <cell r="H2850">
            <v>-270.96111999999999</v>
          </cell>
        </row>
        <row r="2851">
          <cell r="H2851">
            <v>-270.84379000000001</v>
          </cell>
        </row>
        <row r="2852">
          <cell r="H2852">
            <v>-270.72726</v>
          </cell>
        </row>
        <row r="2853">
          <cell r="H2853">
            <v>-270.61092000000002</v>
          </cell>
        </row>
        <row r="2854">
          <cell r="H2854">
            <v>-270.49458999999996</v>
          </cell>
        </row>
        <row r="2855">
          <cell r="H2855">
            <v>-270.37716</v>
          </cell>
        </row>
        <row r="2856">
          <cell r="H2856">
            <v>-270.26072999999997</v>
          </cell>
        </row>
        <row r="2857">
          <cell r="H2857">
            <v>-270.14440000000002</v>
          </cell>
        </row>
        <row r="2858">
          <cell r="H2858">
            <v>-270.02697000000001</v>
          </cell>
        </row>
        <row r="2859">
          <cell r="H2859">
            <v>-269.91064</v>
          </cell>
        </row>
        <row r="2860">
          <cell r="H2860">
            <v>-269.79422</v>
          </cell>
        </row>
        <row r="2861">
          <cell r="H2861">
            <v>-269.67779000000002</v>
          </cell>
        </row>
        <row r="2862">
          <cell r="H2862">
            <v>-269.56045999999998</v>
          </cell>
        </row>
        <row r="2863">
          <cell r="H2863">
            <v>-269.44413000000003</v>
          </cell>
        </row>
        <row r="2864">
          <cell r="H2864">
            <v>-269.32760999999999</v>
          </cell>
        </row>
        <row r="2865">
          <cell r="H2865">
            <v>-269.21028000000001</v>
          </cell>
        </row>
        <row r="2866">
          <cell r="H2866">
            <v>-269.09384999999997</v>
          </cell>
        </row>
        <row r="2867">
          <cell r="H2867">
            <v>-268.97753</v>
          </cell>
        </row>
        <row r="2868">
          <cell r="H2868">
            <v>-268.86110000000002</v>
          </cell>
        </row>
        <row r="2869">
          <cell r="H2869">
            <v>-268.74368000000004</v>
          </cell>
        </row>
        <row r="2870">
          <cell r="H2870">
            <v>-268.62736000000001</v>
          </cell>
        </row>
        <row r="2871">
          <cell r="H2871">
            <v>-268.51092999999997</v>
          </cell>
        </row>
        <row r="2872">
          <cell r="H2872">
            <v>-268.39350999999999</v>
          </cell>
        </row>
        <row r="2873">
          <cell r="H2873">
            <v>-268.27719000000002</v>
          </cell>
        </row>
        <row r="2874">
          <cell r="H2874">
            <v>-268.16076000000004</v>
          </cell>
        </row>
        <row r="2875">
          <cell r="H2875">
            <v>-268.04444000000001</v>
          </cell>
        </row>
        <row r="2876">
          <cell r="H2876">
            <v>-267.92692</v>
          </cell>
        </row>
        <row r="2877">
          <cell r="H2877">
            <v>-267.81060000000002</v>
          </cell>
        </row>
        <row r="2878">
          <cell r="H2878">
            <v>-267.69427999999999</v>
          </cell>
        </row>
        <row r="2879">
          <cell r="H2879">
            <v>-267.57686000000001</v>
          </cell>
        </row>
        <row r="2880">
          <cell r="H2880">
            <v>-267.46044000000001</v>
          </cell>
        </row>
        <row r="2881">
          <cell r="H2881">
            <v>-267.34402</v>
          </cell>
        </row>
        <row r="2882">
          <cell r="H2882">
            <v>-267.22770000000003</v>
          </cell>
        </row>
        <row r="2883">
          <cell r="H2883">
            <v>-267.11027999999999</v>
          </cell>
        </row>
        <row r="2884">
          <cell r="H2884">
            <v>-266.99387000000002</v>
          </cell>
        </row>
        <row r="2885">
          <cell r="H2885">
            <v>-266.87745000000001</v>
          </cell>
        </row>
        <row r="2886">
          <cell r="H2886">
            <v>-266.76013</v>
          </cell>
        </row>
        <row r="2887">
          <cell r="H2887">
            <v>-266.64372000000003</v>
          </cell>
        </row>
        <row r="2888">
          <cell r="H2888">
            <v>-266.52730000000003</v>
          </cell>
        </row>
        <row r="2889">
          <cell r="H2889">
            <v>-266.40997999999996</v>
          </cell>
        </row>
        <row r="2890">
          <cell r="H2890">
            <v>-266.29356999999999</v>
          </cell>
        </row>
        <row r="2891">
          <cell r="H2891">
            <v>-266.17716000000001</v>
          </cell>
        </row>
        <row r="2892">
          <cell r="H2892">
            <v>-266.06074000000001</v>
          </cell>
        </row>
        <row r="2893">
          <cell r="H2893">
            <v>-265.94343000000003</v>
          </cell>
        </row>
        <row r="2894">
          <cell r="H2894">
            <v>-265.82700999999997</v>
          </cell>
        </row>
        <row r="2895">
          <cell r="H2895">
            <v>-265.7106</v>
          </cell>
        </row>
        <row r="2896">
          <cell r="H2896">
            <v>-265.59319000000005</v>
          </cell>
        </row>
        <row r="2897">
          <cell r="H2897">
            <v>-265.47687999999999</v>
          </cell>
        </row>
        <row r="2898">
          <cell r="H2898">
            <v>-265.36047000000002</v>
          </cell>
        </row>
        <row r="2899">
          <cell r="H2899">
            <v>-265.24405000000002</v>
          </cell>
        </row>
        <row r="2900">
          <cell r="H2900">
            <v>-265.12664000000001</v>
          </cell>
        </row>
        <row r="2901">
          <cell r="H2901">
            <v>-265.01032999999995</v>
          </cell>
        </row>
        <row r="2902">
          <cell r="H2902">
            <v>-264.89382000000001</v>
          </cell>
        </row>
        <row r="2903">
          <cell r="H2903">
            <v>-264.77651000000003</v>
          </cell>
        </row>
        <row r="2904">
          <cell r="H2904">
            <v>-264.66011000000003</v>
          </cell>
        </row>
        <row r="2905">
          <cell r="H2905">
            <v>-264.54380000000003</v>
          </cell>
        </row>
        <row r="2906">
          <cell r="H2906">
            <v>-264.42728999999997</v>
          </cell>
        </row>
        <row r="2907">
          <cell r="H2907">
            <v>-264.30998</v>
          </cell>
        </row>
        <row r="2908">
          <cell r="H2908">
            <v>-264.19357000000002</v>
          </cell>
        </row>
        <row r="2909">
          <cell r="H2909">
            <v>-264.07717000000002</v>
          </cell>
        </row>
        <row r="2910">
          <cell r="H2910">
            <v>-263.95975999999996</v>
          </cell>
        </row>
        <row r="2911">
          <cell r="H2911">
            <v>-263.84345999999999</v>
          </cell>
        </row>
        <row r="2912">
          <cell r="H2912">
            <v>-263.72704999999996</v>
          </cell>
        </row>
        <row r="2913">
          <cell r="H2913">
            <v>-263.61054999999999</v>
          </cell>
        </row>
        <row r="2914">
          <cell r="H2914">
            <v>-263.49323999999996</v>
          </cell>
        </row>
        <row r="2915">
          <cell r="H2915">
            <v>-263.37684000000002</v>
          </cell>
        </row>
        <row r="2916">
          <cell r="H2916">
            <v>-263.26043000000004</v>
          </cell>
        </row>
        <row r="2917">
          <cell r="H2917">
            <v>-263.14303000000001</v>
          </cell>
        </row>
        <row r="2918">
          <cell r="H2918">
            <v>-263.02672999999999</v>
          </cell>
        </row>
        <row r="2919">
          <cell r="H2919">
            <v>-262.91032999999999</v>
          </cell>
        </row>
        <row r="2920">
          <cell r="H2920">
            <v>-262.79392000000001</v>
          </cell>
        </row>
        <row r="2921">
          <cell r="H2921">
            <v>-262.67651999999998</v>
          </cell>
        </row>
        <row r="2922">
          <cell r="H2922">
            <v>-262.56011999999998</v>
          </cell>
        </row>
        <row r="2923">
          <cell r="H2923">
            <v>-262.44371999999998</v>
          </cell>
        </row>
        <row r="2924">
          <cell r="H2924">
            <v>-262.32632000000001</v>
          </cell>
        </row>
        <row r="2925">
          <cell r="H2925">
            <v>-262.21001999999999</v>
          </cell>
        </row>
        <row r="2926">
          <cell r="H2926">
            <v>-262.09361999999999</v>
          </cell>
        </row>
        <row r="2927">
          <cell r="H2927">
            <v>-261.97712000000001</v>
          </cell>
        </row>
        <row r="2928">
          <cell r="H2928">
            <v>-261.85982999999999</v>
          </cell>
        </row>
        <row r="2929">
          <cell r="H2929">
            <v>-261.74342999999999</v>
          </cell>
        </row>
        <row r="2930">
          <cell r="H2930">
            <v>-261.62702999999999</v>
          </cell>
        </row>
        <row r="2931">
          <cell r="H2931">
            <v>-261.50963000000002</v>
          </cell>
        </row>
        <row r="2932">
          <cell r="H2932">
            <v>-261.39323999999999</v>
          </cell>
        </row>
        <row r="2933">
          <cell r="H2933">
            <v>-261.27683999999999</v>
          </cell>
        </row>
        <row r="2934">
          <cell r="H2934">
            <v>-261.16044999999997</v>
          </cell>
        </row>
        <row r="2935">
          <cell r="H2935">
            <v>-261.04315000000003</v>
          </cell>
        </row>
        <row r="2936">
          <cell r="H2936">
            <v>-260.92676</v>
          </cell>
        </row>
        <row r="2937">
          <cell r="H2937">
            <v>-260.81025999999997</v>
          </cell>
        </row>
        <row r="2938">
          <cell r="H2938">
            <v>-260.69297</v>
          </cell>
        </row>
        <row r="2939">
          <cell r="H2939">
            <v>-260.57658000000004</v>
          </cell>
        </row>
        <row r="2940">
          <cell r="H2940">
            <v>-260.46007999999995</v>
          </cell>
        </row>
        <row r="2941">
          <cell r="H2941">
            <v>-260.34379000000001</v>
          </cell>
        </row>
        <row r="2942">
          <cell r="H2942">
            <v>-260.22640000000001</v>
          </cell>
        </row>
        <row r="2943">
          <cell r="H2943">
            <v>-260.10991000000001</v>
          </cell>
        </row>
        <row r="2944">
          <cell r="H2944">
            <v>-259.99361999999996</v>
          </cell>
        </row>
        <row r="2945">
          <cell r="H2945">
            <v>-259.87622999999996</v>
          </cell>
        </row>
        <row r="2946">
          <cell r="H2946">
            <v>-259.75984</v>
          </cell>
        </row>
        <row r="2947">
          <cell r="H2947">
            <v>-259.64345000000003</v>
          </cell>
        </row>
        <row r="2948">
          <cell r="H2948">
            <v>-259.52706000000001</v>
          </cell>
        </row>
        <row r="2949">
          <cell r="H2949">
            <v>-259.40967000000001</v>
          </cell>
        </row>
        <row r="2950">
          <cell r="H2950">
            <v>-259.29327999999998</v>
          </cell>
        </row>
        <row r="2951">
          <cell r="H2951">
            <v>-259.17689000000001</v>
          </cell>
        </row>
        <row r="2952">
          <cell r="H2952">
            <v>-259.05950000000001</v>
          </cell>
        </row>
        <row r="2953">
          <cell r="H2953">
            <v>-258.94312000000002</v>
          </cell>
        </row>
        <row r="2954">
          <cell r="H2954">
            <v>-258.82673</v>
          </cell>
        </row>
        <row r="2955">
          <cell r="H2955">
            <v>-258.71033999999997</v>
          </cell>
        </row>
        <row r="2956">
          <cell r="H2956">
            <v>-258.59296000000001</v>
          </cell>
        </row>
        <row r="2957">
          <cell r="H2957">
            <v>-258.47656999999998</v>
          </cell>
        </row>
        <row r="2958">
          <cell r="H2958">
            <v>-258.36018999999999</v>
          </cell>
        </row>
        <row r="2959">
          <cell r="H2959">
            <v>-258.24269999999996</v>
          </cell>
        </row>
        <row r="2960">
          <cell r="H2960">
            <v>-258.12642</v>
          </cell>
        </row>
        <row r="2961">
          <cell r="H2961">
            <v>-258.01004</v>
          </cell>
        </row>
        <row r="2962">
          <cell r="H2962">
            <v>-257.89364999999998</v>
          </cell>
        </row>
        <row r="2963">
          <cell r="H2963">
            <v>-257.77627000000001</v>
          </cell>
        </row>
        <row r="2964">
          <cell r="H2964">
            <v>-257.65989000000002</v>
          </cell>
        </row>
        <row r="2965">
          <cell r="H2965">
            <v>-257.54350999999997</v>
          </cell>
        </row>
        <row r="2966">
          <cell r="H2966">
            <v>-257.42602999999997</v>
          </cell>
        </row>
        <row r="2967">
          <cell r="H2967">
            <v>-257.30975000000001</v>
          </cell>
        </row>
        <row r="2968">
          <cell r="H2968">
            <v>-257.19336999999996</v>
          </cell>
        </row>
        <row r="2969">
          <cell r="H2969">
            <v>-257.07688999999999</v>
          </cell>
        </row>
        <row r="2970">
          <cell r="H2970">
            <v>-256.95950999999997</v>
          </cell>
        </row>
        <row r="2971">
          <cell r="H2971">
            <v>-256.84322999999995</v>
          </cell>
        </row>
        <row r="2972">
          <cell r="H2972">
            <v>-256.72675000000004</v>
          </cell>
        </row>
        <row r="2973">
          <cell r="H2973">
            <v>-256.60937000000001</v>
          </cell>
        </row>
        <row r="2974">
          <cell r="H2974">
            <v>-256.49298999999996</v>
          </cell>
        </row>
        <row r="2975">
          <cell r="H2975">
            <v>-256.37662</v>
          </cell>
        </row>
        <row r="2976">
          <cell r="H2976">
            <v>-256.26023999999995</v>
          </cell>
        </row>
        <row r="2977">
          <cell r="H2977">
            <v>-256.14286000000004</v>
          </cell>
        </row>
        <row r="2978">
          <cell r="H2978">
            <v>-256.02638999999999</v>
          </cell>
        </row>
        <row r="2979">
          <cell r="H2979">
            <v>-255.91011</v>
          </cell>
        </row>
        <row r="2980">
          <cell r="H2980">
            <v>-255.79273999999998</v>
          </cell>
        </row>
        <row r="2981">
          <cell r="H2981">
            <v>-255.67625999999998</v>
          </cell>
        </row>
        <row r="2982">
          <cell r="H2982">
            <v>-255.55989</v>
          </cell>
        </row>
        <row r="2983">
          <cell r="H2983">
            <v>-255.44351</v>
          </cell>
        </row>
        <row r="2984">
          <cell r="H2984">
            <v>-255.32614000000001</v>
          </cell>
        </row>
        <row r="2985">
          <cell r="H2985">
            <v>-255.20976999999999</v>
          </cell>
        </row>
        <row r="2986">
          <cell r="H2986">
            <v>-255.0934</v>
          </cell>
        </row>
        <row r="2987">
          <cell r="H2987">
            <v>-254.97591999999997</v>
          </cell>
        </row>
        <row r="2988">
          <cell r="H2988">
            <v>-254.85955000000001</v>
          </cell>
        </row>
        <row r="2989">
          <cell r="H2989">
            <v>-254.74328</v>
          </cell>
        </row>
        <row r="2990">
          <cell r="H2990">
            <v>-254.62681000000003</v>
          </cell>
        </row>
        <row r="2991">
          <cell r="H2991">
            <v>-254.50943999999998</v>
          </cell>
        </row>
        <row r="2992">
          <cell r="H2992">
            <v>-254.39306999999999</v>
          </cell>
        </row>
        <row r="2993">
          <cell r="H2993">
            <v>-254.27660000000003</v>
          </cell>
        </row>
        <row r="2994">
          <cell r="H2994">
            <v>-254.15923000000001</v>
          </cell>
        </row>
        <row r="2995">
          <cell r="H2995">
            <v>-254.04295999999999</v>
          </cell>
        </row>
        <row r="2996">
          <cell r="H2996">
            <v>-253.92649999999998</v>
          </cell>
        </row>
        <row r="2997">
          <cell r="H2997">
            <v>-253.81012999999999</v>
          </cell>
        </row>
        <row r="2998">
          <cell r="H2998">
            <v>-253.69276000000002</v>
          </cell>
        </row>
        <row r="2999">
          <cell r="H2999">
            <v>-253.5763</v>
          </cell>
        </row>
        <row r="3000">
          <cell r="H3000">
            <v>-253.45992999999999</v>
          </cell>
        </row>
        <row r="3001">
          <cell r="H3001">
            <v>-253.34265999999997</v>
          </cell>
        </row>
        <row r="3002">
          <cell r="H3002">
            <v>-253.22620000000001</v>
          </cell>
        </row>
        <row r="3003">
          <cell r="H3003">
            <v>-253.10982999999999</v>
          </cell>
        </row>
        <row r="3004">
          <cell r="H3004">
            <v>-252.99247</v>
          </cell>
        </row>
        <row r="3005">
          <cell r="H3005">
            <v>-252.87601000000001</v>
          </cell>
        </row>
        <row r="3006">
          <cell r="H3006">
            <v>-252.75963999999999</v>
          </cell>
        </row>
        <row r="3007">
          <cell r="H3007">
            <v>-252.64318</v>
          </cell>
        </row>
        <row r="3008">
          <cell r="H3008">
            <v>-252.52582000000001</v>
          </cell>
        </row>
        <row r="3009">
          <cell r="H3009">
            <v>-252.40955</v>
          </cell>
        </row>
        <row r="3010">
          <cell r="H3010">
            <v>-252.29309000000001</v>
          </cell>
        </row>
        <row r="3011">
          <cell r="H3011">
            <v>-252.17572999999999</v>
          </cell>
        </row>
        <row r="3012">
          <cell r="H3012">
            <v>-252.05937</v>
          </cell>
        </row>
        <row r="3013">
          <cell r="H3013">
            <v>-251.94290999999998</v>
          </cell>
        </row>
        <row r="3014">
          <cell r="H3014">
            <v>-251.82655</v>
          </cell>
        </row>
        <row r="3015">
          <cell r="H3015">
            <v>-251.70919000000004</v>
          </cell>
        </row>
        <row r="3016">
          <cell r="H3016">
            <v>-251.59273000000002</v>
          </cell>
        </row>
        <row r="3017">
          <cell r="H3017">
            <v>-251.47637</v>
          </cell>
        </row>
        <row r="3018">
          <cell r="H3018">
            <v>-251.35901999999999</v>
          </cell>
        </row>
        <row r="3019">
          <cell r="H3019">
            <v>-251.24256</v>
          </cell>
        </row>
        <row r="3020">
          <cell r="H3020">
            <v>-251.12630000000001</v>
          </cell>
        </row>
        <row r="3021">
          <cell r="H3021">
            <v>-251.00993999999997</v>
          </cell>
        </row>
        <row r="3022">
          <cell r="H3022">
            <v>-250.89249000000001</v>
          </cell>
        </row>
        <row r="3023">
          <cell r="H3023">
            <v>-250.77613000000002</v>
          </cell>
        </row>
        <row r="3024">
          <cell r="H3024">
            <v>-250.65968000000001</v>
          </cell>
        </row>
        <row r="3025">
          <cell r="H3025">
            <v>-250.54232000000002</v>
          </cell>
        </row>
        <row r="3026">
          <cell r="H3026">
            <v>-250.42597000000001</v>
          </cell>
        </row>
        <row r="3027">
          <cell r="H3027">
            <v>-250.30950999999999</v>
          </cell>
        </row>
        <row r="3028">
          <cell r="H3028">
            <v>-250.19315999999998</v>
          </cell>
        </row>
        <row r="3029">
          <cell r="H3029">
            <v>-250.07580999999999</v>
          </cell>
        </row>
        <row r="3030">
          <cell r="H3030">
            <v>-249.95934999999997</v>
          </cell>
        </row>
        <row r="3031">
          <cell r="H3031">
            <v>-249.84300000000002</v>
          </cell>
        </row>
        <row r="3032">
          <cell r="H3032">
            <v>-249.72564999999997</v>
          </cell>
        </row>
        <row r="3033">
          <cell r="H3033">
            <v>-249.60919999999999</v>
          </cell>
        </row>
        <row r="3034">
          <cell r="H3034">
            <v>-249.49285</v>
          </cell>
        </row>
        <row r="3035">
          <cell r="H3035">
            <v>-249.37639999999999</v>
          </cell>
        </row>
        <row r="3036">
          <cell r="H3036">
            <v>-249.25905</v>
          </cell>
        </row>
        <row r="3037">
          <cell r="H3037">
            <v>-249.14269999999999</v>
          </cell>
        </row>
        <row r="3038">
          <cell r="H3038">
            <v>-249.02625</v>
          </cell>
        </row>
        <row r="3039">
          <cell r="H3039">
            <v>-248.90889999999999</v>
          </cell>
        </row>
        <row r="3040">
          <cell r="H3040">
            <v>-248.79255000000001</v>
          </cell>
        </row>
        <row r="3041">
          <cell r="H3041">
            <v>-248.67609999999999</v>
          </cell>
        </row>
        <row r="3042">
          <cell r="H3042">
            <v>-248.55975999999998</v>
          </cell>
        </row>
        <row r="3043">
          <cell r="H3043">
            <v>-248.44231000000002</v>
          </cell>
        </row>
        <row r="3044">
          <cell r="H3044">
            <v>-248.32595999999998</v>
          </cell>
        </row>
        <row r="3045">
          <cell r="H3045">
            <v>-248.20961999999997</v>
          </cell>
        </row>
        <row r="3046">
          <cell r="H3046">
            <v>-248.09216999999998</v>
          </cell>
        </row>
        <row r="3047">
          <cell r="H3047">
            <v>-247.97583000000003</v>
          </cell>
        </row>
        <row r="3048">
          <cell r="H3048">
            <v>-247.85947999999999</v>
          </cell>
        </row>
        <row r="3049">
          <cell r="H3049">
            <v>-247.74304000000001</v>
          </cell>
        </row>
        <row r="3050">
          <cell r="H3050">
            <v>-247.62569000000002</v>
          </cell>
        </row>
        <row r="3051">
          <cell r="H3051">
            <v>-247.50925000000001</v>
          </cell>
        </row>
        <row r="3052">
          <cell r="H3052">
            <v>-247.39290999999997</v>
          </cell>
        </row>
        <row r="3053">
          <cell r="H3053">
            <v>-247.27555999999998</v>
          </cell>
        </row>
        <row r="3054">
          <cell r="H3054">
            <v>-247.15912000000003</v>
          </cell>
        </row>
        <row r="3055">
          <cell r="H3055">
            <v>-247.04278000000002</v>
          </cell>
        </row>
        <row r="3056">
          <cell r="H3056">
            <v>-246.92634000000001</v>
          </cell>
        </row>
        <row r="3057">
          <cell r="H3057">
            <v>-246.80899999999997</v>
          </cell>
        </row>
        <row r="3058">
          <cell r="H3058">
            <v>-246.69266000000002</v>
          </cell>
        </row>
        <row r="3059">
          <cell r="H3059">
            <v>-246.57621999999998</v>
          </cell>
        </row>
        <row r="3060">
          <cell r="H3060">
            <v>-246.45887999999999</v>
          </cell>
        </row>
        <row r="3061">
          <cell r="H3061">
            <v>-246.34254000000004</v>
          </cell>
        </row>
        <row r="3062">
          <cell r="H3062">
            <v>-246.226</v>
          </cell>
        </row>
        <row r="3063">
          <cell r="H3063">
            <v>-246.10865999999999</v>
          </cell>
        </row>
        <row r="3064">
          <cell r="H3064">
            <v>-245.99223000000001</v>
          </cell>
        </row>
        <row r="3065">
          <cell r="H3065">
            <v>-245.87589</v>
          </cell>
        </row>
        <row r="3066">
          <cell r="H3066">
            <v>-245.75954999999999</v>
          </cell>
        </row>
        <row r="3067">
          <cell r="H3067">
            <v>-245.64212000000001</v>
          </cell>
        </row>
        <row r="3068">
          <cell r="H3068">
            <v>-245.52578</v>
          </cell>
        </row>
        <row r="3069">
          <cell r="H3069">
            <v>-245.40933999999999</v>
          </cell>
        </row>
        <row r="3070">
          <cell r="H3070">
            <v>-245.29201</v>
          </cell>
        </row>
        <row r="3071">
          <cell r="H3071">
            <v>-245.17568</v>
          </cell>
        </row>
        <row r="3072">
          <cell r="H3072">
            <v>-245.05923999999999</v>
          </cell>
        </row>
        <row r="3073">
          <cell r="H3073">
            <v>-244.94281000000001</v>
          </cell>
        </row>
        <row r="3074">
          <cell r="H3074">
            <v>-244.82537000000002</v>
          </cell>
        </row>
        <row r="3075">
          <cell r="H3075">
            <v>-244.70904000000002</v>
          </cell>
        </row>
        <row r="3076">
          <cell r="H3076">
            <v>-244.59271000000001</v>
          </cell>
        </row>
        <row r="3077">
          <cell r="H3077">
            <v>-244.47528</v>
          </cell>
        </row>
        <row r="3078">
          <cell r="H3078">
            <v>-244.35894999999999</v>
          </cell>
        </row>
        <row r="3079">
          <cell r="H3079">
            <v>-244.24252000000001</v>
          </cell>
        </row>
        <row r="3080">
          <cell r="H3080">
            <v>-244.12619000000001</v>
          </cell>
        </row>
        <row r="3081">
          <cell r="H3081">
            <v>-244.00876</v>
          </cell>
        </row>
        <row r="3082">
          <cell r="H3082">
            <v>-243.89233000000002</v>
          </cell>
        </row>
        <row r="3083">
          <cell r="H3083">
            <v>-243.77600000000001</v>
          </cell>
        </row>
        <row r="3084">
          <cell r="H3084">
            <v>-243.65857</v>
          </cell>
        </row>
        <row r="3085">
          <cell r="H3085">
            <v>-243.54223999999999</v>
          </cell>
        </row>
        <row r="3086">
          <cell r="H3086">
            <v>-243.42590999999999</v>
          </cell>
        </row>
        <row r="3087">
          <cell r="H3087">
            <v>-243.30948000000001</v>
          </cell>
        </row>
        <row r="3088">
          <cell r="H3088">
            <v>-243.19206</v>
          </cell>
        </row>
        <row r="3089">
          <cell r="H3089">
            <v>-243.07562999999999</v>
          </cell>
        </row>
        <row r="3090">
          <cell r="H3090">
            <v>-242.95931000000002</v>
          </cell>
        </row>
        <row r="3091">
          <cell r="H3091">
            <v>-242.84197999999998</v>
          </cell>
        </row>
        <row r="3092">
          <cell r="H3092">
            <v>-242.72555</v>
          </cell>
        </row>
        <row r="3093">
          <cell r="H3093">
            <v>-242.60912999999999</v>
          </cell>
        </row>
        <row r="3094">
          <cell r="H3094">
            <v>-242.49270999999999</v>
          </cell>
        </row>
        <row r="3095">
          <cell r="H3095">
            <v>-242.37538000000001</v>
          </cell>
        </row>
        <row r="3096">
          <cell r="H3096">
            <v>-242.25905999999998</v>
          </cell>
        </row>
        <row r="3097">
          <cell r="H3097">
            <v>-242.14264</v>
          </cell>
        </row>
        <row r="3098">
          <cell r="H3098">
            <v>-242.02521000000002</v>
          </cell>
        </row>
        <row r="3099">
          <cell r="H3099">
            <v>-241.90879000000001</v>
          </cell>
        </row>
        <row r="3100">
          <cell r="H3100">
            <v>-241.79246999999998</v>
          </cell>
        </row>
        <row r="3101">
          <cell r="H3101">
            <v>-241.67604999999998</v>
          </cell>
        </row>
        <row r="3102">
          <cell r="H3102">
            <v>-241.55873</v>
          </cell>
        </row>
        <row r="3103">
          <cell r="H3103">
            <v>-241.44231000000002</v>
          </cell>
        </row>
        <row r="3104">
          <cell r="H3104">
            <v>-241.32589000000002</v>
          </cell>
        </row>
        <row r="3105">
          <cell r="H3105">
            <v>-241.20857000000001</v>
          </cell>
        </row>
        <row r="3106">
          <cell r="H3106">
            <v>-241.09215</v>
          </cell>
        </row>
        <row r="3107">
          <cell r="H3107">
            <v>-240.97583</v>
          </cell>
        </row>
        <row r="3108">
          <cell r="H3108">
            <v>-240.85840999999999</v>
          </cell>
        </row>
        <row r="3109">
          <cell r="H3109">
            <v>-240.74200000000002</v>
          </cell>
        </row>
        <row r="3110">
          <cell r="H3110">
            <v>-240.62567999999999</v>
          </cell>
        </row>
        <row r="3111">
          <cell r="H3111">
            <v>-240.50926000000001</v>
          </cell>
        </row>
        <row r="3112">
          <cell r="H3112">
            <v>-240.39184999999998</v>
          </cell>
        </row>
        <row r="3113">
          <cell r="H3113">
            <v>-240.27543</v>
          </cell>
        </row>
        <row r="3114">
          <cell r="H3114">
            <v>-240.15911999999997</v>
          </cell>
        </row>
        <row r="3115">
          <cell r="H3115">
            <v>-240.04180000000002</v>
          </cell>
        </row>
        <row r="3116">
          <cell r="H3116">
            <v>-239.92528999999999</v>
          </cell>
        </row>
        <row r="3117">
          <cell r="H3117">
            <v>-239.80896999999999</v>
          </cell>
        </row>
        <row r="3118">
          <cell r="H3118">
            <v>-239.69255999999999</v>
          </cell>
        </row>
        <row r="3119">
          <cell r="H3119">
            <v>-239.57515000000001</v>
          </cell>
        </row>
        <row r="3120">
          <cell r="H3120">
            <v>-239.45873</v>
          </cell>
        </row>
        <row r="3121">
          <cell r="H3121">
            <v>-239.34242</v>
          </cell>
        </row>
        <row r="3122">
          <cell r="H3122">
            <v>-239.22511</v>
          </cell>
        </row>
        <row r="3123">
          <cell r="H3123">
            <v>-239.10860000000002</v>
          </cell>
        </row>
        <row r="3124">
          <cell r="H3124">
            <v>-238.99229</v>
          </cell>
        </row>
        <row r="3125">
          <cell r="H3125">
            <v>-238.87587999999997</v>
          </cell>
        </row>
        <row r="3126">
          <cell r="H3126">
            <v>-238.75846999999999</v>
          </cell>
        </row>
        <row r="3127">
          <cell r="H3127">
            <v>-238.64205999999999</v>
          </cell>
        </row>
        <row r="3128">
          <cell r="H3128">
            <v>-238.52575000000002</v>
          </cell>
        </row>
        <row r="3129">
          <cell r="H3129">
            <v>-238.40844000000001</v>
          </cell>
        </row>
        <row r="3130">
          <cell r="H3130">
            <v>-238.29192999999998</v>
          </cell>
        </row>
        <row r="3131">
          <cell r="H3131">
            <v>-238.17562000000001</v>
          </cell>
        </row>
        <row r="3132">
          <cell r="H3132">
            <v>-238.05921999999998</v>
          </cell>
        </row>
        <row r="3133">
          <cell r="H3133">
            <v>-237.94181</v>
          </cell>
        </row>
        <row r="3134">
          <cell r="H3134">
            <v>-237.8254</v>
          </cell>
        </row>
        <row r="3135">
          <cell r="H3135">
            <v>-237.70909999999998</v>
          </cell>
        </row>
        <row r="3136">
          <cell r="H3136">
            <v>-237.59159</v>
          </cell>
        </row>
        <row r="3137">
          <cell r="H3137">
            <v>-237.47528999999997</v>
          </cell>
        </row>
        <row r="3138">
          <cell r="H3138">
            <v>-237.35898</v>
          </cell>
        </row>
        <row r="3139">
          <cell r="H3139">
            <v>-237.24248</v>
          </cell>
        </row>
        <row r="3140">
          <cell r="H3140">
            <v>-237.12517</v>
          </cell>
        </row>
        <row r="3141">
          <cell r="H3141">
            <v>-237.00876999999997</v>
          </cell>
        </row>
        <row r="3142">
          <cell r="H3142">
            <v>-236.89237</v>
          </cell>
        </row>
        <row r="3143">
          <cell r="H3143">
            <v>-236.77497</v>
          </cell>
        </row>
        <row r="3144">
          <cell r="H3144">
            <v>-236.65855999999999</v>
          </cell>
        </row>
        <row r="3145">
          <cell r="H3145">
            <v>-236.54216000000002</v>
          </cell>
        </row>
        <row r="3146">
          <cell r="H3146">
            <v>-236.42485999999997</v>
          </cell>
        </row>
        <row r="3147">
          <cell r="H3147">
            <v>-236.30846000000003</v>
          </cell>
        </row>
        <row r="3148">
          <cell r="H3148">
            <v>-236.19205999999997</v>
          </cell>
        </row>
        <row r="3149">
          <cell r="H3149">
            <v>-236.07576</v>
          </cell>
        </row>
        <row r="3150">
          <cell r="H3150">
            <v>-235.95826</v>
          </cell>
        </row>
        <row r="3151">
          <cell r="H3151">
            <v>-235.84196</v>
          </cell>
        </row>
        <row r="3152">
          <cell r="H3152">
            <v>-235.72546</v>
          </cell>
        </row>
        <row r="3153">
          <cell r="H3153">
            <v>-235.60817</v>
          </cell>
        </row>
        <row r="3154">
          <cell r="H3154">
            <v>-235.49177000000003</v>
          </cell>
        </row>
        <row r="3155">
          <cell r="H3155">
            <v>-235.37537</v>
          </cell>
        </row>
        <row r="3156">
          <cell r="H3156">
            <v>-235.25897000000003</v>
          </cell>
        </row>
        <row r="3157">
          <cell r="H3157">
            <v>-235.14158</v>
          </cell>
        </row>
        <row r="3158">
          <cell r="H3158">
            <v>-235.02528000000001</v>
          </cell>
        </row>
        <row r="3159">
          <cell r="H3159">
            <v>-234.90888999999999</v>
          </cell>
        </row>
        <row r="3160">
          <cell r="H3160">
            <v>-234.79148999999998</v>
          </cell>
        </row>
        <row r="3161">
          <cell r="H3161">
            <v>-234.67509999999999</v>
          </cell>
        </row>
        <row r="3162">
          <cell r="H3162">
            <v>-234.55869999999999</v>
          </cell>
        </row>
        <row r="3163">
          <cell r="H3163">
            <v>-234.44231000000002</v>
          </cell>
        </row>
        <row r="3164">
          <cell r="H3164">
            <v>-234.32491999999999</v>
          </cell>
        </row>
        <row r="3165">
          <cell r="H3165">
            <v>-234.20853</v>
          </cell>
        </row>
        <row r="3166">
          <cell r="H3166">
            <v>-234.09223</v>
          </cell>
        </row>
        <row r="3167">
          <cell r="H3167">
            <v>-233.97474</v>
          </cell>
        </row>
        <row r="3168">
          <cell r="H3168">
            <v>-233.85845</v>
          </cell>
        </row>
        <row r="3169">
          <cell r="H3169">
            <v>-233.74205999999998</v>
          </cell>
        </row>
        <row r="3170">
          <cell r="H3170">
            <v>-233.62567000000001</v>
          </cell>
        </row>
        <row r="3171">
          <cell r="H3171">
            <v>-233.50828000000001</v>
          </cell>
        </row>
        <row r="3172">
          <cell r="H3172">
            <v>-233.39189000000002</v>
          </cell>
        </row>
        <row r="3173">
          <cell r="H3173">
            <v>-233.27549999999999</v>
          </cell>
        </row>
        <row r="3174">
          <cell r="H3174">
            <v>-233.15811000000002</v>
          </cell>
        </row>
        <row r="3175">
          <cell r="H3175">
            <v>-233.04172</v>
          </cell>
        </row>
        <row r="3176">
          <cell r="H3176">
            <v>-232.92534000000001</v>
          </cell>
        </row>
        <row r="3177">
          <cell r="H3177">
            <v>-232.80795000000001</v>
          </cell>
        </row>
        <row r="3178">
          <cell r="H3178">
            <v>-232.69155999999998</v>
          </cell>
        </row>
        <row r="3179">
          <cell r="H3179">
            <v>-232.57527999999999</v>
          </cell>
        </row>
        <row r="3180">
          <cell r="H3180">
            <v>-232.45879000000002</v>
          </cell>
        </row>
        <row r="3181">
          <cell r="H3181">
            <v>-232.3415</v>
          </cell>
        </row>
        <row r="3182">
          <cell r="H3182">
            <v>-232.22501999999997</v>
          </cell>
        </row>
        <row r="3183">
          <cell r="H3183">
            <v>-232.10874000000001</v>
          </cell>
        </row>
        <row r="3184">
          <cell r="H3184">
            <v>-231.99125000000004</v>
          </cell>
        </row>
        <row r="3185">
          <cell r="H3185">
            <v>-231.87496999999999</v>
          </cell>
        </row>
        <row r="3186">
          <cell r="H3186">
            <v>-231.75857999999999</v>
          </cell>
        </row>
        <row r="3187">
          <cell r="H3187">
            <v>-231.6421</v>
          </cell>
        </row>
        <row r="3188">
          <cell r="H3188">
            <v>-231.52481999999998</v>
          </cell>
        </row>
        <row r="3189">
          <cell r="H3189">
            <v>-231.40834000000001</v>
          </cell>
        </row>
        <row r="3190">
          <cell r="H3190">
            <v>-231.29205999999999</v>
          </cell>
        </row>
        <row r="3191">
          <cell r="H3191">
            <v>-231.17457000000002</v>
          </cell>
        </row>
        <row r="3192">
          <cell r="H3192">
            <v>-231.05828999999997</v>
          </cell>
        </row>
        <row r="3193">
          <cell r="H3193">
            <v>-230.94181</v>
          </cell>
        </row>
        <row r="3194">
          <cell r="H3194">
            <v>-230.82552999999999</v>
          </cell>
        </row>
        <row r="3195">
          <cell r="H3195">
            <v>-230.70806000000002</v>
          </cell>
        </row>
        <row r="3196">
          <cell r="H3196">
            <v>-230.59178</v>
          </cell>
        </row>
        <row r="3197">
          <cell r="H3197">
            <v>-230.4753</v>
          </cell>
        </row>
        <row r="3198">
          <cell r="H3198">
            <v>-230.35802000000001</v>
          </cell>
        </row>
        <row r="3199">
          <cell r="H3199">
            <v>-230.24153999999999</v>
          </cell>
        </row>
        <row r="3200">
          <cell r="H3200">
            <v>-230.12517</v>
          </cell>
        </row>
        <row r="3201">
          <cell r="H3201">
            <v>-230.00879000000003</v>
          </cell>
        </row>
        <row r="3202">
          <cell r="H3202">
            <v>-229.89141000000001</v>
          </cell>
        </row>
        <row r="3203">
          <cell r="H3203">
            <v>-229.77503999999999</v>
          </cell>
        </row>
        <row r="3204">
          <cell r="H3204">
            <v>-229.65866</v>
          </cell>
        </row>
        <row r="3205">
          <cell r="H3205">
            <v>-229.54129</v>
          </cell>
        </row>
        <row r="3206">
          <cell r="H3206">
            <v>-229.42491000000001</v>
          </cell>
        </row>
        <row r="3207">
          <cell r="H3207">
            <v>-229.30843999999996</v>
          </cell>
        </row>
        <row r="3208">
          <cell r="H3208">
            <v>-229.19117</v>
          </cell>
        </row>
        <row r="3209">
          <cell r="H3209">
            <v>-229.07468999999998</v>
          </cell>
        </row>
        <row r="3210">
          <cell r="H3210">
            <v>-228.95842000000002</v>
          </cell>
        </row>
        <row r="3211">
          <cell r="H3211">
            <v>-228.84195</v>
          </cell>
        </row>
        <row r="3212">
          <cell r="H3212">
            <v>-228.72457999999997</v>
          </cell>
        </row>
        <row r="3213">
          <cell r="H3213">
            <v>-228.60820999999999</v>
          </cell>
        </row>
        <row r="3214">
          <cell r="H3214">
            <v>-228.49183000000002</v>
          </cell>
        </row>
        <row r="3215">
          <cell r="H3215">
            <v>-228.37446</v>
          </cell>
        </row>
        <row r="3216">
          <cell r="H3216">
            <v>-228.25809000000001</v>
          </cell>
        </row>
        <row r="3217">
          <cell r="H3217">
            <v>-228.14162999999999</v>
          </cell>
        </row>
        <row r="3218">
          <cell r="H3218">
            <v>-228.02536000000001</v>
          </cell>
        </row>
        <row r="3219">
          <cell r="H3219">
            <v>-227.90788999999998</v>
          </cell>
        </row>
        <row r="3220">
          <cell r="H3220">
            <v>-227.79162000000002</v>
          </cell>
        </row>
        <row r="3221">
          <cell r="H3221">
            <v>-227.67515</v>
          </cell>
        </row>
        <row r="3222">
          <cell r="H3222">
            <v>-227.55779000000001</v>
          </cell>
        </row>
        <row r="3223">
          <cell r="H3223">
            <v>-227.44141999999999</v>
          </cell>
        </row>
        <row r="3224">
          <cell r="H3224">
            <v>-227.32505</v>
          </cell>
        </row>
        <row r="3225">
          <cell r="H3225">
            <v>-227.20858999999999</v>
          </cell>
        </row>
        <row r="3226">
          <cell r="H3226">
            <v>-227.09132</v>
          </cell>
        </row>
        <row r="3227">
          <cell r="H3227">
            <v>-226.97485999999998</v>
          </cell>
        </row>
        <row r="3228">
          <cell r="H3228">
            <v>-226.85849000000002</v>
          </cell>
        </row>
        <row r="3229">
          <cell r="H3229">
            <v>-226.74113</v>
          </cell>
        </row>
        <row r="3230">
          <cell r="H3230">
            <v>-226.62476000000001</v>
          </cell>
        </row>
        <row r="3231">
          <cell r="H3231">
            <v>-226.50829999999999</v>
          </cell>
        </row>
        <row r="3232">
          <cell r="H3232">
            <v>-226.39103999999998</v>
          </cell>
        </row>
        <row r="3233">
          <cell r="H3233">
            <v>-226.27457999999999</v>
          </cell>
        </row>
        <row r="3234">
          <cell r="H3234">
            <v>-226.15821</v>
          </cell>
        </row>
        <row r="3235">
          <cell r="H3235">
            <v>-226.04185000000001</v>
          </cell>
        </row>
        <row r="3236">
          <cell r="H3236">
            <v>-225.92448999999999</v>
          </cell>
        </row>
        <row r="3237">
          <cell r="H3237">
            <v>-225.80802999999997</v>
          </cell>
        </row>
        <row r="3238">
          <cell r="H3238">
            <v>-225.69177000000002</v>
          </cell>
        </row>
        <row r="3239">
          <cell r="H3239">
            <v>-225.57431</v>
          </cell>
        </row>
        <row r="3240">
          <cell r="H3240">
            <v>-225.45795000000001</v>
          </cell>
        </row>
        <row r="3241">
          <cell r="H3241">
            <v>-225.34148999999999</v>
          </cell>
        </row>
        <row r="3242">
          <cell r="H3242">
            <v>-225.22523999999999</v>
          </cell>
        </row>
        <row r="3243">
          <cell r="H3243">
            <v>-225.10777999999999</v>
          </cell>
        </row>
        <row r="3244">
          <cell r="H3244">
            <v>-224.99142000000001</v>
          </cell>
        </row>
        <row r="3245">
          <cell r="H3245">
            <v>-224.87505999999999</v>
          </cell>
        </row>
        <row r="3246">
          <cell r="H3246">
            <v>-224.75770999999997</v>
          </cell>
        </row>
        <row r="3247">
          <cell r="H3247">
            <v>-224.64125000000001</v>
          </cell>
        </row>
        <row r="3248">
          <cell r="H3248">
            <v>-224.52489</v>
          </cell>
        </row>
        <row r="3249">
          <cell r="H3249">
            <v>-224.40854000000002</v>
          </cell>
        </row>
        <row r="3250">
          <cell r="H3250">
            <v>-224.29118999999997</v>
          </cell>
        </row>
        <row r="3251">
          <cell r="H3251">
            <v>-224.17472999999998</v>
          </cell>
        </row>
        <row r="3252">
          <cell r="H3252">
            <v>-224.05838</v>
          </cell>
        </row>
        <row r="3253">
          <cell r="H3253">
            <v>-223.94101999999998</v>
          </cell>
        </row>
        <row r="3254">
          <cell r="H3254">
            <v>-223.82456999999999</v>
          </cell>
        </row>
        <row r="3255">
          <cell r="H3255">
            <v>-223.70821999999998</v>
          </cell>
        </row>
        <row r="3256">
          <cell r="H3256">
            <v>-223.59177000000003</v>
          </cell>
        </row>
        <row r="3257">
          <cell r="H3257">
            <v>-223.47451000000001</v>
          </cell>
        </row>
        <row r="3258">
          <cell r="H3258">
            <v>-223.35805999999997</v>
          </cell>
        </row>
        <row r="3259">
          <cell r="H3259">
            <v>-223.24170999999998</v>
          </cell>
        </row>
        <row r="3260">
          <cell r="H3260">
            <v>-223.12425999999999</v>
          </cell>
        </row>
        <row r="3261">
          <cell r="H3261">
            <v>-223.00800999999998</v>
          </cell>
        </row>
        <row r="3262">
          <cell r="H3262">
            <v>-222.89155999999997</v>
          </cell>
        </row>
        <row r="3263">
          <cell r="H3263">
            <v>-222.77420999999998</v>
          </cell>
        </row>
        <row r="3264">
          <cell r="H3264">
            <v>-222.65777</v>
          </cell>
        </row>
        <row r="3265">
          <cell r="H3265">
            <v>-222.54141999999999</v>
          </cell>
        </row>
        <row r="3266">
          <cell r="H3266">
            <v>-222.42507000000001</v>
          </cell>
        </row>
        <row r="3267">
          <cell r="H3267">
            <v>-222.30771999999999</v>
          </cell>
        </row>
        <row r="3268">
          <cell r="H3268">
            <v>-222.19128000000001</v>
          </cell>
        </row>
        <row r="3269">
          <cell r="H3269">
            <v>-222.07492999999999</v>
          </cell>
        </row>
        <row r="3270">
          <cell r="H3270">
            <v>-221.95748</v>
          </cell>
        </row>
        <row r="3271">
          <cell r="H3271">
            <v>-221.84114</v>
          </cell>
        </row>
        <row r="3272">
          <cell r="H3272">
            <v>-221.72479000000001</v>
          </cell>
        </row>
        <row r="3273">
          <cell r="H3273">
            <v>-221.60834999999997</v>
          </cell>
        </row>
        <row r="3274">
          <cell r="H3274">
            <v>-221.49101000000002</v>
          </cell>
        </row>
        <row r="3275">
          <cell r="H3275">
            <v>-221.37456</v>
          </cell>
        </row>
        <row r="3276">
          <cell r="H3276">
            <v>-221.25822000000002</v>
          </cell>
        </row>
        <row r="3277">
          <cell r="H3277">
            <v>-221.14088000000001</v>
          </cell>
        </row>
        <row r="3278">
          <cell r="H3278">
            <v>-221.02453</v>
          </cell>
        </row>
        <row r="3279">
          <cell r="H3279">
            <v>-220.90808999999999</v>
          </cell>
        </row>
        <row r="3280">
          <cell r="H3280">
            <v>-220.79175000000001</v>
          </cell>
        </row>
        <row r="3281">
          <cell r="H3281">
            <v>-220.67430999999999</v>
          </cell>
        </row>
        <row r="3282">
          <cell r="H3282">
            <v>-220.55797000000001</v>
          </cell>
        </row>
        <row r="3283">
          <cell r="H3283">
            <v>-220.44162999999998</v>
          </cell>
        </row>
        <row r="3284">
          <cell r="H3284">
            <v>-220.32419000000002</v>
          </cell>
        </row>
        <row r="3285">
          <cell r="H3285">
            <v>-220.20784999999998</v>
          </cell>
        </row>
        <row r="3286">
          <cell r="H3286">
            <v>-220.09141</v>
          </cell>
        </row>
        <row r="3287">
          <cell r="H3287">
            <v>-219.97406999999998</v>
          </cell>
        </row>
        <row r="3288">
          <cell r="H3288">
            <v>-219.85764</v>
          </cell>
        </row>
        <row r="3289">
          <cell r="H3289">
            <v>-219.74130000000002</v>
          </cell>
        </row>
        <row r="3290">
          <cell r="H3290">
            <v>-219.62485999999998</v>
          </cell>
        </row>
        <row r="3291">
          <cell r="H3291">
            <v>-219.50763000000001</v>
          </cell>
        </row>
        <row r="3292">
          <cell r="H3292">
            <v>-219.39118999999999</v>
          </cell>
        </row>
        <row r="3293">
          <cell r="H3293">
            <v>-219.27474999999998</v>
          </cell>
        </row>
        <row r="3294">
          <cell r="H3294">
            <v>-219.15742</v>
          </cell>
        </row>
        <row r="3295">
          <cell r="H3295">
            <v>-219.04097999999999</v>
          </cell>
        </row>
        <row r="3296">
          <cell r="H3296">
            <v>-218.92464999999999</v>
          </cell>
        </row>
        <row r="3297">
          <cell r="H3297">
            <v>-218.80822000000001</v>
          </cell>
        </row>
        <row r="3298">
          <cell r="H3298">
            <v>-218.69088000000002</v>
          </cell>
        </row>
        <row r="3299">
          <cell r="H3299">
            <v>-218.57445000000001</v>
          </cell>
        </row>
        <row r="3300">
          <cell r="H3300">
            <v>-218.45822000000001</v>
          </cell>
        </row>
        <row r="3301">
          <cell r="H3301">
            <v>-218.34079</v>
          </cell>
        </row>
        <row r="3302">
          <cell r="H3302">
            <v>-218.22435999999999</v>
          </cell>
        </row>
        <row r="3303">
          <cell r="H3303">
            <v>-218.10802000000001</v>
          </cell>
        </row>
        <row r="3304">
          <cell r="H3304">
            <v>-217.99059</v>
          </cell>
        </row>
        <row r="3305">
          <cell r="H3305">
            <v>-217.87426000000002</v>
          </cell>
        </row>
        <row r="3306">
          <cell r="H3306">
            <v>-217.75782999999998</v>
          </cell>
        </row>
        <row r="3307">
          <cell r="H3307">
            <v>-217.64150000000001</v>
          </cell>
        </row>
        <row r="3308">
          <cell r="H3308">
            <v>-217.52408</v>
          </cell>
        </row>
        <row r="3309">
          <cell r="H3309">
            <v>-217.40775000000002</v>
          </cell>
        </row>
        <row r="3310">
          <cell r="H3310">
            <v>-217.29131999999998</v>
          </cell>
        </row>
        <row r="3311">
          <cell r="H3311">
            <v>-217.17389</v>
          </cell>
        </row>
        <row r="3312">
          <cell r="H3312">
            <v>-217.05756000000002</v>
          </cell>
        </row>
        <row r="3313">
          <cell r="H3313">
            <v>-216.94114000000002</v>
          </cell>
        </row>
        <row r="3314">
          <cell r="H3314">
            <v>-216.82481000000001</v>
          </cell>
        </row>
        <row r="3315">
          <cell r="H3315">
            <v>-216.70739</v>
          </cell>
        </row>
        <row r="3316">
          <cell r="H3316">
            <v>-216.59106000000003</v>
          </cell>
        </row>
        <row r="3317">
          <cell r="H3317">
            <v>-216.47463999999999</v>
          </cell>
        </row>
        <row r="3318">
          <cell r="H3318">
            <v>-216.35721000000001</v>
          </cell>
        </row>
        <row r="3319">
          <cell r="H3319">
            <v>-216.24088999999998</v>
          </cell>
        </row>
        <row r="3320">
          <cell r="H3320">
            <v>-216.12446</v>
          </cell>
        </row>
        <row r="3321">
          <cell r="H3321">
            <v>-216.00814</v>
          </cell>
        </row>
        <row r="3322">
          <cell r="H3322">
            <v>-215.89072000000002</v>
          </cell>
        </row>
        <row r="3323">
          <cell r="H3323">
            <v>-215.77439999999999</v>
          </cell>
        </row>
        <row r="3324">
          <cell r="H3324">
            <v>-215.65797000000001</v>
          </cell>
        </row>
        <row r="3325">
          <cell r="H3325">
            <v>-215.54055</v>
          </cell>
        </row>
        <row r="3326">
          <cell r="H3326">
            <v>-215.42422999999999</v>
          </cell>
        </row>
        <row r="3327">
          <cell r="H3327">
            <v>-215.30781000000002</v>
          </cell>
        </row>
        <row r="3328">
          <cell r="H3328">
            <v>-215.19049000000001</v>
          </cell>
        </row>
        <row r="3329">
          <cell r="H3329">
            <v>-215.07407000000001</v>
          </cell>
        </row>
        <row r="3330">
          <cell r="H3330">
            <v>-214.95775</v>
          </cell>
        </row>
        <row r="3331">
          <cell r="H3331">
            <v>-214.84132999999997</v>
          </cell>
        </row>
        <row r="3332">
          <cell r="H3332">
            <v>-214.72391999999999</v>
          </cell>
        </row>
        <row r="3333">
          <cell r="H3333">
            <v>-214.60760000000002</v>
          </cell>
        </row>
        <row r="3334">
          <cell r="H3334">
            <v>-214.49118000000001</v>
          </cell>
        </row>
        <row r="3335">
          <cell r="H3335">
            <v>-214.37387000000001</v>
          </cell>
        </row>
        <row r="3336">
          <cell r="H3336">
            <v>-214.25744999999998</v>
          </cell>
        </row>
        <row r="3337">
          <cell r="H3337">
            <v>-214.14103</v>
          </cell>
        </row>
        <row r="3338">
          <cell r="H3338">
            <v>-214.02472</v>
          </cell>
        </row>
        <row r="3339">
          <cell r="H3339">
            <v>-213.90730000000002</v>
          </cell>
        </row>
        <row r="3340">
          <cell r="H3340">
            <v>-213.79098999999997</v>
          </cell>
        </row>
        <row r="3341">
          <cell r="H3341">
            <v>-213.67457000000002</v>
          </cell>
        </row>
        <row r="3342">
          <cell r="H3342">
            <v>-213.55725999999999</v>
          </cell>
        </row>
        <row r="3343">
          <cell r="H3343">
            <v>-213.44085000000001</v>
          </cell>
        </row>
        <row r="3344">
          <cell r="H3344">
            <v>-213.32443000000001</v>
          </cell>
        </row>
        <row r="3345">
          <cell r="H3345">
            <v>-213.20812000000001</v>
          </cell>
        </row>
        <row r="3346">
          <cell r="H3346">
            <v>-213.09071</v>
          </cell>
        </row>
        <row r="3347">
          <cell r="H3347">
            <v>-212.9744</v>
          </cell>
        </row>
        <row r="3348">
          <cell r="H3348">
            <v>-212.85789</v>
          </cell>
        </row>
        <row r="3349">
          <cell r="H3349">
            <v>-212.74047999999999</v>
          </cell>
        </row>
        <row r="3350">
          <cell r="H3350">
            <v>-212.62417000000002</v>
          </cell>
        </row>
        <row r="3351">
          <cell r="H3351">
            <v>-212.50775999999999</v>
          </cell>
        </row>
        <row r="3352">
          <cell r="H3352">
            <v>-212.39045000000002</v>
          </cell>
        </row>
        <row r="3353">
          <cell r="H3353">
            <v>-212.27404000000001</v>
          </cell>
        </row>
        <row r="3354">
          <cell r="H3354">
            <v>-212.15763000000001</v>
          </cell>
        </row>
        <row r="3355">
          <cell r="H3355">
            <v>-212.04131999999998</v>
          </cell>
        </row>
        <row r="3356">
          <cell r="H3356">
            <v>-211.92392000000001</v>
          </cell>
        </row>
        <row r="3357">
          <cell r="H3357">
            <v>-211.80761000000001</v>
          </cell>
        </row>
        <row r="3358">
          <cell r="H3358">
            <v>-211.69110000000001</v>
          </cell>
        </row>
        <row r="3359">
          <cell r="H3359">
            <v>-211.5737</v>
          </cell>
        </row>
        <row r="3360">
          <cell r="H3360">
            <v>-211.45739</v>
          </cell>
        </row>
        <row r="3361">
          <cell r="H3361">
            <v>-211.34098</v>
          </cell>
        </row>
        <row r="3362">
          <cell r="H3362">
            <v>-211.22467999999998</v>
          </cell>
        </row>
        <row r="3363">
          <cell r="H3363">
            <v>-211.10728</v>
          </cell>
        </row>
        <row r="3364">
          <cell r="H3364">
            <v>-210.99087</v>
          </cell>
        </row>
        <row r="3365">
          <cell r="H3365">
            <v>-210.87447</v>
          </cell>
        </row>
        <row r="3366">
          <cell r="H3366">
            <v>-210.75707</v>
          </cell>
        </row>
        <row r="3367">
          <cell r="H3367">
            <v>-210.64076</v>
          </cell>
        </row>
        <row r="3368">
          <cell r="H3368">
            <v>-210.52436</v>
          </cell>
        </row>
        <row r="3369">
          <cell r="H3369">
            <v>-210.40696</v>
          </cell>
        </row>
        <row r="3370">
          <cell r="H3370">
            <v>-210.29066</v>
          </cell>
        </row>
        <row r="3371">
          <cell r="H3371">
            <v>-210.17426</v>
          </cell>
        </row>
        <row r="3372">
          <cell r="H3372">
            <v>-210.05786000000001</v>
          </cell>
        </row>
        <row r="3373">
          <cell r="H3373">
            <v>-209.94045999999997</v>
          </cell>
        </row>
        <row r="3374">
          <cell r="H3374">
            <v>-209.82406</v>
          </cell>
        </row>
        <row r="3375">
          <cell r="H3375">
            <v>-209.70776000000001</v>
          </cell>
        </row>
        <row r="3376">
          <cell r="H3376">
            <v>-209.59036</v>
          </cell>
        </row>
        <row r="3377">
          <cell r="H3377">
            <v>-209.47396000000003</v>
          </cell>
        </row>
        <row r="3378">
          <cell r="H3378">
            <v>-209.35756000000001</v>
          </cell>
        </row>
        <row r="3379">
          <cell r="H3379">
            <v>-209.24117000000001</v>
          </cell>
        </row>
        <row r="3380">
          <cell r="H3380">
            <v>-209.12386999999998</v>
          </cell>
        </row>
        <row r="3381">
          <cell r="H3381">
            <v>-209.00747000000001</v>
          </cell>
        </row>
        <row r="3382">
          <cell r="H3382">
            <v>-208.89107999999999</v>
          </cell>
        </row>
        <row r="3383">
          <cell r="H3383">
            <v>-208.77368000000001</v>
          </cell>
        </row>
        <row r="3384">
          <cell r="H3384">
            <v>-208.65728999999999</v>
          </cell>
        </row>
        <row r="3385">
          <cell r="H3385">
            <v>-208.54098999999999</v>
          </cell>
        </row>
        <row r="3386">
          <cell r="H3386">
            <v>-208.42360000000002</v>
          </cell>
        </row>
        <row r="3387">
          <cell r="H3387">
            <v>-208.30710999999999</v>
          </cell>
        </row>
        <row r="3388">
          <cell r="H3388">
            <v>-208.19081</v>
          </cell>
        </row>
        <row r="3389">
          <cell r="H3389">
            <v>-208.07442</v>
          </cell>
        </row>
        <row r="3390">
          <cell r="H3390">
            <v>-207.95713000000001</v>
          </cell>
        </row>
        <row r="3391">
          <cell r="H3391">
            <v>-207.84064000000001</v>
          </cell>
        </row>
        <row r="3392">
          <cell r="H3392">
            <v>-207.72424000000001</v>
          </cell>
        </row>
        <row r="3393">
          <cell r="H3393">
            <v>-207.60694999999998</v>
          </cell>
        </row>
        <row r="3394">
          <cell r="H3394">
            <v>-207.49056000000002</v>
          </cell>
        </row>
        <row r="3395">
          <cell r="H3395">
            <v>-207.37407000000002</v>
          </cell>
        </row>
        <row r="3396">
          <cell r="H3396">
            <v>-207.25778</v>
          </cell>
        </row>
        <row r="3397">
          <cell r="H3397">
            <v>-207.14039</v>
          </cell>
        </row>
        <row r="3398">
          <cell r="H3398">
            <v>-207.02410999999998</v>
          </cell>
        </row>
        <row r="3399">
          <cell r="H3399">
            <v>-206.90762000000001</v>
          </cell>
        </row>
        <row r="3400">
          <cell r="H3400">
            <v>-206.79023000000001</v>
          </cell>
        </row>
        <row r="3401">
          <cell r="H3401">
            <v>-206.67394000000002</v>
          </cell>
        </row>
        <row r="3402">
          <cell r="H3402">
            <v>-206.55754999999999</v>
          </cell>
        </row>
        <row r="3403">
          <cell r="H3403">
            <v>-206.44006999999999</v>
          </cell>
        </row>
        <row r="3404">
          <cell r="H3404">
            <v>-206.32378</v>
          </cell>
        </row>
        <row r="3405">
          <cell r="H3405">
            <v>-206.20740000000001</v>
          </cell>
        </row>
        <row r="3406">
          <cell r="H3406">
            <v>-206.09101000000001</v>
          </cell>
        </row>
        <row r="3407">
          <cell r="H3407">
            <v>-205.97362999999999</v>
          </cell>
        </row>
        <row r="3408">
          <cell r="H3408">
            <v>-205.85723999999999</v>
          </cell>
        </row>
        <row r="3409">
          <cell r="H3409">
            <v>-205.74096000000003</v>
          </cell>
        </row>
        <row r="3410">
          <cell r="H3410">
            <v>-205.62348</v>
          </cell>
        </row>
        <row r="3411">
          <cell r="H3411">
            <v>-205.50709000000001</v>
          </cell>
        </row>
        <row r="3412">
          <cell r="H3412">
            <v>-205.39081000000002</v>
          </cell>
        </row>
        <row r="3413">
          <cell r="H3413">
            <v>-205.27433000000002</v>
          </cell>
        </row>
        <row r="3414">
          <cell r="H3414">
            <v>-205.15694999999999</v>
          </cell>
        </row>
        <row r="3415">
          <cell r="H3415">
            <v>-205.04066999999998</v>
          </cell>
        </row>
        <row r="3416">
          <cell r="H3416">
            <v>-204.92417999999998</v>
          </cell>
        </row>
        <row r="3417">
          <cell r="H3417">
            <v>-204.80689999999998</v>
          </cell>
        </row>
        <row r="3418">
          <cell r="H3418">
            <v>-204.69051999999999</v>
          </cell>
        </row>
        <row r="3419">
          <cell r="H3419">
            <v>-204.57405</v>
          </cell>
        </row>
        <row r="3420">
          <cell r="H3420">
            <v>-204.45677000000001</v>
          </cell>
        </row>
        <row r="3421">
          <cell r="H3421">
            <v>-204.34038999999999</v>
          </cell>
        </row>
        <row r="3422">
          <cell r="H3422">
            <v>-204.22390999999999</v>
          </cell>
        </row>
        <row r="3423">
          <cell r="H3423">
            <v>-204.10763000000003</v>
          </cell>
        </row>
        <row r="3424">
          <cell r="H3424">
            <v>-203.99025</v>
          </cell>
        </row>
        <row r="3425">
          <cell r="H3425">
            <v>-203.87378000000001</v>
          </cell>
        </row>
        <row r="3426">
          <cell r="H3426">
            <v>-203.75749999999999</v>
          </cell>
        </row>
        <row r="3427">
          <cell r="H3427">
            <v>-203.64013</v>
          </cell>
        </row>
        <row r="3428">
          <cell r="H3428">
            <v>-203.52364999999998</v>
          </cell>
        </row>
        <row r="3429">
          <cell r="H3429">
            <v>-203.40738000000002</v>
          </cell>
        </row>
        <row r="3430">
          <cell r="H3430">
            <v>-203.29090000000002</v>
          </cell>
        </row>
        <row r="3431">
          <cell r="H3431">
            <v>-203.17363</v>
          </cell>
        </row>
        <row r="3432">
          <cell r="H3432">
            <v>-203.05725000000001</v>
          </cell>
        </row>
        <row r="3433">
          <cell r="H3433">
            <v>-202.94077999999999</v>
          </cell>
        </row>
        <row r="3434">
          <cell r="H3434">
            <v>-202.82351</v>
          </cell>
        </row>
        <row r="3435">
          <cell r="H3435">
            <v>-202.70713999999998</v>
          </cell>
        </row>
        <row r="3436">
          <cell r="H3436">
            <v>-202.59066000000001</v>
          </cell>
        </row>
        <row r="3437">
          <cell r="H3437">
            <v>-202.47338999999999</v>
          </cell>
        </row>
        <row r="3438">
          <cell r="H3438">
            <v>-202.35692</v>
          </cell>
        </row>
        <row r="3439">
          <cell r="H3439">
            <v>-202.24054999999998</v>
          </cell>
        </row>
        <row r="3440">
          <cell r="H3440">
            <v>-202.12428</v>
          </cell>
        </row>
        <row r="3441">
          <cell r="H3441">
            <v>-202.00681</v>
          </cell>
        </row>
        <row r="3442">
          <cell r="H3442">
            <v>-201.89043999999998</v>
          </cell>
        </row>
        <row r="3443">
          <cell r="H3443">
            <v>-201.77406999999999</v>
          </cell>
        </row>
        <row r="3444">
          <cell r="H3444">
            <v>-201.65670999999998</v>
          </cell>
        </row>
        <row r="3445">
          <cell r="H3445">
            <v>-201.54023999999998</v>
          </cell>
        </row>
        <row r="3446">
          <cell r="H3446">
            <v>-201.42397</v>
          </cell>
        </row>
        <row r="3447">
          <cell r="H3447">
            <v>-201.30759999999998</v>
          </cell>
        </row>
        <row r="3448">
          <cell r="H3448">
            <v>-201.19014000000001</v>
          </cell>
        </row>
        <row r="3449">
          <cell r="H3449">
            <v>-201.07387</v>
          </cell>
        </row>
        <row r="3450">
          <cell r="H3450">
            <v>-200.95741000000001</v>
          </cell>
        </row>
        <row r="3451">
          <cell r="H3451">
            <v>-200.84003999999999</v>
          </cell>
        </row>
        <row r="3452">
          <cell r="H3452">
            <v>-200.72368</v>
          </cell>
        </row>
        <row r="3453">
          <cell r="H3453">
            <v>-200.60731000000001</v>
          </cell>
        </row>
        <row r="3454">
          <cell r="H3454">
            <v>-200.48984999999999</v>
          </cell>
        </row>
        <row r="3455">
          <cell r="H3455">
            <v>-200.37359000000001</v>
          </cell>
        </row>
        <row r="3456">
          <cell r="H3456">
            <v>-200.25711999999999</v>
          </cell>
        </row>
        <row r="3457">
          <cell r="H3457">
            <v>-200.14076</v>
          </cell>
        </row>
        <row r="3458">
          <cell r="H3458">
            <v>-200.02350000000001</v>
          </cell>
        </row>
        <row r="3459">
          <cell r="H3459">
            <v>-199.90703999999999</v>
          </cell>
        </row>
        <row r="3460">
          <cell r="H3460">
            <v>-199.79068000000001</v>
          </cell>
        </row>
        <row r="3461">
          <cell r="H3461">
            <v>-199.67331000000001</v>
          </cell>
        </row>
        <row r="3462">
          <cell r="H3462">
            <v>-199.55695</v>
          </cell>
        </row>
        <row r="3463">
          <cell r="H3463">
            <v>-199.44049999999999</v>
          </cell>
        </row>
        <row r="3464">
          <cell r="H3464">
            <v>-199.32424</v>
          </cell>
        </row>
        <row r="3465">
          <cell r="H3465">
            <v>-199.20678000000001</v>
          </cell>
        </row>
        <row r="3466">
          <cell r="H3466">
            <v>-199.09041999999999</v>
          </cell>
        </row>
        <row r="3467">
          <cell r="H3467">
            <v>-198.97406000000001</v>
          </cell>
        </row>
        <row r="3468">
          <cell r="H3468">
            <v>-198.85669999999999</v>
          </cell>
        </row>
        <row r="3469">
          <cell r="H3469">
            <v>-198.74025</v>
          </cell>
        </row>
        <row r="3470">
          <cell r="H3470">
            <v>-198.62399000000002</v>
          </cell>
        </row>
        <row r="3471">
          <cell r="H3471">
            <v>-198.50653</v>
          </cell>
        </row>
        <row r="3472">
          <cell r="H3472">
            <v>-198.39018000000002</v>
          </cell>
        </row>
        <row r="3473">
          <cell r="H3473">
            <v>-198.27382</v>
          </cell>
        </row>
        <row r="3474">
          <cell r="H3474">
            <v>-198.15736999999999</v>
          </cell>
        </row>
        <row r="3475">
          <cell r="H3475">
            <v>-198.04001</v>
          </cell>
        </row>
        <row r="3476">
          <cell r="H3476">
            <v>-197.92365999999998</v>
          </cell>
        </row>
        <row r="3477">
          <cell r="H3477">
            <v>-197.80731</v>
          </cell>
        </row>
        <row r="3478">
          <cell r="H3478">
            <v>-197.68984999999998</v>
          </cell>
        </row>
        <row r="3479">
          <cell r="H3479">
            <v>-197.5735</v>
          </cell>
        </row>
        <row r="3480">
          <cell r="H3480">
            <v>-197.45715000000001</v>
          </cell>
        </row>
        <row r="3481">
          <cell r="H3481">
            <v>-197.34079999999997</v>
          </cell>
        </row>
        <row r="3482">
          <cell r="H3482">
            <v>-197.22334000000001</v>
          </cell>
        </row>
        <row r="3483">
          <cell r="H3483">
            <v>-197.10709000000003</v>
          </cell>
        </row>
        <row r="3484">
          <cell r="H3484">
            <v>-196.99063999999998</v>
          </cell>
        </row>
        <row r="3485">
          <cell r="H3485">
            <v>-196.87318999999999</v>
          </cell>
        </row>
        <row r="3486">
          <cell r="H3486">
            <v>-196.75693999999999</v>
          </cell>
        </row>
        <row r="3487">
          <cell r="H3487">
            <v>-196.6405</v>
          </cell>
        </row>
        <row r="3488">
          <cell r="H3488">
            <v>-196.52314999999999</v>
          </cell>
        </row>
        <row r="3489">
          <cell r="H3489">
            <v>-196.4068</v>
          </cell>
        </row>
        <row r="3490">
          <cell r="H3490">
            <v>-196.29045000000002</v>
          </cell>
        </row>
        <row r="3491">
          <cell r="H3491">
            <v>-196.17399999999998</v>
          </cell>
        </row>
        <row r="3492">
          <cell r="H3492">
            <v>-196.05665999999999</v>
          </cell>
        </row>
        <row r="3493">
          <cell r="H3493">
            <v>-195.94031000000001</v>
          </cell>
        </row>
        <row r="3494">
          <cell r="H3494">
            <v>-195.82386</v>
          </cell>
        </row>
        <row r="3495">
          <cell r="H3495">
            <v>-195.70652000000001</v>
          </cell>
        </row>
        <row r="3496">
          <cell r="H3496">
            <v>-195.59017</v>
          </cell>
        </row>
        <row r="3497">
          <cell r="H3497">
            <v>-195.47373000000002</v>
          </cell>
        </row>
        <row r="3498">
          <cell r="H3498">
            <v>-195.35739000000001</v>
          </cell>
        </row>
        <row r="3499">
          <cell r="H3499">
            <v>-195.24003999999999</v>
          </cell>
        </row>
        <row r="3500">
          <cell r="H3500">
            <v>-195.12360000000001</v>
          </cell>
        </row>
        <row r="3501">
          <cell r="H3501">
            <v>-195.00726</v>
          </cell>
        </row>
        <row r="3502">
          <cell r="H3502">
            <v>-194.88991000000001</v>
          </cell>
        </row>
        <row r="3503">
          <cell r="H3503">
            <v>-194.77357000000001</v>
          </cell>
        </row>
        <row r="3504">
          <cell r="H3504">
            <v>-194.65712999999997</v>
          </cell>
        </row>
        <row r="3505">
          <cell r="H3505">
            <v>-194.53969000000001</v>
          </cell>
        </row>
        <row r="3506">
          <cell r="H3506">
            <v>-194.42345</v>
          </cell>
        </row>
        <row r="3507">
          <cell r="H3507">
            <v>-194.30700999999999</v>
          </cell>
        </row>
        <row r="3508">
          <cell r="H3508">
            <v>-194.19056999999998</v>
          </cell>
        </row>
        <row r="3509">
          <cell r="H3509">
            <v>-194.07333</v>
          </cell>
        </row>
        <row r="3510">
          <cell r="H3510">
            <v>-193.95689000000002</v>
          </cell>
        </row>
        <row r="3511">
          <cell r="H3511">
            <v>-193.84044999999998</v>
          </cell>
        </row>
        <row r="3512">
          <cell r="H3512">
            <v>-193.72310999999999</v>
          </cell>
        </row>
        <row r="3513">
          <cell r="H3513">
            <v>-193.60678000000001</v>
          </cell>
        </row>
        <row r="3514">
          <cell r="H3514">
            <v>-193.49034</v>
          </cell>
        </row>
        <row r="3515">
          <cell r="H3515">
            <v>-193.37300000000002</v>
          </cell>
        </row>
        <row r="3516">
          <cell r="H3516">
            <v>-193.25666999999999</v>
          </cell>
        </row>
        <row r="3517">
          <cell r="H3517">
            <v>-193.14023</v>
          </cell>
        </row>
        <row r="3518">
          <cell r="H3518">
            <v>-193.02389999999997</v>
          </cell>
        </row>
        <row r="3519">
          <cell r="H3519">
            <v>-192.90656000000001</v>
          </cell>
        </row>
        <row r="3520">
          <cell r="H3520">
            <v>-192.79013</v>
          </cell>
        </row>
        <row r="3521">
          <cell r="H3521">
            <v>-192.67349000000002</v>
          </cell>
        </row>
        <row r="3522">
          <cell r="H3522">
            <v>-192.55676</v>
          </cell>
        </row>
        <row r="3523">
          <cell r="H3523">
            <v>-192.44013000000001</v>
          </cell>
        </row>
        <row r="3524">
          <cell r="H3524">
            <v>-192.32339000000002</v>
          </cell>
        </row>
        <row r="3525">
          <cell r="H3525">
            <v>-192.20676</v>
          </cell>
        </row>
        <row r="3526">
          <cell r="H3526">
            <v>-192.09012999999999</v>
          </cell>
        </row>
        <row r="3527">
          <cell r="H3527">
            <v>-191.9734</v>
          </cell>
        </row>
        <row r="3528">
          <cell r="H3528">
            <v>-191.85677000000001</v>
          </cell>
        </row>
        <row r="3529">
          <cell r="H3529">
            <v>-191.74014</v>
          </cell>
        </row>
        <row r="3530">
          <cell r="H3530">
            <v>-191.62351000000001</v>
          </cell>
        </row>
        <row r="3531">
          <cell r="H3531">
            <v>-191.50678000000002</v>
          </cell>
        </row>
        <row r="3532">
          <cell r="H3532">
            <v>-191.39014999999998</v>
          </cell>
        </row>
        <row r="3533">
          <cell r="H3533">
            <v>-191.27341999999999</v>
          </cell>
        </row>
        <row r="3534">
          <cell r="H3534">
            <v>-191.15679</v>
          </cell>
        </row>
        <row r="3535">
          <cell r="H3535">
            <v>-191.04007000000001</v>
          </cell>
        </row>
        <row r="3536">
          <cell r="H3536">
            <v>-190.92344</v>
          </cell>
        </row>
        <row r="3537">
          <cell r="H3537">
            <v>-190.80680999999998</v>
          </cell>
        </row>
        <row r="3538">
          <cell r="H3538">
            <v>-190.69009</v>
          </cell>
        </row>
        <row r="3539">
          <cell r="H3539">
            <v>-190.57336000000001</v>
          </cell>
        </row>
        <row r="3540">
          <cell r="H3540">
            <v>-190.45674</v>
          </cell>
        </row>
        <row r="3541">
          <cell r="H3541">
            <v>-190.34011000000001</v>
          </cell>
        </row>
        <row r="3542">
          <cell r="H3542">
            <v>-190.22338999999999</v>
          </cell>
        </row>
        <row r="3543">
          <cell r="H3543">
            <v>-190.10666000000001</v>
          </cell>
        </row>
        <row r="3544">
          <cell r="H3544">
            <v>-189.99004000000002</v>
          </cell>
        </row>
        <row r="3545">
          <cell r="H3545">
            <v>-189.87341999999998</v>
          </cell>
        </row>
        <row r="3546">
          <cell r="H3546">
            <v>-189.75669000000002</v>
          </cell>
        </row>
        <row r="3547">
          <cell r="H3547">
            <v>-189.63997000000001</v>
          </cell>
        </row>
        <row r="3548">
          <cell r="H3548">
            <v>-189.52334999999999</v>
          </cell>
        </row>
        <row r="3549">
          <cell r="H3549">
            <v>-189.40673000000001</v>
          </cell>
        </row>
        <row r="3550">
          <cell r="H3550">
            <v>-189.29001</v>
          </cell>
        </row>
        <row r="3551">
          <cell r="H3551">
            <v>-189.17328999999998</v>
          </cell>
        </row>
        <row r="3552">
          <cell r="H3552">
            <v>-189.05667000000003</v>
          </cell>
        </row>
        <row r="3553">
          <cell r="H3553">
            <v>-188.93994999999998</v>
          </cell>
        </row>
        <row r="3554">
          <cell r="H3554">
            <v>-188.82343</v>
          </cell>
        </row>
        <row r="3555">
          <cell r="H3555">
            <v>-188.70670999999999</v>
          </cell>
        </row>
        <row r="3556">
          <cell r="H3556">
            <v>-188.59009</v>
          </cell>
        </row>
        <row r="3557">
          <cell r="H3557">
            <v>-188.47337000000002</v>
          </cell>
        </row>
        <row r="3558">
          <cell r="H3558">
            <v>-188.35665</v>
          </cell>
        </row>
        <row r="3559">
          <cell r="H3559">
            <v>-188.23993999999999</v>
          </cell>
        </row>
        <row r="3560">
          <cell r="H3560">
            <v>-188.12342000000001</v>
          </cell>
        </row>
        <row r="3561">
          <cell r="H3561">
            <v>-188.00671</v>
          </cell>
        </row>
        <row r="3562">
          <cell r="H3562">
            <v>-187.88999000000001</v>
          </cell>
        </row>
        <row r="3563">
          <cell r="H3563">
            <v>-187.77327000000002</v>
          </cell>
        </row>
        <row r="3564">
          <cell r="H3564">
            <v>-187.65665999999999</v>
          </cell>
        </row>
        <row r="3565">
          <cell r="H3565">
            <v>-187.53995</v>
          </cell>
        </row>
        <row r="3566">
          <cell r="H3566">
            <v>-187.42333000000002</v>
          </cell>
        </row>
        <row r="3567">
          <cell r="H3567">
            <v>-187.30662000000001</v>
          </cell>
        </row>
        <row r="3568">
          <cell r="H3568">
            <v>-187.19001</v>
          </cell>
        </row>
        <row r="3569">
          <cell r="H3569">
            <v>-187.07328999999999</v>
          </cell>
        </row>
        <row r="3570">
          <cell r="H3570">
            <v>-186.95657999999997</v>
          </cell>
        </row>
        <row r="3571">
          <cell r="H3571">
            <v>-186.83986999999999</v>
          </cell>
        </row>
        <row r="3572">
          <cell r="H3572">
            <v>-186.72326000000001</v>
          </cell>
        </row>
        <row r="3573">
          <cell r="H3573">
            <v>-186.60655</v>
          </cell>
        </row>
        <row r="3574">
          <cell r="H3574">
            <v>-186.48993999999999</v>
          </cell>
        </row>
        <row r="3575">
          <cell r="H3575">
            <v>-186.37323000000001</v>
          </cell>
        </row>
        <row r="3576">
          <cell r="H3576">
            <v>-186.25662</v>
          </cell>
        </row>
        <row r="3577">
          <cell r="H3577">
            <v>-186.13990999999999</v>
          </cell>
        </row>
        <row r="3578">
          <cell r="H3578">
            <v>-186.0232</v>
          </cell>
        </row>
        <row r="3579">
          <cell r="H3579">
            <v>-185.90649000000002</v>
          </cell>
        </row>
        <row r="3580">
          <cell r="H3580">
            <v>-185.78989000000001</v>
          </cell>
        </row>
        <row r="3581">
          <cell r="H3581">
            <v>-185.67318</v>
          </cell>
        </row>
        <row r="3582">
          <cell r="H3582">
            <v>-185.55647000000002</v>
          </cell>
        </row>
        <row r="3583">
          <cell r="H3583">
            <v>-185.43986999999998</v>
          </cell>
        </row>
        <row r="3584">
          <cell r="H3584">
            <v>-185.32336000000001</v>
          </cell>
        </row>
        <row r="3585">
          <cell r="H3585">
            <v>-185.20665000000002</v>
          </cell>
        </row>
        <row r="3586">
          <cell r="H3586">
            <v>-185.08995000000002</v>
          </cell>
        </row>
        <row r="3587">
          <cell r="H3587">
            <v>-184.97325000000001</v>
          </cell>
        </row>
        <row r="3588">
          <cell r="H3588">
            <v>-184.85664000000003</v>
          </cell>
        </row>
        <row r="3589">
          <cell r="H3589">
            <v>-184.73993999999999</v>
          </cell>
        </row>
        <row r="3590">
          <cell r="H3590">
            <v>-184.62323000000001</v>
          </cell>
        </row>
        <row r="3591">
          <cell r="H3591">
            <v>-184.50653</v>
          </cell>
        </row>
        <row r="3592">
          <cell r="H3592">
            <v>-184.38992999999999</v>
          </cell>
        </row>
        <row r="3593">
          <cell r="H3593">
            <v>-184.27323000000001</v>
          </cell>
        </row>
        <row r="3594">
          <cell r="H3594">
            <v>-184.15653</v>
          </cell>
        </row>
        <row r="3595">
          <cell r="H3595">
            <v>-184.03982999999999</v>
          </cell>
        </row>
        <row r="3596">
          <cell r="H3596">
            <v>-183.92312999999999</v>
          </cell>
        </row>
        <row r="3597">
          <cell r="H3597">
            <v>-183.80653000000001</v>
          </cell>
        </row>
        <row r="3598">
          <cell r="H3598">
            <v>-183.68983000000003</v>
          </cell>
        </row>
        <row r="3599">
          <cell r="H3599">
            <v>-183.57312999999999</v>
          </cell>
        </row>
        <row r="3600">
          <cell r="H3600">
            <v>-183.45642999999998</v>
          </cell>
        </row>
        <row r="3601">
          <cell r="H3601">
            <v>-183.33983000000001</v>
          </cell>
        </row>
        <row r="3602">
          <cell r="H3602">
            <v>-183.22312999999997</v>
          </cell>
        </row>
        <row r="3603">
          <cell r="H3603">
            <v>-183.10644000000002</v>
          </cell>
        </row>
        <row r="3604">
          <cell r="H3604">
            <v>-182.98974000000001</v>
          </cell>
        </row>
        <row r="3605">
          <cell r="H3605">
            <v>-182.87314000000003</v>
          </cell>
        </row>
        <row r="3606">
          <cell r="H3606">
            <v>-182.75645</v>
          </cell>
        </row>
        <row r="3607">
          <cell r="H3607">
            <v>-182.63975000000002</v>
          </cell>
        </row>
        <row r="3608">
          <cell r="H3608">
            <v>-182.52305999999999</v>
          </cell>
        </row>
        <row r="3609">
          <cell r="H3609">
            <v>-182.40636000000001</v>
          </cell>
        </row>
        <row r="3610">
          <cell r="H3610">
            <v>-182.28977</v>
          </cell>
        </row>
        <row r="3611">
          <cell r="H3611">
            <v>-182.17307</v>
          </cell>
        </row>
        <row r="3612">
          <cell r="H3612">
            <v>-182.05637999999999</v>
          </cell>
        </row>
        <row r="3613">
          <cell r="H3613">
            <v>-181.93969000000001</v>
          </cell>
        </row>
        <row r="3614">
          <cell r="H3614">
            <v>-181.82308999999998</v>
          </cell>
        </row>
        <row r="3615">
          <cell r="H3615">
            <v>-181.70650000000001</v>
          </cell>
        </row>
        <row r="3616">
          <cell r="H3616">
            <v>-181.58981</v>
          </cell>
        </row>
        <row r="3617">
          <cell r="H3617">
            <v>-181.47311999999999</v>
          </cell>
        </row>
        <row r="3618">
          <cell r="H3618">
            <v>-181.35643000000002</v>
          </cell>
        </row>
        <row r="3619">
          <cell r="H3619">
            <v>-181.23984000000002</v>
          </cell>
        </row>
        <row r="3620">
          <cell r="H3620">
            <v>-181.12315000000001</v>
          </cell>
        </row>
        <row r="3621">
          <cell r="H3621">
            <v>-181.00646</v>
          </cell>
        </row>
        <row r="3622">
          <cell r="H3622">
            <v>-180.88977</v>
          </cell>
        </row>
        <row r="3623">
          <cell r="H3623">
            <v>-180.77307999999999</v>
          </cell>
        </row>
        <row r="3624">
          <cell r="H3624">
            <v>-180.65650000000002</v>
          </cell>
        </row>
        <row r="3625">
          <cell r="H3625">
            <v>-180.53980999999999</v>
          </cell>
        </row>
        <row r="3626">
          <cell r="H3626">
            <v>-180.42311999999998</v>
          </cell>
        </row>
        <row r="3627">
          <cell r="H3627">
            <v>-180.30643000000001</v>
          </cell>
        </row>
        <row r="3628">
          <cell r="H3628">
            <v>-180.18984999999998</v>
          </cell>
        </row>
        <row r="3629">
          <cell r="H3629">
            <v>-180.07306</v>
          </cell>
        </row>
        <row r="3630">
          <cell r="H3630">
            <v>-179.95638</v>
          </cell>
        </row>
        <row r="3631">
          <cell r="H3631">
            <v>-179.83969000000002</v>
          </cell>
        </row>
        <row r="3632">
          <cell r="H3632">
            <v>-179.72300999999999</v>
          </cell>
        </row>
        <row r="3633">
          <cell r="H3633">
            <v>-179.60641999999999</v>
          </cell>
        </row>
        <row r="3634">
          <cell r="H3634">
            <v>-179.48973999999998</v>
          </cell>
        </row>
        <row r="3635">
          <cell r="H3635">
            <v>-179.37306000000001</v>
          </cell>
        </row>
        <row r="3636">
          <cell r="H3636">
            <v>-179.25638000000001</v>
          </cell>
        </row>
        <row r="3637">
          <cell r="H3637">
            <v>-179.13969</v>
          </cell>
        </row>
        <row r="3638">
          <cell r="H3638">
            <v>-179.02311</v>
          </cell>
        </row>
        <row r="3639">
          <cell r="H3639">
            <v>-178.90633000000003</v>
          </cell>
        </row>
        <row r="3640">
          <cell r="H3640">
            <v>-178.78964999999999</v>
          </cell>
        </row>
        <row r="3641">
          <cell r="H3641">
            <v>-178.67296999999999</v>
          </cell>
        </row>
        <row r="3642">
          <cell r="H3642">
            <v>-178.55629000000002</v>
          </cell>
        </row>
        <row r="3643">
          <cell r="H3643">
            <v>-178.43970999999999</v>
          </cell>
        </row>
        <row r="3644">
          <cell r="H3644">
            <v>-178.32303000000002</v>
          </cell>
        </row>
        <row r="3645">
          <cell r="H3645">
            <v>-178.20634999999999</v>
          </cell>
        </row>
        <row r="3646">
          <cell r="H3646">
            <v>-178.08966999999998</v>
          </cell>
        </row>
        <row r="3647">
          <cell r="H3647">
            <v>-177.97290000000001</v>
          </cell>
        </row>
        <row r="3648">
          <cell r="H3648">
            <v>-177.85632000000001</v>
          </cell>
        </row>
        <row r="3649">
          <cell r="H3649">
            <v>-177.73963999999998</v>
          </cell>
        </row>
        <row r="3650">
          <cell r="H3650">
            <v>-177.62296999999998</v>
          </cell>
        </row>
        <row r="3651">
          <cell r="H3651">
            <v>-177.50629000000001</v>
          </cell>
        </row>
        <row r="3652">
          <cell r="H3652">
            <v>-177.38961999999998</v>
          </cell>
        </row>
        <row r="3653">
          <cell r="H3653">
            <v>-177.27294000000001</v>
          </cell>
        </row>
        <row r="3654">
          <cell r="H3654">
            <v>-177.15627000000003</v>
          </cell>
        </row>
        <row r="3655">
          <cell r="H3655">
            <v>-177.03959</v>
          </cell>
        </row>
        <row r="3656">
          <cell r="H3656">
            <v>-176.92292</v>
          </cell>
        </row>
        <row r="3657">
          <cell r="H3657">
            <v>-176.80634000000001</v>
          </cell>
        </row>
        <row r="3658">
          <cell r="H3658">
            <v>-176.68967000000001</v>
          </cell>
        </row>
        <row r="3659">
          <cell r="H3659">
            <v>-176.57299999999998</v>
          </cell>
        </row>
        <row r="3660">
          <cell r="H3660">
            <v>-176.45633000000001</v>
          </cell>
        </row>
        <row r="3661">
          <cell r="H3661">
            <v>-176.33966000000001</v>
          </cell>
        </row>
        <row r="3662">
          <cell r="H3662">
            <v>-176.22299000000001</v>
          </cell>
        </row>
        <row r="3663">
          <cell r="H3663">
            <v>-176.10632000000001</v>
          </cell>
        </row>
        <row r="3664">
          <cell r="H3664">
            <v>-175.98964999999998</v>
          </cell>
        </row>
        <row r="3665">
          <cell r="H3665">
            <v>-175.87298000000001</v>
          </cell>
        </row>
        <row r="3666">
          <cell r="H3666">
            <v>-175.75631000000001</v>
          </cell>
        </row>
        <row r="3667">
          <cell r="H3667">
            <v>-175.63963999999999</v>
          </cell>
        </row>
        <row r="3668">
          <cell r="H3668">
            <v>-175.52297000000002</v>
          </cell>
        </row>
        <row r="3669">
          <cell r="H3669">
            <v>-175.40620000000001</v>
          </cell>
        </row>
        <row r="3670">
          <cell r="H3670">
            <v>-175.28962999999999</v>
          </cell>
        </row>
        <row r="3671">
          <cell r="H3671">
            <v>-175.17296999999999</v>
          </cell>
        </row>
        <row r="3672">
          <cell r="H3672">
            <v>-175.05629999999999</v>
          </cell>
        </row>
        <row r="3673">
          <cell r="H3673">
            <v>-174.93952999999999</v>
          </cell>
        </row>
        <row r="3674">
          <cell r="H3674">
            <v>-174.82286999999999</v>
          </cell>
        </row>
        <row r="3675">
          <cell r="H3675">
            <v>-174.7063</v>
          </cell>
        </row>
        <row r="3676">
          <cell r="H3676">
            <v>-174.58964000000003</v>
          </cell>
        </row>
        <row r="3677">
          <cell r="H3677">
            <v>-174.47287</v>
          </cell>
        </row>
        <row r="3678">
          <cell r="H3678">
            <v>-174.35621</v>
          </cell>
        </row>
        <row r="3679">
          <cell r="H3679">
            <v>-174.23955000000001</v>
          </cell>
        </row>
        <row r="3680">
          <cell r="H3680">
            <v>-174.12288000000001</v>
          </cell>
        </row>
        <row r="3681">
          <cell r="H3681">
            <v>-174.00622000000001</v>
          </cell>
        </row>
        <row r="3682">
          <cell r="H3682">
            <v>-173.88956000000002</v>
          </cell>
        </row>
        <row r="3683">
          <cell r="H3683">
            <v>-173.77289999999999</v>
          </cell>
        </row>
        <row r="3684">
          <cell r="H3684">
            <v>-173.65624</v>
          </cell>
        </row>
        <row r="3685">
          <cell r="H3685">
            <v>-173.53948000000003</v>
          </cell>
        </row>
        <row r="3686">
          <cell r="H3686">
            <v>-173.42282</v>
          </cell>
        </row>
        <row r="3687">
          <cell r="H3687">
            <v>-173.30626000000001</v>
          </cell>
        </row>
        <row r="3688">
          <cell r="H3688">
            <v>-173.18950000000001</v>
          </cell>
        </row>
        <row r="3689">
          <cell r="H3689">
            <v>-173.07283999999999</v>
          </cell>
        </row>
        <row r="3690">
          <cell r="H3690">
            <v>-172.95617999999999</v>
          </cell>
        </row>
        <row r="3691">
          <cell r="H3691">
            <v>-172.83951999999999</v>
          </cell>
        </row>
        <row r="3692">
          <cell r="H3692">
            <v>-172.72275999999999</v>
          </cell>
        </row>
        <row r="3693">
          <cell r="H3693">
            <v>-172.60621</v>
          </cell>
        </row>
        <row r="3694">
          <cell r="H3694">
            <v>-172.48955000000001</v>
          </cell>
        </row>
        <row r="3695">
          <cell r="H3695">
            <v>-172.37279000000001</v>
          </cell>
        </row>
        <row r="3696">
          <cell r="H3696">
            <v>-172.25613999999999</v>
          </cell>
        </row>
        <row r="3697">
          <cell r="H3697">
            <v>-172.13948000000002</v>
          </cell>
        </row>
        <row r="3698">
          <cell r="H3698">
            <v>-172.02273000000002</v>
          </cell>
        </row>
        <row r="3699">
          <cell r="H3699">
            <v>-171.90617</v>
          </cell>
        </row>
        <row r="3700">
          <cell r="H3700">
            <v>-171.78952000000001</v>
          </cell>
        </row>
        <row r="3701">
          <cell r="H3701">
            <v>-171.67277000000001</v>
          </cell>
        </row>
        <row r="3702">
          <cell r="H3702">
            <v>-171.55610999999999</v>
          </cell>
        </row>
        <row r="3703">
          <cell r="H3703">
            <v>-171.43946000000003</v>
          </cell>
        </row>
        <row r="3704">
          <cell r="H3704">
            <v>-171.32270999999997</v>
          </cell>
        </row>
        <row r="3705">
          <cell r="H3705">
            <v>-171.20606000000001</v>
          </cell>
        </row>
        <row r="3706">
          <cell r="H3706">
            <v>-171.08950999999999</v>
          </cell>
        </row>
        <row r="3707">
          <cell r="H3707">
            <v>-170.97275000000002</v>
          </cell>
        </row>
        <row r="3708">
          <cell r="H3708">
            <v>-170.8561</v>
          </cell>
        </row>
        <row r="3709">
          <cell r="H3709">
            <v>-170.73945000000001</v>
          </cell>
        </row>
        <row r="3710">
          <cell r="H3710">
            <v>-170.62270000000001</v>
          </cell>
        </row>
        <row r="3711">
          <cell r="H3711">
            <v>-170.50605999999999</v>
          </cell>
        </row>
        <row r="3712">
          <cell r="H3712">
            <v>-170.38951</v>
          </cell>
        </row>
        <row r="3713">
          <cell r="H3713">
            <v>-170.27276000000001</v>
          </cell>
        </row>
        <row r="3714">
          <cell r="H3714">
            <v>-170.15611000000001</v>
          </cell>
        </row>
        <row r="3715">
          <cell r="H3715">
            <v>-170.03935999999999</v>
          </cell>
        </row>
        <row r="3716">
          <cell r="H3716">
            <v>-169.92272</v>
          </cell>
        </row>
        <row r="3717">
          <cell r="H3717">
            <v>-169.80607000000003</v>
          </cell>
        </row>
        <row r="3718">
          <cell r="H3718">
            <v>-169.68931999999998</v>
          </cell>
        </row>
        <row r="3719">
          <cell r="H3719">
            <v>-169.57277999999999</v>
          </cell>
        </row>
        <row r="3720">
          <cell r="H3720">
            <v>-169.45603</v>
          </cell>
        </row>
        <row r="3721">
          <cell r="H3721">
            <v>-169.33938999999998</v>
          </cell>
        </row>
        <row r="3722">
          <cell r="H3722">
            <v>-169.22274000000002</v>
          </cell>
        </row>
        <row r="3723">
          <cell r="H3723">
            <v>-169.10600000000002</v>
          </cell>
        </row>
        <row r="3724">
          <cell r="H3724">
            <v>-168.98946000000001</v>
          </cell>
        </row>
        <row r="3725">
          <cell r="H3725">
            <v>-168.87271999999999</v>
          </cell>
        </row>
        <row r="3726">
          <cell r="H3726">
            <v>-168.75617</v>
          </cell>
        </row>
        <row r="3727">
          <cell r="H3727">
            <v>-168.63943</v>
          </cell>
        </row>
        <row r="3728">
          <cell r="H3728">
            <v>-168.52278999999999</v>
          </cell>
        </row>
        <row r="3729">
          <cell r="H3729">
            <v>-168.40615</v>
          </cell>
        </row>
        <row r="3730">
          <cell r="H3730">
            <v>-168.28941000000003</v>
          </cell>
        </row>
        <row r="3731">
          <cell r="H3731">
            <v>-168.17276999999999</v>
          </cell>
        </row>
        <row r="3732">
          <cell r="H3732">
            <v>-168.05602999999999</v>
          </cell>
        </row>
        <row r="3733">
          <cell r="H3733">
            <v>-167.93939</v>
          </cell>
        </row>
        <row r="3734">
          <cell r="H3734">
            <v>-167.82274999999998</v>
          </cell>
        </row>
        <row r="3735">
          <cell r="H3735">
            <v>-167.70611</v>
          </cell>
        </row>
        <row r="3736">
          <cell r="H3736">
            <v>-167.58937</v>
          </cell>
        </row>
        <row r="3737">
          <cell r="H3737">
            <v>-167.47273999999999</v>
          </cell>
        </row>
        <row r="3738">
          <cell r="H3738">
            <v>-167.3561</v>
          </cell>
        </row>
        <row r="3739">
          <cell r="H3739">
            <v>-167.23936</v>
          </cell>
        </row>
        <row r="3740">
          <cell r="H3740">
            <v>-167.12272999999999</v>
          </cell>
        </row>
        <row r="3741">
          <cell r="H3741">
            <v>-167.00609</v>
          </cell>
        </row>
        <row r="3742">
          <cell r="H3742">
            <v>-166.88946000000001</v>
          </cell>
        </row>
        <row r="3743">
          <cell r="H3743">
            <v>-166.77272000000002</v>
          </cell>
        </row>
        <row r="3744">
          <cell r="H3744">
            <v>-166.65609000000001</v>
          </cell>
        </row>
        <row r="3745">
          <cell r="H3745">
            <v>-166.53934999999998</v>
          </cell>
        </row>
        <row r="3746">
          <cell r="H3746">
            <v>-166.42272</v>
          </cell>
        </row>
        <row r="3747">
          <cell r="H3747">
            <v>-166.30599000000001</v>
          </cell>
        </row>
        <row r="3748">
          <cell r="H3748">
            <v>-166.18934999999999</v>
          </cell>
        </row>
        <row r="3749">
          <cell r="H3749">
            <v>-166.07272</v>
          </cell>
        </row>
        <row r="3750">
          <cell r="H3750">
            <v>-165.95609000000002</v>
          </cell>
        </row>
        <row r="3751">
          <cell r="H3751">
            <v>-165.83936</v>
          </cell>
        </row>
        <row r="3752">
          <cell r="H3752">
            <v>-165.72272999999998</v>
          </cell>
        </row>
        <row r="3753">
          <cell r="H3753">
            <v>-165.60600000000002</v>
          </cell>
        </row>
        <row r="3754">
          <cell r="H3754">
            <v>-165.48937000000001</v>
          </cell>
        </row>
        <row r="3755">
          <cell r="H3755">
            <v>-165.37263999999999</v>
          </cell>
        </row>
        <row r="3756">
          <cell r="H3756">
            <v>-165.25601</v>
          </cell>
        </row>
        <row r="3757">
          <cell r="H3757">
            <v>-165.13928000000001</v>
          </cell>
        </row>
        <row r="3758">
          <cell r="H3758">
            <v>-165.02274999999997</v>
          </cell>
        </row>
        <row r="3759">
          <cell r="H3759">
            <v>-164.90601999999998</v>
          </cell>
        </row>
        <row r="3760">
          <cell r="H3760">
            <v>-164.7893</v>
          </cell>
        </row>
        <row r="3761">
          <cell r="H3761">
            <v>-164.67266999999998</v>
          </cell>
        </row>
        <row r="3762">
          <cell r="H3762">
            <v>-164.55593999999999</v>
          </cell>
        </row>
        <row r="3763">
          <cell r="H3763">
            <v>-164.43932000000001</v>
          </cell>
        </row>
        <row r="3764">
          <cell r="H3764">
            <v>-164.32259000000002</v>
          </cell>
        </row>
        <row r="3765">
          <cell r="H3765">
            <v>-164.20597000000001</v>
          </cell>
        </row>
        <row r="3766">
          <cell r="H3766">
            <v>-164.08923999999999</v>
          </cell>
        </row>
        <row r="3767">
          <cell r="H3767">
            <v>-163.97272000000001</v>
          </cell>
        </row>
        <row r="3768">
          <cell r="H3768">
            <v>-163.85599999999999</v>
          </cell>
        </row>
        <row r="3769">
          <cell r="H3769">
            <v>-163.73926999999998</v>
          </cell>
        </row>
        <row r="3770">
          <cell r="H3770">
            <v>-163.62264999999999</v>
          </cell>
        </row>
        <row r="3771">
          <cell r="H3771">
            <v>-163.50593000000001</v>
          </cell>
        </row>
        <row r="3772">
          <cell r="H3772">
            <v>-163.38930999999999</v>
          </cell>
        </row>
        <row r="3773">
          <cell r="H3773">
            <v>-163.27258</v>
          </cell>
        </row>
        <row r="3774">
          <cell r="H3774">
            <v>-163.15585999999999</v>
          </cell>
        </row>
        <row r="3775">
          <cell r="H3775">
            <v>-163.03924000000001</v>
          </cell>
        </row>
        <row r="3776">
          <cell r="H3776">
            <v>-162.92261999999999</v>
          </cell>
        </row>
        <row r="3777">
          <cell r="H3777">
            <v>-162.80599999999998</v>
          </cell>
        </row>
        <row r="3778">
          <cell r="H3778">
            <v>-162.68928000000002</v>
          </cell>
        </row>
        <row r="3779">
          <cell r="H3779">
            <v>-162.57256000000001</v>
          </cell>
        </row>
        <row r="3780">
          <cell r="H3780">
            <v>-162.45595</v>
          </cell>
        </row>
        <row r="3781">
          <cell r="H3781">
            <v>-162.33922999999999</v>
          </cell>
        </row>
        <row r="3782">
          <cell r="H3782">
            <v>-162.22260999999997</v>
          </cell>
        </row>
        <row r="3783">
          <cell r="H3783">
            <v>-162.10588999999999</v>
          </cell>
        </row>
        <row r="3784">
          <cell r="H3784">
            <v>-161.98918</v>
          </cell>
        </row>
        <row r="3785">
          <cell r="H3785">
            <v>-161.87255999999999</v>
          </cell>
        </row>
        <row r="3786">
          <cell r="H3786">
            <v>-161.75594999999998</v>
          </cell>
        </row>
        <row r="3787">
          <cell r="H3787">
            <v>-161.63923</v>
          </cell>
        </row>
        <row r="3788">
          <cell r="H3788">
            <v>-161.52261999999999</v>
          </cell>
        </row>
        <row r="3789">
          <cell r="H3789">
            <v>-161.40589999999997</v>
          </cell>
        </row>
        <row r="3790">
          <cell r="H3790">
            <v>-161.28918999999999</v>
          </cell>
        </row>
        <row r="3791">
          <cell r="H3791">
            <v>-161.17257000000001</v>
          </cell>
        </row>
        <row r="3792">
          <cell r="H3792">
            <v>-161.05586</v>
          </cell>
        </row>
        <row r="3793">
          <cell r="H3793">
            <v>-160.93914999999998</v>
          </cell>
        </row>
        <row r="3794">
          <cell r="H3794">
            <v>-160.82254</v>
          </cell>
        </row>
        <row r="3795">
          <cell r="H3795">
            <v>-160.70582999999999</v>
          </cell>
        </row>
        <row r="3796">
          <cell r="H3796">
            <v>-160.58911000000001</v>
          </cell>
        </row>
        <row r="3797">
          <cell r="H3797">
            <v>-160.4726</v>
          </cell>
        </row>
        <row r="3798">
          <cell r="H3798">
            <v>-160.35588999999999</v>
          </cell>
        </row>
        <row r="3799">
          <cell r="H3799">
            <v>-160.23918</v>
          </cell>
        </row>
        <row r="3800">
          <cell r="H3800">
            <v>-160.12257</v>
          </cell>
        </row>
        <row r="3801">
          <cell r="H3801">
            <v>-160.00586999999999</v>
          </cell>
        </row>
        <row r="3802">
          <cell r="H3802">
            <v>-159.88916</v>
          </cell>
        </row>
        <row r="3803">
          <cell r="H3803">
            <v>-159.77255</v>
          </cell>
        </row>
        <row r="3804">
          <cell r="H3804">
            <v>-159.65584000000001</v>
          </cell>
        </row>
        <row r="3805">
          <cell r="H3805">
            <v>-159.53913</v>
          </cell>
        </row>
        <row r="3806">
          <cell r="H3806">
            <v>-159.42252999999999</v>
          </cell>
        </row>
        <row r="3807">
          <cell r="H3807">
            <v>-159.30581999999998</v>
          </cell>
        </row>
        <row r="3808">
          <cell r="H3808">
            <v>-159.18912</v>
          </cell>
        </row>
        <row r="3809">
          <cell r="H3809">
            <v>-159.07240999999999</v>
          </cell>
        </row>
        <row r="3810">
          <cell r="H3810">
            <v>-158.95591000000002</v>
          </cell>
        </row>
        <row r="3811">
          <cell r="H3811">
            <v>-158.83920000000001</v>
          </cell>
        </row>
        <row r="3812">
          <cell r="H3812">
            <v>-158.7225</v>
          </cell>
        </row>
        <row r="3813">
          <cell r="H3813">
            <v>-158.60588999999999</v>
          </cell>
        </row>
        <row r="3814">
          <cell r="H3814">
            <v>-158.48919000000001</v>
          </cell>
        </row>
        <row r="3815">
          <cell r="H3815">
            <v>-158.37249</v>
          </cell>
        </row>
        <row r="3816">
          <cell r="H3816">
            <v>-158.25578999999999</v>
          </cell>
        </row>
        <row r="3817">
          <cell r="H3817">
            <v>-158.13918000000001</v>
          </cell>
        </row>
        <row r="3818">
          <cell r="H3818">
            <v>-158.02248</v>
          </cell>
        </row>
        <row r="3819">
          <cell r="H3819">
            <v>-157.90577999999999</v>
          </cell>
        </row>
        <row r="3820">
          <cell r="H3820">
            <v>-157.78908000000001</v>
          </cell>
        </row>
        <row r="3821">
          <cell r="H3821">
            <v>-157.67248000000001</v>
          </cell>
        </row>
        <row r="3822">
          <cell r="H3822">
            <v>-157.55578</v>
          </cell>
        </row>
        <row r="3823">
          <cell r="H3823">
            <v>-157.43918000000002</v>
          </cell>
        </row>
        <row r="3824">
          <cell r="H3824">
            <v>-157.32247999999998</v>
          </cell>
        </row>
        <row r="3825">
          <cell r="H3825">
            <v>-157.20578999999998</v>
          </cell>
        </row>
        <row r="3826">
          <cell r="H3826">
            <v>-157.08919000000003</v>
          </cell>
        </row>
        <row r="3827">
          <cell r="H3827">
            <v>-156.97248999999999</v>
          </cell>
        </row>
        <row r="3828">
          <cell r="H3828">
            <v>-156.85579000000001</v>
          </cell>
        </row>
        <row r="3829">
          <cell r="H3829">
            <v>-156.739</v>
          </cell>
        </row>
        <row r="3830">
          <cell r="H3830">
            <v>-156.62239999999997</v>
          </cell>
        </row>
        <row r="3831">
          <cell r="H3831">
            <v>-156.50570999999999</v>
          </cell>
        </row>
        <row r="3832">
          <cell r="H3832">
            <v>-156.38901000000001</v>
          </cell>
        </row>
        <row r="3833">
          <cell r="H3833">
            <v>-156.27232000000001</v>
          </cell>
        </row>
        <row r="3834">
          <cell r="H3834">
            <v>-156.15562</v>
          </cell>
        </row>
        <row r="3835">
          <cell r="H3835">
            <v>-156.03903</v>
          </cell>
        </row>
        <row r="3836">
          <cell r="H3836">
            <v>-155.92232999999999</v>
          </cell>
        </row>
        <row r="3837">
          <cell r="H3837">
            <v>-155.80564000000001</v>
          </cell>
        </row>
        <row r="3838">
          <cell r="H3838">
            <v>-155.68894999999998</v>
          </cell>
        </row>
        <row r="3839">
          <cell r="H3839">
            <v>-155.57236</v>
          </cell>
        </row>
        <row r="3840">
          <cell r="H3840">
            <v>-155.45567</v>
          </cell>
        </row>
        <row r="3841">
          <cell r="H3841">
            <v>-155.33906999999999</v>
          </cell>
        </row>
        <row r="3842">
          <cell r="H3842">
            <v>-155.22237999999999</v>
          </cell>
        </row>
        <row r="3843">
          <cell r="H3843">
            <v>-155.10569000000001</v>
          </cell>
        </row>
        <row r="3844">
          <cell r="H3844">
            <v>-154.989</v>
          </cell>
        </row>
        <row r="3845">
          <cell r="H3845">
            <v>-154.87231</v>
          </cell>
        </row>
        <row r="3846">
          <cell r="H3846">
            <v>-154.75563</v>
          </cell>
        </row>
        <row r="3847">
          <cell r="H3847">
            <v>-154.63903999999999</v>
          </cell>
        </row>
        <row r="3848">
          <cell r="H3848">
            <v>-154.52234999999999</v>
          </cell>
        </row>
        <row r="3849">
          <cell r="H3849">
            <v>-154.40566000000001</v>
          </cell>
        </row>
        <row r="3850">
          <cell r="H3850">
            <v>-154.28897999999998</v>
          </cell>
        </row>
        <row r="3851">
          <cell r="H3851">
            <v>-154.17229</v>
          </cell>
        </row>
        <row r="3852">
          <cell r="H3852">
            <v>-154.0556</v>
          </cell>
        </row>
        <row r="3853">
          <cell r="H3853">
            <v>-153.93892</v>
          </cell>
        </row>
        <row r="3854">
          <cell r="H3854">
            <v>-153.82222999999999</v>
          </cell>
        </row>
        <row r="3855">
          <cell r="H3855">
            <v>-153.70565000000002</v>
          </cell>
        </row>
        <row r="3856">
          <cell r="H3856">
            <v>-153.58896000000001</v>
          </cell>
        </row>
        <row r="3857">
          <cell r="H3857">
            <v>-153.47228000000001</v>
          </cell>
        </row>
        <row r="3858">
          <cell r="H3858">
            <v>-153.35559999999998</v>
          </cell>
        </row>
        <row r="3859">
          <cell r="H3859">
            <v>-153.23901000000001</v>
          </cell>
        </row>
        <row r="3860">
          <cell r="H3860">
            <v>-153.12233000000001</v>
          </cell>
        </row>
        <row r="3861">
          <cell r="H3861">
            <v>-153.00565</v>
          </cell>
        </row>
        <row r="3862">
          <cell r="H3862">
            <v>-152.88897000000003</v>
          </cell>
        </row>
        <row r="3863">
          <cell r="H3863">
            <v>-152.77227999999999</v>
          </cell>
        </row>
        <row r="3864">
          <cell r="H3864">
            <v>-152.6557</v>
          </cell>
        </row>
        <row r="3865">
          <cell r="H3865">
            <v>-152.53901999999999</v>
          </cell>
        </row>
        <row r="3866">
          <cell r="H3866">
            <v>-152.42234000000002</v>
          </cell>
        </row>
        <row r="3867">
          <cell r="H3867">
            <v>-152.30566000000002</v>
          </cell>
        </row>
        <row r="3868">
          <cell r="H3868">
            <v>-152.18898000000002</v>
          </cell>
        </row>
        <row r="3869">
          <cell r="H3869">
            <v>-152.07230999999999</v>
          </cell>
        </row>
        <row r="3870">
          <cell r="H3870">
            <v>-151.95562999999999</v>
          </cell>
        </row>
        <row r="3871">
          <cell r="H3871">
            <v>-151.83894999999998</v>
          </cell>
        </row>
        <row r="3872">
          <cell r="H3872">
            <v>-151.72226999999998</v>
          </cell>
        </row>
        <row r="3873">
          <cell r="H3873">
            <v>-151.60560000000001</v>
          </cell>
        </row>
        <row r="3874">
          <cell r="H3874">
            <v>-151.48892000000001</v>
          </cell>
        </row>
        <row r="3875">
          <cell r="H3875">
            <v>-151.37224000000001</v>
          </cell>
        </row>
        <row r="3876">
          <cell r="H3876">
            <v>-151.25557000000001</v>
          </cell>
        </row>
        <row r="3877">
          <cell r="H3877">
            <v>-151.13889</v>
          </cell>
        </row>
        <row r="3878">
          <cell r="H3878">
            <v>-151.02222</v>
          </cell>
        </row>
        <row r="3879">
          <cell r="H3879">
            <v>-150.90555000000001</v>
          </cell>
        </row>
        <row r="3880">
          <cell r="H3880">
            <v>-150.78887</v>
          </cell>
        </row>
        <row r="3881">
          <cell r="H3881">
            <v>-150.6722</v>
          </cell>
        </row>
        <row r="3882">
          <cell r="H3882">
            <v>-150.55553</v>
          </cell>
        </row>
        <row r="3883">
          <cell r="H3883">
            <v>-150.43894999999998</v>
          </cell>
        </row>
        <row r="3884">
          <cell r="H3884">
            <v>-150.32227999999998</v>
          </cell>
        </row>
        <row r="3885">
          <cell r="H3885">
            <v>-150.20561000000001</v>
          </cell>
        </row>
        <row r="3886">
          <cell r="H3886">
            <v>-150.08894000000001</v>
          </cell>
        </row>
        <row r="3887">
          <cell r="H3887">
            <v>-149.97226999999998</v>
          </cell>
        </row>
        <row r="3888">
          <cell r="H3888">
            <v>-149.85560000000001</v>
          </cell>
        </row>
        <row r="3889">
          <cell r="H3889">
            <v>-149.73893000000001</v>
          </cell>
        </row>
        <row r="3890">
          <cell r="H3890">
            <v>-149.62226000000001</v>
          </cell>
        </row>
        <row r="3891">
          <cell r="H3891">
            <v>-149.50558999999998</v>
          </cell>
        </row>
        <row r="3892">
          <cell r="H3892">
            <v>-149.38901999999999</v>
          </cell>
        </row>
        <row r="3893">
          <cell r="H3893">
            <v>-149.27235000000002</v>
          </cell>
        </row>
        <row r="3894">
          <cell r="H3894">
            <v>-149.15568999999999</v>
          </cell>
        </row>
        <row r="3895">
          <cell r="H3895">
            <v>-149.03881999999999</v>
          </cell>
        </row>
        <row r="3896">
          <cell r="H3896">
            <v>-148.92214999999999</v>
          </cell>
        </row>
        <row r="3897">
          <cell r="H3897">
            <v>-148.80548999999999</v>
          </cell>
        </row>
        <row r="3898">
          <cell r="H3898">
            <v>-148.68881999999999</v>
          </cell>
        </row>
        <row r="3899">
          <cell r="H3899">
            <v>-148.57216</v>
          </cell>
        </row>
        <row r="3900">
          <cell r="H3900">
            <v>-148.45549</v>
          </cell>
        </row>
        <row r="3901">
          <cell r="H3901">
            <v>-148.33883</v>
          </cell>
        </row>
        <row r="3902">
          <cell r="H3902">
            <v>-148.22216</v>
          </cell>
        </row>
        <row r="3903">
          <cell r="H3903">
            <v>-148.10550000000001</v>
          </cell>
        </row>
        <row r="3904">
          <cell r="H3904">
            <v>-147.98883999999998</v>
          </cell>
        </row>
        <row r="3905">
          <cell r="H3905">
            <v>-147.87217999999999</v>
          </cell>
        </row>
        <row r="3906">
          <cell r="H3906">
            <v>-147.75551000000002</v>
          </cell>
        </row>
        <row r="3907">
          <cell r="H3907">
            <v>-147.63884999999999</v>
          </cell>
        </row>
        <row r="3908">
          <cell r="H3908">
            <v>-147.52219000000002</v>
          </cell>
        </row>
        <row r="3909">
          <cell r="H3909">
            <v>-147.40553</v>
          </cell>
        </row>
        <row r="3910">
          <cell r="H3910">
            <v>-147.28887</v>
          </cell>
        </row>
        <row r="3911">
          <cell r="H3911">
            <v>-147.17221000000001</v>
          </cell>
        </row>
        <row r="3912">
          <cell r="H3912">
            <v>-147.05555000000001</v>
          </cell>
        </row>
        <row r="3913">
          <cell r="H3913">
            <v>-146.93878999999998</v>
          </cell>
        </row>
        <row r="3914">
          <cell r="H3914">
            <v>-146.82213000000002</v>
          </cell>
        </row>
        <row r="3915">
          <cell r="H3915">
            <v>-146.70547999999999</v>
          </cell>
        </row>
        <row r="3916">
          <cell r="H3916">
            <v>-146.58882</v>
          </cell>
        </row>
        <row r="3917">
          <cell r="H3917">
            <v>-146.47216</v>
          </cell>
        </row>
        <row r="3918">
          <cell r="H3918">
            <v>-146.35550000000001</v>
          </cell>
        </row>
        <row r="3919">
          <cell r="H3919">
            <v>-146.23884999999999</v>
          </cell>
        </row>
        <row r="3920">
          <cell r="H3920">
            <v>-146.12218999999999</v>
          </cell>
        </row>
        <row r="3921">
          <cell r="H3921">
            <v>-146.00554000000002</v>
          </cell>
        </row>
        <row r="3922">
          <cell r="H3922">
            <v>-145.88888</v>
          </cell>
        </row>
        <row r="3923">
          <cell r="H3923">
            <v>-145.77212999999998</v>
          </cell>
        </row>
        <row r="3924">
          <cell r="H3924">
            <v>-145.65547000000001</v>
          </cell>
        </row>
        <row r="3925">
          <cell r="H3925">
            <v>-145.53881999999999</v>
          </cell>
        </row>
        <row r="3926">
          <cell r="H3926">
            <v>-145.42217000000002</v>
          </cell>
        </row>
        <row r="3927">
          <cell r="H3927">
            <v>-145.30551</v>
          </cell>
        </row>
        <row r="3928">
          <cell r="H3928">
            <v>-145.18886000000001</v>
          </cell>
        </row>
        <row r="3929">
          <cell r="H3929">
            <v>-145.07221000000001</v>
          </cell>
        </row>
        <row r="3930">
          <cell r="H3930">
            <v>-144.95545999999999</v>
          </cell>
        </row>
        <row r="3931">
          <cell r="H3931">
            <v>-144.83880999999997</v>
          </cell>
        </row>
        <row r="3932">
          <cell r="H3932">
            <v>-144.72216</v>
          </cell>
        </row>
        <row r="3933">
          <cell r="H3933">
            <v>-144.60551000000001</v>
          </cell>
        </row>
        <row r="3934">
          <cell r="H3934">
            <v>-144.48885999999999</v>
          </cell>
        </row>
        <row r="3935">
          <cell r="H3935">
            <v>-144.37210999999999</v>
          </cell>
        </row>
        <row r="3936">
          <cell r="H3936">
            <v>-144.25546</v>
          </cell>
        </row>
        <row r="3937">
          <cell r="H3937">
            <v>-144.13871</v>
          </cell>
        </row>
        <row r="3938">
          <cell r="H3938">
            <v>-144.02206000000001</v>
          </cell>
        </row>
        <row r="3939">
          <cell r="H3939">
            <v>-143.90541999999999</v>
          </cell>
        </row>
        <row r="3940">
          <cell r="H3940">
            <v>-143.78877</v>
          </cell>
        </row>
        <row r="3941">
          <cell r="H3941">
            <v>-143.67212000000001</v>
          </cell>
        </row>
        <row r="3942">
          <cell r="H3942">
            <v>-143.55537999999999</v>
          </cell>
        </row>
        <row r="3943">
          <cell r="H3943">
            <v>-143.43862999999999</v>
          </cell>
        </row>
        <row r="3944">
          <cell r="H3944">
            <v>-143.32199</v>
          </cell>
        </row>
        <row r="3945">
          <cell r="H3945">
            <v>-143.20533999999998</v>
          </cell>
        </row>
        <row r="3946">
          <cell r="H3946">
            <v>-143.08869999999999</v>
          </cell>
        </row>
        <row r="3947">
          <cell r="H3947">
            <v>-142.97194999999999</v>
          </cell>
        </row>
        <row r="3948">
          <cell r="H3948">
            <v>-142.85531</v>
          </cell>
        </row>
        <row r="3949">
          <cell r="H3949">
            <v>-142.73867000000001</v>
          </cell>
        </row>
        <row r="3950">
          <cell r="H3950">
            <v>-142.62203</v>
          </cell>
        </row>
        <row r="3951">
          <cell r="H3951">
            <v>-142.50538</v>
          </cell>
        </row>
        <row r="3952">
          <cell r="H3952">
            <v>-142.38864000000001</v>
          </cell>
        </row>
        <row r="3953">
          <cell r="H3953">
            <v>-142.27199999999999</v>
          </cell>
        </row>
        <row r="3954">
          <cell r="H3954">
            <v>-142.15536</v>
          </cell>
        </row>
        <row r="3955">
          <cell r="H3955">
            <v>-142.03872000000001</v>
          </cell>
        </row>
        <row r="3956">
          <cell r="H3956">
            <v>-141.92198000000002</v>
          </cell>
        </row>
        <row r="3957">
          <cell r="H3957">
            <v>-141.80534</v>
          </cell>
        </row>
        <row r="3958">
          <cell r="H3958">
            <v>-141.68870000000001</v>
          </cell>
        </row>
        <row r="3959">
          <cell r="H3959">
            <v>-141.57206000000002</v>
          </cell>
        </row>
        <row r="3960">
          <cell r="H3960">
            <v>-141.45533</v>
          </cell>
        </row>
        <row r="3961">
          <cell r="H3961">
            <v>-141.33869000000001</v>
          </cell>
        </row>
        <row r="3962">
          <cell r="H3962">
            <v>-141.22205000000002</v>
          </cell>
        </row>
        <row r="3963">
          <cell r="H3963">
            <v>-141.10542000000001</v>
          </cell>
        </row>
        <row r="3964">
          <cell r="H3964">
            <v>-140.98868000000002</v>
          </cell>
        </row>
        <row r="3965">
          <cell r="H3965">
            <v>-140.87204</v>
          </cell>
        </row>
        <row r="3966">
          <cell r="H3966">
            <v>-140.75541000000001</v>
          </cell>
        </row>
        <row r="3967">
          <cell r="H3967">
            <v>-140.63867000000002</v>
          </cell>
        </row>
        <row r="3968">
          <cell r="H3968">
            <v>-140.52194</v>
          </cell>
        </row>
        <row r="3969">
          <cell r="H3969">
            <v>-140.40530999999999</v>
          </cell>
        </row>
        <row r="3970">
          <cell r="H3970">
            <v>-140.28867</v>
          </cell>
        </row>
        <row r="3971">
          <cell r="H3971">
            <v>-140.17193999999998</v>
          </cell>
        </row>
        <row r="3972">
          <cell r="H3972">
            <v>-140.05531000000002</v>
          </cell>
        </row>
        <row r="3973">
          <cell r="H3973">
            <v>-139.93867</v>
          </cell>
        </row>
        <row r="3974">
          <cell r="H3974">
            <v>-139.82204000000002</v>
          </cell>
        </row>
        <row r="3975">
          <cell r="H3975">
            <v>-139.70531</v>
          </cell>
        </row>
        <row r="3976">
          <cell r="H3976">
            <v>-139.58858000000001</v>
          </cell>
        </row>
        <row r="3977">
          <cell r="H3977">
            <v>-139.47194999999999</v>
          </cell>
        </row>
        <row r="3978">
          <cell r="H3978">
            <v>-139.35522</v>
          </cell>
        </row>
        <row r="3979">
          <cell r="H3979">
            <v>-139.23858999999999</v>
          </cell>
        </row>
        <row r="3980">
          <cell r="H3980">
            <v>-139.12196</v>
          </cell>
        </row>
        <row r="3981">
          <cell r="H3981">
            <v>-139.00523000000001</v>
          </cell>
        </row>
        <row r="3982">
          <cell r="H3982">
            <v>-138.88861</v>
          </cell>
        </row>
        <row r="3983">
          <cell r="H3983">
            <v>-138.77197999999999</v>
          </cell>
        </row>
        <row r="3984">
          <cell r="H3984">
            <v>-138.65525000000002</v>
          </cell>
        </row>
        <row r="3985">
          <cell r="H3985">
            <v>-138.53862000000001</v>
          </cell>
        </row>
        <row r="3986">
          <cell r="H3986">
            <v>-138.422</v>
          </cell>
        </row>
        <row r="3987">
          <cell r="H3987">
            <v>-138.30527000000001</v>
          </cell>
        </row>
        <row r="3988">
          <cell r="H3988">
            <v>-138.18865</v>
          </cell>
        </row>
        <row r="3989">
          <cell r="H3989">
            <v>-138.07202000000001</v>
          </cell>
        </row>
        <row r="3990">
          <cell r="H3990">
            <v>-137.95529999999999</v>
          </cell>
        </row>
        <row r="3991">
          <cell r="H3991">
            <v>-137.83867000000001</v>
          </cell>
        </row>
        <row r="3992">
          <cell r="H3992">
            <v>-137.72194999999999</v>
          </cell>
        </row>
        <row r="3993">
          <cell r="H3993">
            <v>-137.60533000000001</v>
          </cell>
        </row>
        <row r="3994">
          <cell r="H3994">
            <v>-137.48859999999999</v>
          </cell>
        </row>
        <row r="3995">
          <cell r="H3995">
            <v>-137.37188</v>
          </cell>
        </row>
        <row r="3996">
          <cell r="H3996">
            <v>-137.25516000000002</v>
          </cell>
        </row>
        <row r="3997">
          <cell r="H3997">
            <v>-137.13854000000001</v>
          </cell>
        </row>
        <row r="3998">
          <cell r="H3998">
            <v>-137.02181999999999</v>
          </cell>
        </row>
        <row r="3999">
          <cell r="H3999">
            <v>-136.90520000000001</v>
          </cell>
        </row>
        <row r="4000">
          <cell r="H4000">
            <v>-136.78847999999999</v>
          </cell>
        </row>
        <row r="4001">
          <cell r="H4001">
            <v>-136.67186000000001</v>
          </cell>
        </row>
        <row r="4002">
          <cell r="H4002">
            <v>-136.55524</v>
          </cell>
        </row>
        <row r="4003">
          <cell r="H4003">
            <v>-136.43852000000001</v>
          </cell>
        </row>
        <row r="4004">
          <cell r="H4004">
            <v>-136.3219</v>
          </cell>
        </row>
        <row r="4005">
          <cell r="H4005">
            <v>-136.20518000000001</v>
          </cell>
        </row>
        <row r="4006">
          <cell r="H4006">
            <v>-136.08857</v>
          </cell>
        </row>
        <row r="4007">
          <cell r="H4007">
            <v>-135.97194999999999</v>
          </cell>
        </row>
        <row r="4008">
          <cell r="H4008">
            <v>-135.85523000000001</v>
          </cell>
        </row>
        <row r="4009">
          <cell r="H4009">
            <v>-135.73862</v>
          </cell>
        </row>
        <row r="4010">
          <cell r="H4010">
            <v>-135.62190000000001</v>
          </cell>
        </row>
        <row r="4011">
          <cell r="H4011">
            <v>-135.50527999999997</v>
          </cell>
        </row>
        <row r="4012">
          <cell r="H4012">
            <v>-135.38846999999998</v>
          </cell>
        </row>
        <row r="4013">
          <cell r="H4013">
            <v>-135.27186</v>
          </cell>
        </row>
        <row r="4014">
          <cell r="H4014">
            <v>-135.15514000000002</v>
          </cell>
        </row>
        <row r="4015">
          <cell r="H4015">
            <v>-135.03853000000001</v>
          </cell>
        </row>
        <row r="4016">
          <cell r="H4016">
            <v>-134.92192</v>
          </cell>
        </row>
        <row r="4017">
          <cell r="H4017">
            <v>-134.80519999999999</v>
          </cell>
        </row>
        <row r="4018">
          <cell r="H4018">
            <v>-134.68849</v>
          </cell>
        </row>
        <row r="4019">
          <cell r="H4019">
            <v>-134.57177999999999</v>
          </cell>
        </row>
        <row r="4020">
          <cell r="H4020">
            <v>-134.45517000000001</v>
          </cell>
        </row>
        <row r="4021">
          <cell r="H4021">
            <v>-134.33846</v>
          </cell>
        </row>
        <row r="4022">
          <cell r="H4022">
            <v>-134.22184999999999</v>
          </cell>
        </row>
        <row r="4023">
          <cell r="H4023">
            <v>-134.10514000000001</v>
          </cell>
        </row>
        <row r="4024">
          <cell r="H4024">
            <v>-133.98853</v>
          </cell>
        </row>
        <row r="4025">
          <cell r="H4025">
            <v>-133.87182000000001</v>
          </cell>
        </row>
        <row r="4026">
          <cell r="H4026">
            <v>-133.75511</v>
          </cell>
        </row>
        <row r="4027">
          <cell r="H4027">
            <v>-133.63840000000002</v>
          </cell>
        </row>
        <row r="4028">
          <cell r="H4028">
            <v>-133.52179999999998</v>
          </cell>
        </row>
        <row r="4029">
          <cell r="H4029">
            <v>-133.40509</v>
          </cell>
        </row>
        <row r="4030">
          <cell r="H4030">
            <v>-133.28847999999999</v>
          </cell>
        </row>
        <row r="4031">
          <cell r="H4031">
            <v>-133.17178000000001</v>
          </cell>
        </row>
        <row r="4032">
          <cell r="H4032">
            <v>-133.05517</v>
          </cell>
        </row>
        <row r="4033">
          <cell r="H4033">
            <v>-132.93846000000002</v>
          </cell>
        </row>
        <row r="4034">
          <cell r="H4034">
            <v>-132.82185999999999</v>
          </cell>
        </row>
        <row r="4035">
          <cell r="H4035">
            <v>-132.70515999999998</v>
          </cell>
        </row>
        <row r="4036">
          <cell r="H4036">
            <v>-132.58855</v>
          </cell>
        </row>
        <row r="4037">
          <cell r="H4037">
            <v>-132.47185000000002</v>
          </cell>
        </row>
        <row r="4038">
          <cell r="H4038">
            <v>-132.35514000000001</v>
          </cell>
        </row>
        <row r="4039">
          <cell r="H4039">
            <v>-132.23843999999997</v>
          </cell>
        </row>
        <row r="4040">
          <cell r="H4040">
            <v>-132.12173999999999</v>
          </cell>
        </row>
        <row r="4041">
          <cell r="H4041">
            <v>-132.00504000000001</v>
          </cell>
        </row>
        <row r="4042">
          <cell r="H4042">
            <v>-131.88844</v>
          </cell>
        </row>
        <row r="4043">
          <cell r="H4043">
            <v>-131.77173999999999</v>
          </cell>
        </row>
        <row r="4044">
          <cell r="H4044">
            <v>-131.65504000000001</v>
          </cell>
        </row>
        <row r="4045">
          <cell r="H4045">
            <v>-131.53843999999998</v>
          </cell>
        </row>
        <row r="4046">
          <cell r="H4046">
            <v>-131.42174</v>
          </cell>
        </row>
        <row r="4047">
          <cell r="H4047">
            <v>-131.30514000000002</v>
          </cell>
        </row>
        <row r="4048">
          <cell r="H4048">
            <v>-131.18844000000001</v>
          </cell>
        </row>
        <row r="4049">
          <cell r="H4049">
            <v>-131.07174000000001</v>
          </cell>
        </row>
        <row r="4050">
          <cell r="H4050">
            <v>-130.95504</v>
          </cell>
        </row>
        <row r="4051">
          <cell r="H4051">
            <v>-130.83844999999999</v>
          </cell>
        </row>
        <row r="4052">
          <cell r="H4052">
            <v>-130.72174999999999</v>
          </cell>
        </row>
        <row r="4053">
          <cell r="H4053">
            <v>-130.60505000000001</v>
          </cell>
        </row>
        <row r="4054">
          <cell r="H4054">
            <v>-130.48846</v>
          </cell>
        </row>
        <row r="4055">
          <cell r="H4055">
            <v>-130.37175999999999</v>
          </cell>
        </row>
        <row r="4056">
          <cell r="H4056">
            <v>-130.25517000000002</v>
          </cell>
        </row>
        <row r="4057">
          <cell r="H4057">
            <v>-130.13846999999998</v>
          </cell>
        </row>
        <row r="4058">
          <cell r="H4058">
            <v>-130.02178000000001</v>
          </cell>
        </row>
        <row r="4059">
          <cell r="H4059">
            <v>-129.90508</v>
          </cell>
        </row>
        <row r="4060">
          <cell r="H4060">
            <v>-129.78829000000002</v>
          </cell>
        </row>
        <row r="4061">
          <cell r="H4061">
            <v>-129.67170000000002</v>
          </cell>
        </row>
        <row r="4062">
          <cell r="H4062">
            <v>-129.55500000000001</v>
          </cell>
        </row>
        <row r="4063">
          <cell r="H4063">
            <v>-129.43831</v>
          </cell>
        </row>
        <row r="4064">
          <cell r="H4064">
            <v>-129.32172</v>
          </cell>
        </row>
        <row r="4065">
          <cell r="H4065">
            <v>-129.20502999999999</v>
          </cell>
        </row>
        <row r="4066">
          <cell r="H4066">
            <v>-129.08834000000002</v>
          </cell>
        </row>
        <row r="4067">
          <cell r="H4067">
            <v>-128.97175000000001</v>
          </cell>
        </row>
        <row r="4068">
          <cell r="H4068">
            <v>-128.85496000000001</v>
          </cell>
        </row>
        <row r="4069">
          <cell r="H4069">
            <v>-128.73837</v>
          </cell>
        </row>
        <row r="4070">
          <cell r="H4070">
            <v>-128.62168</v>
          </cell>
        </row>
        <row r="4071">
          <cell r="H4071">
            <v>-128.50498999999999</v>
          </cell>
        </row>
        <row r="4072">
          <cell r="H4072">
            <v>-128.38840999999999</v>
          </cell>
        </row>
        <row r="4073">
          <cell r="H4073">
            <v>-128.27171999999999</v>
          </cell>
        </row>
        <row r="4074">
          <cell r="H4074">
            <v>-128.15503000000001</v>
          </cell>
        </row>
        <row r="4075">
          <cell r="H4075">
            <v>-128.03843999999998</v>
          </cell>
        </row>
        <row r="4076">
          <cell r="H4076">
            <v>-127.92176000000002</v>
          </cell>
        </row>
        <row r="4077">
          <cell r="H4077">
            <v>-127.80497</v>
          </cell>
        </row>
        <row r="4078">
          <cell r="H4078">
            <v>-127.68839</v>
          </cell>
        </row>
        <row r="4079">
          <cell r="H4079">
            <v>-127.57159999999999</v>
          </cell>
        </row>
        <row r="4080">
          <cell r="H4080">
            <v>-127.45492000000002</v>
          </cell>
        </row>
        <row r="4081">
          <cell r="H4081">
            <v>-127.33833</v>
          </cell>
        </row>
        <row r="4082">
          <cell r="H4082">
            <v>-127.22165000000001</v>
          </cell>
        </row>
        <row r="4083">
          <cell r="H4083">
            <v>-127.10496999999998</v>
          </cell>
        </row>
        <row r="4084">
          <cell r="H4084">
            <v>-126.98839</v>
          </cell>
        </row>
        <row r="4085">
          <cell r="H4085">
            <v>-126.8716</v>
          </cell>
        </row>
        <row r="4086">
          <cell r="H4086">
            <v>-126.75492</v>
          </cell>
        </row>
        <row r="4087">
          <cell r="H4087">
            <v>-126.63824000000002</v>
          </cell>
        </row>
        <row r="4088">
          <cell r="H4088">
            <v>-126.52166</v>
          </cell>
        </row>
        <row r="4089">
          <cell r="H4089">
            <v>-126.40498000000001</v>
          </cell>
        </row>
        <row r="4090">
          <cell r="H4090">
            <v>-126.28829999999999</v>
          </cell>
        </row>
        <row r="4091">
          <cell r="H4091">
            <v>-126.17171999999999</v>
          </cell>
        </row>
        <row r="4092">
          <cell r="H4092">
            <v>-126.05504000000001</v>
          </cell>
        </row>
        <row r="4093">
          <cell r="H4093">
            <v>-125.93826000000001</v>
          </cell>
        </row>
        <row r="4094">
          <cell r="H4094">
            <v>-125.82159</v>
          </cell>
        </row>
        <row r="4095">
          <cell r="H4095">
            <v>-125.70501</v>
          </cell>
        </row>
        <row r="4096">
          <cell r="H4096">
            <v>-125.58832999999998</v>
          </cell>
        </row>
        <row r="4097">
          <cell r="H4097">
            <v>-125.47155000000001</v>
          </cell>
        </row>
        <row r="4098">
          <cell r="H4098">
            <v>-125.35488000000001</v>
          </cell>
        </row>
        <row r="4099">
          <cell r="H4099">
            <v>-125.23830000000001</v>
          </cell>
        </row>
        <row r="4100">
          <cell r="H4100">
            <v>-125.12163</v>
          </cell>
        </row>
        <row r="4101">
          <cell r="H4101">
            <v>-125.00484999999999</v>
          </cell>
        </row>
        <row r="4102">
          <cell r="H4102">
            <v>-124.88817999999999</v>
          </cell>
        </row>
        <row r="4103">
          <cell r="H4103">
            <v>-124.77160000000001</v>
          </cell>
        </row>
        <row r="4104">
          <cell r="H4104">
            <v>-124.65493000000001</v>
          </cell>
        </row>
        <row r="4105">
          <cell r="H4105">
            <v>-124.53826000000001</v>
          </cell>
        </row>
        <row r="4106">
          <cell r="H4106">
            <v>-124.42158000000001</v>
          </cell>
        </row>
        <row r="4107">
          <cell r="H4107">
            <v>-124.30501</v>
          </cell>
        </row>
        <row r="4108">
          <cell r="H4108">
            <v>-124.18823999999999</v>
          </cell>
        </row>
        <row r="4109">
          <cell r="H4109">
            <v>-124.07156999999999</v>
          </cell>
        </row>
        <row r="4110">
          <cell r="H4110">
            <v>-123.95490000000001</v>
          </cell>
        </row>
        <row r="4111">
          <cell r="H4111">
            <v>-123.83822999999998</v>
          </cell>
        </row>
        <row r="4112">
          <cell r="H4112">
            <v>-123.72166</v>
          </cell>
        </row>
        <row r="4113">
          <cell r="H4113">
            <v>-123.60488999999998</v>
          </cell>
        </row>
        <row r="4114">
          <cell r="H4114">
            <v>-123.48822</v>
          </cell>
        </row>
        <row r="4115">
          <cell r="H4115">
            <v>-123.37145</v>
          </cell>
        </row>
        <row r="4116">
          <cell r="H4116">
            <v>-123.25478</v>
          </cell>
        </row>
        <row r="4117">
          <cell r="H4117">
            <v>-123.13820999999999</v>
          </cell>
        </row>
        <row r="4118">
          <cell r="H4118">
            <v>-123.02154999999999</v>
          </cell>
        </row>
        <row r="4119">
          <cell r="H4119">
            <v>-122.90487999999999</v>
          </cell>
        </row>
        <row r="4120">
          <cell r="H4120">
            <v>-122.78821000000002</v>
          </cell>
        </row>
        <row r="4121">
          <cell r="H4121">
            <v>-122.67155</v>
          </cell>
        </row>
        <row r="4122">
          <cell r="H4122">
            <v>-122.55488</v>
          </cell>
        </row>
        <row r="4123">
          <cell r="H4123">
            <v>-122.43822000000002</v>
          </cell>
        </row>
        <row r="4124">
          <cell r="H4124">
            <v>-122.32155</v>
          </cell>
        </row>
        <row r="4125">
          <cell r="H4125">
            <v>-122.20488999999998</v>
          </cell>
        </row>
        <row r="4126">
          <cell r="H4126">
            <v>-122.08822000000001</v>
          </cell>
        </row>
        <row r="4127">
          <cell r="H4127">
            <v>-121.97156000000001</v>
          </cell>
        </row>
        <row r="4128">
          <cell r="H4128">
            <v>-121.855</v>
          </cell>
        </row>
        <row r="4129">
          <cell r="H4129">
            <v>-121.73813</v>
          </cell>
        </row>
        <row r="4130">
          <cell r="H4130">
            <v>-121.62146999999999</v>
          </cell>
        </row>
        <row r="4131">
          <cell r="H4131">
            <v>-121.50481000000001</v>
          </cell>
        </row>
        <row r="4132">
          <cell r="H4132">
            <v>-121.38815</v>
          </cell>
        </row>
        <row r="4133">
          <cell r="H4133">
            <v>-121.27149</v>
          </cell>
        </row>
        <row r="4134">
          <cell r="H4134">
            <v>-121.15483</v>
          </cell>
        </row>
        <row r="4135">
          <cell r="H4135">
            <v>-121.03807</v>
          </cell>
        </row>
        <row r="4136">
          <cell r="H4136">
            <v>-120.92151</v>
          </cell>
        </row>
        <row r="4137">
          <cell r="H4137">
            <v>-120.80485</v>
          </cell>
        </row>
        <row r="4138">
          <cell r="H4138">
            <v>-120.68819000000001</v>
          </cell>
        </row>
        <row r="4139">
          <cell r="H4139">
            <v>-120.57153</v>
          </cell>
        </row>
        <row r="4140">
          <cell r="H4140">
            <v>-120.45488</v>
          </cell>
        </row>
        <row r="4141">
          <cell r="H4141">
            <v>-120.33812</v>
          </cell>
        </row>
        <row r="4142">
          <cell r="H4142">
            <v>-120.22145999999999</v>
          </cell>
        </row>
        <row r="4143">
          <cell r="H4143">
            <v>-120.10481000000001</v>
          </cell>
        </row>
        <row r="4144">
          <cell r="H4144">
            <v>-119.98805</v>
          </cell>
        </row>
        <row r="4145">
          <cell r="H4145">
            <v>-119.87150000000001</v>
          </cell>
        </row>
        <row r="4146">
          <cell r="H4146">
            <v>-119.75484</v>
          </cell>
        </row>
        <row r="4147">
          <cell r="H4147">
            <v>-119.63819000000001</v>
          </cell>
        </row>
        <row r="4148">
          <cell r="H4148">
            <v>-119.52143</v>
          </cell>
        </row>
        <row r="4149">
          <cell r="H4149">
            <v>-119.40477999999999</v>
          </cell>
        </row>
        <row r="4150">
          <cell r="H4150">
            <v>-119.28813</v>
          </cell>
        </row>
        <row r="4151">
          <cell r="H4151">
            <v>-119.17147</v>
          </cell>
        </row>
        <row r="4152">
          <cell r="H4152">
            <v>-119.05481999999999</v>
          </cell>
        </row>
        <row r="4153">
          <cell r="H4153">
            <v>-118.93807</v>
          </cell>
        </row>
        <row r="4154">
          <cell r="H4154">
            <v>-118.82142</v>
          </cell>
        </row>
        <row r="4155">
          <cell r="H4155">
            <v>-118.70477</v>
          </cell>
        </row>
        <row r="4156">
          <cell r="H4156">
            <v>-118.58812</v>
          </cell>
        </row>
        <row r="4157">
          <cell r="H4157">
            <v>-118.47147</v>
          </cell>
        </row>
        <row r="4158">
          <cell r="H4158">
            <v>-118.35481999999999</v>
          </cell>
        </row>
        <row r="4159">
          <cell r="H4159">
            <v>-118.23797000000002</v>
          </cell>
        </row>
        <row r="4160">
          <cell r="H4160">
            <v>-118.12132</v>
          </cell>
        </row>
        <row r="4161">
          <cell r="H4161">
            <v>-118.00476999999999</v>
          </cell>
        </row>
        <row r="4162">
          <cell r="H4162">
            <v>-117.88812</v>
          </cell>
        </row>
        <row r="4163">
          <cell r="H4163">
            <v>-117.77147999999998</v>
          </cell>
        </row>
        <row r="4164">
          <cell r="H4164">
            <v>-117.65483</v>
          </cell>
        </row>
        <row r="4165">
          <cell r="H4165">
            <v>-117.53808000000001</v>
          </cell>
        </row>
        <row r="4166">
          <cell r="H4166">
            <v>-117.42144</v>
          </cell>
        </row>
        <row r="4167">
          <cell r="H4167">
            <v>-117.30479</v>
          </cell>
        </row>
        <row r="4168">
          <cell r="H4168">
            <v>-117.18814999999999</v>
          </cell>
        </row>
        <row r="4169">
          <cell r="H4169">
            <v>-117.0715</v>
          </cell>
        </row>
        <row r="4170">
          <cell r="H4170">
            <v>-116.95476000000001</v>
          </cell>
        </row>
        <row r="4171">
          <cell r="H4171">
            <v>-116.83812</v>
          </cell>
        </row>
        <row r="4172">
          <cell r="H4172">
            <v>-116.72137000000001</v>
          </cell>
        </row>
        <row r="4173">
          <cell r="H4173">
            <v>-116.60473</v>
          </cell>
        </row>
        <row r="4174">
          <cell r="H4174">
            <v>-116.48809</v>
          </cell>
        </row>
        <row r="4175">
          <cell r="H4175">
            <v>-116.37145000000001</v>
          </cell>
        </row>
        <row r="4176">
          <cell r="H4176">
            <v>-116.2547</v>
          </cell>
        </row>
        <row r="4177">
          <cell r="H4177">
            <v>-116.13806</v>
          </cell>
        </row>
        <row r="4178">
          <cell r="H4178">
            <v>-116.02142000000001</v>
          </cell>
        </row>
        <row r="4179">
          <cell r="H4179">
            <v>-115.90468</v>
          </cell>
        </row>
        <row r="4180">
          <cell r="H4180">
            <v>-115.78804</v>
          </cell>
        </row>
        <row r="4181">
          <cell r="H4181">
            <v>-115.6713</v>
          </cell>
        </row>
        <row r="4182">
          <cell r="H4182">
            <v>-115.55466</v>
          </cell>
        </row>
        <row r="4183">
          <cell r="H4183">
            <v>-115.43803</v>
          </cell>
        </row>
        <row r="4184">
          <cell r="H4184">
            <v>-115.32139000000001</v>
          </cell>
        </row>
        <row r="4185">
          <cell r="H4185">
            <v>-115.20474999999999</v>
          </cell>
        </row>
        <row r="4186">
          <cell r="H4186">
            <v>-115.08791000000001</v>
          </cell>
        </row>
        <row r="4187">
          <cell r="H4187">
            <v>-114.97128000000001</v>
          </cell>
        </row>
        <row r="4188">
          <cell r="H4188">
            <v>-114.85464</v>
          </cell>
        </row>
        <row r="4189">
          <cell r="H4189">
            <v>-114.73800999999999</v>
          </cell>
        </row>
        <row r="4190">
          <cell r="H4190">
            <v>-114.62136999999998</v>
          </cell>
        </row>
        <row r="4191">
          <cell r="H4191">
            <v>-114.50463999999999</v>
          </cell>
        </row>
        <row r="4192">
          <cell r="H4192">
            <v>-114.38800000000002</v>
          </cell>
        </row>
        <row r="4193">
          <cell r="H4193">
            <v>-114.27136999999999</v>
          </cell>
        </row>
        <row r="4194">
          <cell r="H4194">
            <v>-114.15473</v>
          </cell>
        </row>
        <row r="4195">
          <cell r="H4195">
            <v>-114.0381</v>
          </cell>
        </row>
        <row r="4196">
          <cell r="H4196">
            <v>-113.92126999999999</v>
          </cell>
        </row>
        <row r="4197">
          <cell r="H4197">
            <v>-113.80463999999999</v>
          </cell>
        </row>
        <row r="4198">
          <cell r="H4198">
            <v>-113.68800999999999</v>
          </cell>
        </row>
        <row r="4199">
          <cell r="H4199">
            <v>-113.57127</v>
          </cell>
        </row>
        <row r="4200">
          <cell r="H4200">
            <v>-113.45464</v>
          </cell>
        </row>
        <row r="4201">
          <cell r="H4201">
            <v>-113.33790999999999</v>
          </cell>
        </row>
        <row r="4202">
          <cell r="H4202">
            <v>-113.22128000000001</v>
          </cell>
        </row>
        <row r="4203">
          <cell r="H4203">
            <v>-113.10465000000001</v>
          </cell>
        </row>
        <row r="4204">
          <cell r="H4204">
            <v>-112.98802999999999</v>
          </cell>
        </row>
        <row r="4205">
          <cell r="H4205">
            <v>-112.87130000000001</v>
          </cell>
        </row>
        <row r="4206">
          <cell r="H4206">
            <v>-112.75456999999999</v>
          </cell>
        </row>
        <row r="4207">
          <cell r="H4207">
            <v>-112.63794</v>
          </cell>
        </row>
        <row r="4208">
          <cell r="H4208">
            <v>-112.52130999999999</v>
          </cell>
        </row>
        <row r="4209">
          <cell r="H4209">
            <v>-112.40469</v>
          </cell>
        </row>
        <row r="4210">
          <cell r="H4210">
            <v>-112.28796</v>
          </cell>
        </row>
        <row r="4211">
          <cell r="H4211">
            <v>-112.17124000000001</v>
          </cell>
        </row>
        <row r="4212">
          <cell r="H4212">
            <v>-112.05450999999999</v>
          </cell>
        </row>
        <row r="4213">
          <cell r="H4213">
            <v>-111.93789000000001</v>
          </cell>
        </row>
        <row r="4214">
          <cell r="H4214">
            <v>-111.82126</v>
          </cell>
        </row>
        <row r="4215">
          <cell r="H4215">
            <v>-111.70454000000001</v>
          </cell>
        </row>
        <row r="4216">
          <cell r="H4216">
            <v>-111.58790999999999</v>
          </cell>
        </row>
        <row r="4217">
          <cell r="H4217">
            <v>-111.47129000000001</v>
          </cell>
        </row>
        <row r="4218">
          <cell r="H4218">
            <v>-111.35466999999998</v>
          </cell>
        </row>
        <row r="4219">
          <cell r="H4219">
            <v>-111.23795000000001</v>
          </cell>
        </row>
        <row r="4220">
          <cell r="H4220">
            <v>-111.12121999999999</v>
          </cell>
        </row>
        <row r="4221">
          <cell r="H4221">
            <v>-111.00460000000001</v>
          </cell>
        </row>
        <row r="4222">
          <cell r="H4222">
            <v>-110.88798</v>
          </cell>
        </row>
        <row r="4223">
          <cell r="H4223">
            <v>-110.77135999999999</v>
          </cell>
        </row>
        <row r="4224">
          <cell r="H4224">
            <v>-110.65444000000001</v>
          </cell>
        </row>
        <row r="4225">
          <cell r="H4225">
            <v>-110.53782</v>
          </cell>
        </row>
        <row r="4226">
          <cell r="H4226">
            <v>-110.4212</v>
          </cell>
        </row>
        <row r="4227">
          <cell r="H4227">
            <v>-110.30458</v>
          </cell>
        </row>
        <row r="4228">
          <cell r="H4228">
            <v>-110.18796999999999</v>
          </cell>
        </row>
        <row r="4229">
          <cell r="H4229">
            <v>-110.07114999999999</v>
          </cell>
        </row>
        <row r="4230">
          <cell r="H4230">
            <v>-109.95453000000001</v>
          </cell>
        </row>
        <row r="4231">
          <cell r="H4231">
            <v>-109.83791000000001</v>
          </cell>
        </row>
        <row r="4232">
          <cell r="H4232">
            <v>-109.7213</v>
          </cell>
        </row>
        <row r="4233">
          <cell r="H4233">
            <v>-109.60458</v>
          </cell>
        </row>
        <row r="4234">
          <cell r="H4234">
            <v>-109.48787</v>
          </cell>
        </row>
        <row r="4235">
          <cell r="H4235">
            <v>-109.37124999999999</v>
          </cell>
        </row>
        <row r="4236">
          <cell r="H4236">
            <v>-109.25454000000001</v>
          </cell>
        </row>
        <row r="4237">
          <cell r="H4237">
            <v>-109.13782</v>
          </cell>
        </row>
        <row r="4238">
          <cell r="H4238">
            <v>-109.02111000000001</v>
          </cell>
        </row>
        <row r="4239">
          <cell r="H4239">
            <v>-108.90449999999998</v>
          </cell>
        </row>
        <row r="4240">
          <cell r="H4240">
            <v>-108.78787999999999</v>
          </cell>
        </row>
        <row r="4241">
          <cell r="H4241">
            <v>-108.67127000000001</v>
          </cell>
        </row>
        <row r="4242">
          <cell r="H4242">
            <v>-108.55446000000001</v>
          </cell>
        </row>
        <row r="4243">
          <cell r="H4243">
            <v>-108.43785</v>
          </cell>
        </row>
        <row r="4244">
          <cell r="H4244">
            <v>-108.32123999999999</v>
          </cell>
        </row>
        <row r="4245">
          <cell r="H4245">
            <v>-108.20461999999999</v>
          </cell>
        </row>
        <row r="4246">
          <cell r="H4246">
            <v>-108.08780999999999</v>
          </cell>
        </row>
        <row r="4247">
          <cell r="H4247">
            <v>-107.97111000000001</v>
          </cell>
        </row>
        <row r="4248">
          <cell r="H4248">
            <v>-107.8545</v>
          </cell>
        </row>
        <row r="4249">
          <cell r="H4249">
            <v>-107.73788999999999</v>
          </cell>
        </row>
        <row r="4250">
          <cell r="H4250">
            <v>-107.62108000000001</v>
          </cell>
        </row>
        <row r="4251">
          <cell r="H4251">
            <v>-107.50447</v>
          </cell>
        </row>
        <row r="4252">
          <cell r="H4252">
            <v>-107.38786</v>
          </cell>
        </row>
        <row r="4253">
          <cell r="H4253">
            <v>-107.27115999999999</v>
          </cell>
        </row>
        <row r="4254">
          <cell r="H4254">
            <v>-107.15445</v>
          </cell>
        </row>
        <row r="4255">
          <cell r="H4255">
            <v>-107.03784000000002</v>
          </cell>
        </row>
        <row r="4256">
          <cell r="H4256">
            <v>-106.92114000000001</v>
          </cell>
        </row>
        <row r="4257">
          <cell r="H4257">
            <v>-106.80452999999999</v>
          </cell>
        </row>
        <row r="4258">
          <cell r="H4258">
            <v>-106.68773</v>
          </cell>
        </row>
        <row r="4259">
          <cell r="H4259">
            <v>-106.57112000000001</v>
          </cell>
        </row>
        <row r="4260">
          <cell r="H4260">
            <v>-106.45442</v>
          </cell>
        </row>
        <row r="4261">
          <cell r="H4261">
            <v>-106.33782000000001</v>
          </cell>
        </row>
        <row r="4262">
          <cell r="H4262">
            <v>-106.22110999999998</v>
          </cell>
        </row>
        <row r="4263">
          <cell r="H4263">
            <v>-106.10440999999999</v>
          </cell>
        </row>
        <row r="4264">
          <cell r="H4264">
            <v>-105.98781</v>
          </cell>
        </row>
        <row r="4265">
          <cell r="H4265">
            <v>-105.87121</v>
          </cell>
        </row>
        <row r="4266">
          <cell r="H4266">
            <v>-105.75441000000001</v>
          </cell>
        </row>
        <row r="4267">
          <cell r="H4267">
            <v>-105.63781</v>
          </cell>
        </row>
        <row r="4268">
          <cell r="H4268">
            <v>-105.52119999999999</v>
          </cell>
        </row>
        <row r="4269">
          <cell r="H4269">
            <v>-105.40440000000001</v>
          </cell>
        </row>
        <row r="4270">
          <cell r="H4270">
            <v>-105.28770999999999</v>
          </cell>
        </row>
        <row r="4271">
          <cell r="H4271">
            <v>-105.17101000000001</v>
          </cell>
        </row>
        <row r="4272">
          <cell r="H4272">
            <v>-105.05441</v>
          </cell>
        </row>
        <row r="4273">
          <cell r="H4273">
            <v>-104.93781000000001</v>
          </cell>
        </row>
        <row r="4274">
          <cell r="H4274">
            <v>-104.82101000000002</v>
          </cell>
        </row>
        <row r="4275">
          <cell r="H4275">
            <v>-104.70442</v>
          </cell>
        </row>
        <row r="4276">
          <cell r="H4276">
            <v>-104.58781999999999</v>
          </cell>
        </row>
        <row r="4277">
          <cell r="H4277">
            <v>-104.47112</v>
          </cell>
        </row>
        <row r="4278">
          <cell r="H4278">
            <v>-104.35443000000001</v>
          </cell>
        </row>
        <row r="4279">
          <cell r="H4279">
            <v>-104.23783</v>
          </cell>
        </row>
        <row r="4280">
          <cell r="H4280">
            <v>-104.12104000000001</v>
          </cell>
        </row>
        <row r="4281">
          <cell r="H4281">
            <v>-104.00434000000001</v>
          </cell>
        </row>
        <row r="4282">
          <cell r="H4282">
            <v>-103.88765000000001</v>
          </cell>
        </row>
        <row r="4283">
          <cell r="H4283">
            <v>-103.77104999999999</v>
          </cell>
        </row>
        <row r="4284">
          <cell r="H4284">
            <v>-103.65445999999999</v>
          </cell>
        </row>
        <row r="4285">
          <cell r="H4285">
            <v>-103.53768000000001</v>
          </cell>
        </row>
        <row r="4286">
          <cell r="H4286">
            <v>-103.42105000000001</v>
          </cell>
        </row>
        <row r="4287">
          <cell r="H4287">
            <v>-103.30440999999999</v>
          </cell>
        </row>
        <row r="4288">
          <cell r="H4288">
            <v>-103.18778</v>
          </cell>
        </row>
        <row r="4289">
          <cell r="H4289">
            <v>-103.07104000000001</v>
          </cell>
        </row>
        <row r="4290">
          <cell r="H4290">
            <v>-102.95441</v>
          </cell>
        </row>
        <row r="4291">
          <cell r="H4291">
            <v>-102.83767999999999</v>
          </cell>
        </row>
        <row r="4292">
          <cell r="H4292">
            <v>-102.72104999999999</v>
          </cell>
        </row>
        <row r="4293">
          <cell r="H4293">
            <v>-102.60431</v>
          </cell>
        </row>
        <row r="4294">
          <cell r="H4294">
            <v>-102.48768</v>
          </cell>
        </row>
        <row r="4295">
          <cell r="H4295">
            <v>-102.37105</v>
          </cell>
        </row>
        <row r="4296">
          <cell r="H4296">
            <v>-102.25432000000001</v>
          </cell>
        </row>
        <row r="4297">
          <cell r="H4297">
            <v>-102.13768</v>
          </cell>
        </row>
        <row r="4298">
          <cell r="H4298">
            <v>-102.02104999999999</v>
          </cell>
        </row>
        <row r="4299">
          <cell r="H4299">
            <v>-101.90442</v>
          </cell>
        </row>
        <row r="4300">
          <cell r="H4300">
            <v>-101.78769</v>
          </cell>
        </row>
        <row r="4301">
          <cell r="H4301">
            <v>-101.67096000000001</v>
          </cell>
        </row>
        <row r="4302">
          <cell r="H4302">
            <v>-101.55432</v>
          </cell>
        </row>
        <row r="4303">
          <cell r="H4303">
            <v>-101.4376</v>
          </cell>
        </row>
        <row r="4304">
          <cell r="H4304">
            <v>-101.32096</v>
          </cell>
        </row>
        <row r="4305">
          <cell r="H4305">
            <v>-101.20433</v>
          </cell>
        </row>
        <row r="4306">
          <cell r="H4306">
            <v>-101.08768999999999</v>
          </cell>
        </row>
        <row r="4307">
          <cell r="H4307">
            <v>-100.97096999999999</v>
          </cell>
        </row>
        <row r="4308">
          <cell r="H4308">
            <v>-100.85433999999999</v>
          </cell>
        </row>
        <row r="4309">
          <cell r="H4309">
            <v>-100.73770999999999</v>
          </cell>
        </row>
        <row r="4310">
          <cell r="H4310">
            <v>-100.62098</v>
          </cell>
        </row>
        <row r="4311">
          <cell r="H4311">
            <v>-100.50424</v>
          </cell>
        </row>
        <row r="4312">
          <cell r="H4312">
            <v>-100.38761</v>
          </cell>
        </row>
        <row r="4313">
          <cell r="H4313">
            <v>-100.27097999999999</v>
          </cell>
        </row>
        <row r="4314">
          <cell r="H4314">
            <v>-100.15425</v>
          </cell>
        </row>
        <row r="4315">
          <cell r="H4315">
            <v>-100.03761</v>
          </cell>
        </row>
        <row r="4316">
          <cell r="H4316">
            <v>-99.920990000000003</v>
          </cell>
        </row>
        <row r="4317">
          <cell r="H4317">
            <v>-99.804259999999999</v>
          </cell>
        </row>
        <row r="4318">
          <cell r="H4318">
            <v>-99.687629999999999</v>
          </cell>
        </row>
        <row r="4319">
          <cell r="H4319">
            <v>-99.570999999999998</v>
          </cell>
        </row>
        <row r="4320">
          <cell r="H4320">
            <v>-99.454359999999994</v>
          </cell>
        </row>
        <row r="4321">
          <cell r="H4321">
            <v>-99.33753999999999</v>
          </cell>
        </row>
        <row r="4322">
          <cell r="H4322">
            <v>-99.2209</v>
          </cell>
        </row>
        <row r="4323">
          <cell r="H4323">
            <v>-99.104280000000003</v>
          </cell>
        </row>
        <row r="4324">
          <cell r="H4324">
            <v>-98.987549999999999</v>
          </cell>
        </row>
        <row r="4325">
          <cell r="H4325">
            <v>-98.870919999999998</v>
          </cell>
        </row>
        <row r="4326">
          <cell r="H4326">
            <v>-98.754289999999997</v>
          </cell>
        </row>
        <row r="4327">
          <cell r="H4327">
            <v>-98.637559999999993</v>
          </cell>
        </row>
        <row r="4328">
          <cell r="H4328">
            <v>-98.520920000000004</v>
          </cell>
        </row>
        <row r="4329">
          <cell r="H4329">
            <v>-98.404299999999992</v>
          </cell>
        </row>
        <row r="4330">
          <cell r="H4330">
            <v>-98.287570000000002</v>
          </cell>
        </row>
        <row r="4331">
          <cell r="H4331">
            <v>-98.170839999999998</v>
          </cell>
        </row>
        <row r="4332">
          <cell r="H4332">
            <v>-98.054220000000001</v>
          </cell>
        </row>
        <row r="4333">
          <cell r="H4333">
            <v>-97.937579999999997</v>
          </cell>
        </row>
        <row r="4334">
          <cell r="H4334">
            <v>-97.820850000000007</v>
          </cell>
        </row>
        <row r="4335">
          <cell r="H4335">
            <v>-97.704220000000007</v>
          </cell>
        </row>
        <row r="4336">
          <cell r="H4336">
            <v>-97.587590000000006</v>
          </cell>
        </row>
        <row r="4337">
          <cell r="H4337">
            <v>-97.470860000000002</v>
          </cell>
        </row>
        <row r="4338">
          <cell r="H4338">
            <v>-97.354230000000001</v>
          </cell>
        </row>
        <row r="4339">
          <cell r="H4339">
            <v>-97.237610000000004</v>
          </cell>
        </row>
        <row r="4340">
          <cell r="H4340">
            <v>-97.12088</v>
          </cell>
        </row>
        <row r="4341">
          <cell r="H4341">
            <v>-97.004149999999996</v>
          </cell>
        </row>
        <row r="4342">
          <cell r="H4342">
            <v>-96.887519999999995</v>
          </cell>
        </row>
        <row r="4343">
          <cell r="H4343">
            <v>-96.770899999999997</v>
          </cell>
        </row>
        <row r="4344">
          <cell r="H4344">
            <v>-96.654170000000008</v>
          </cell>
        </row>
        <row r="4345">
          <cell r="H4345">
            <v>-96.537540000000007</v>
          </cell>
        </row>
        <row r="4346">
          <cell r="H4346">
            <v>-96.42092000000001</v>
          </cell>
        </row>
        <row r="4347">
          <cell r="H4347">
            <v>-96.304180000000002</v>
          </cell>
        </row>
        <row r="4348">
          <cell r="H4348">
            <v>-96.187560000000005</v>
          </cell>
        </row>
        <row r="4349">
          <cell r="H4349">
            <v>-96.070830000000001</v>
          </cell>
        </row>
        <row r="4350">
          <cell r="H4350">
            <v>-95.954100000000011</v>
          </cell>
        </row>
        <row r="4351">
          <cell r="H4351">
            <v>-95.837480000000014</v>
          </cell>
        </row>
        <row r="4352">
          <cell r="H4352">
            <v>-95.720849999999999</v>
          </cell>
        </row>
        <row r="4353">
          <cell r="H4353">
            <v>-95.604119999999995</v>
          </cell>
        </row>
        <row r="4354">
          <cell r="H4354">
            <v>-95.487490000000008</v>
          </cell>
        </row>
        <row r="4355">
          <cell r="H4355">
            <v>-95.370869999999996</v>
          </cell>
        </row>
        <row r="4356">
          <cell r="H4356">
            <v>-95.254139999999992</v>
          </cell>
        </row>
        <row r="4357">
          <cell r="H4357">
            <v>-95.137520000000009</v>
          </cell>
        </row>
        <row r="4358">
          <cell r="H4358">
            <v>-95.020789999999991</v>
          </cell>
        </row>
        <row r="4359">
          <cell r="H4359">
            <v>-94.904160000000005</v>
          </cell>
        </row>
        <row r="4360">
          <cell r="H4360">
            <v>-94.787430000000001</v>
          </cell>
        </row>
        <row r="4361">
          <cell r="H4361">
            <v>-94.670810000000003</v>
          </cell>
        </row>
        <row r="4362">
          <cell r="H4362">
            <v>-94.554180000000002</v>
          </cell>
        </row>
        <row r="4363">
          <cell r="H4363">
            <v>-94.437449999999998</v>
          </cell>
        </row>
        <row r="4364">
          <cell r="H4364">
            <v>-94.320830000000001</v>
          </cell>
        </row>
        <row r="4365">
          <cell r="H4365">
            <v>-94.2042</v>
          </cell>
        </row>
        <row r="4366">
          <cell r="H4366">
            <v>-94.087469999999996</v>
          </cell>
        </row>
        <row r="4367">
          <cell r="H4367">
            <v>-93.970749999999995</v>
          </cell>
        </row>
        <row r="4368">
          <cell r="H4368">
            <v>-93.854119999999995</v>
          </cell>
        </row>
        <row r="4369">
          <cell r="H4369">
            <v>-93.737400000000008</v>
          </cell>
        </row>
        <row r="4370">
          <cell r="H4370">
            <v>-93.620770000000007</v>
          </cell>
        </row>
        <row r="4371">
          <cell r="H4371">
            <v>-93.504149999999996</v>
          </cell>
        </row>
        <row r="4372">
          <cell r="H4372">
            <v>-93.387420000000006</v>
          </cell>
        </row>
        <row r="4373">
          <cell r="H4373">
            <v>-93.270800000000008</v>
          </cell>
        </row>
        <row r="4374">
          <cell r="H4374">
            <v>-93.154170000000008</v>
          </cell>
        </row>
        <row r="4375">
          <cell r="H4375">
            <v>-93.037450000000007</v>
          </cell>
        </row>
        <row r="4376">
          <cell r="H4376">
            <v>-92.920720000000003</v>
          </cell>
        </row>
        <row r="4377">
          <cell r="H4377">
            <v>-92.804090000000016</v>
          </cell>
        </row>
        <row r="4378">
          <cell r="H4378">
            <v>-92.687370000000001</v>
          </cell>
        </row>
        <row r="4379">
          <cell r="H4379">
            <v>-92.57074999999999</v>
          </cell>
        </row>
        <row r="4380">
          <cell r="H4380">
            <v>-92.454120000000003</v>
          </cell>
        </row>
        <row r="4381">
          <cell r="H4381">
            <v>-92.337400000000002</v>
          </cell>
        </row>
        <row r="4382">
          <cell r="H4382">
            <v>-92.220770000000002</v>
          </cell>
        </row>
        <row r="4383">
          <cell r="H4383">
            <v>-92.10414999999999</v>
          </cell>
        </row>
        <row r="4384">
          <cell r="H4384">
            <v>-91.98742</v>
          </cell>
        </row>
        <row r="4385">
          <cell r="H4385">
            <v>-91.870699999999999</v>
          </cell>
        </row>
        <row r="4386">
          <cell r="H4386">
            <v>-91.754080000000002</v>
          </cell>
        </row>
        <row r="4387">
          <cell r="H4387">
            <v>-91.637349999999984</v>
          </cell>
        </row>
        <row r="4388">
          <cell r="H4388">
            <v>-91.520719999999997</v>
          </cell>
        </row>
        <row r="4389">
          <cell r="H4389">
            <v>-91.40401</v>
          </cell>
        </row>
        <row r="4390">
          <cell r="H4390">
            <v>-91.287379999999999</v>
          </cell>
        </row>
        <row r="4391">
          <cell r="H4391">
            <v>-91.170760000000001</v>
          </cell>
        </row>
        <row r="4392">
          <cell r="H4392">
            <v>-91.054029999999997</v>
          </cell>
        </row>
        <row r="4393">
          <cell r="H4393">
            <v>-90.93741</v>
          </cell>
        </row>
        <row r="4394">
          <cell r="H4394">
            <v>-90.82068000000001</v>
          </cell>
        </row>
        <row r="4395">
          <cell r="H4395">
            <v>-90.703960000000009</v>
          </cell>
        </row>
        <row r="4396">
          <cell r="H4396">
            <v>-90.587339999999998</v>
          </cell>
        </row>
        <row r="4397">
          <cell r="H4397">
            <v>-90.470709999999997</v>
          </cell>
        </row>
        <row r="4398">
          <cell r="H4398">
            <v>-90.353989999999996</v>
          </cell>
        </row>
        <row r="4399">
          <cell r="H4399">
            <v>-90.237370000000013</v>
          </cell>
        </row>
        <row r="4400">
          <cell r="H4400">
            <v>-90.120750000000001</v>
          </cell>
        </row>
        <row r="4401">
          <cell r="H4401">
            <v>-90.00403</v>
          </cell>
        </row>
        <row r="4402">
          <cell r="H4402">
            <v>-89.887299999999996</v>
          </cell>
        </row>
        <row r="4403">
          <cell r="H4403">
            <v>-89.770679999999999</v>
          </cell>
        </row>
        <row r="4404">
          <cell r="H4404">
            <v>-89.653960000000012</v>
          </cell>
        </row>
        <row r="4405">
          <cell r="H4405">
            <v>-89.537329999999997</v>
          </cell>
        </row>
        <row r="4406">
          <cell r="H4406">
            <v>-89.42071</v>
          </cell>
        </row>
        <row r="4407">
          <cell r="H4407">
            <v>-89.303989999999999</v>
          </cell>
        </row>
        <row r="4408">
          <cell r="H4408">
            <v>-89.187359999999998</v>
          </cell>
        </row>
        <row r="4409">
          <cell r="H4409">
            <v>-89.070650000000001</v>
          </cell>
        </row>
        <row r="4410">
          <cell r="H4410">
            <v>-88.95402</v>
          </cell>
        </row>
        <row r="4411">
          <cell r="H4411">
            <v>-88.837299999999999</v>
          </cell>
        </row>
        <row r="4412">
          <cell r="H4412">
            <v>-88.720579999999998</v>
          </cell>
        </row>
        <row r="4413">
          <cell r="H4413">
            <v>-88.603950000000012</v>
          </cell>
        </row>
        <row r="4414">
          <cell r="H4414">
            <v>-88.487339999999989</v>
          </cell>
        </row>
        <row r="4415">
          <cell r="H4415">
            <v>-88.370609999999999</v>
          </cell>
        </row>
        <row r="4416">
          <cell r="H4416">
            <v>-88.253990000000002</v>
          </cell>
        </row>
        <row r="4417">
          <cell r="H4417">
            <v>-88.137379999999993</v>
          </cell>
        </row>
        <row r="4418">
          <cell r="H4418">
            <v>-88.020650000000003</v>
          </cell>
        </row>
        <row r="4419">
          <cell r="H4419">
            <v>-87.903930000000003</v>
          </cell>
        </row>
        <row r="4420">
          <cell r="H4420">
            <v>-87.787210000000002</v>
          </cell>
        </row>
        <row r="4421">
          <cell r="H4421">
            <v>-87.67058999999999</v>
          </cell>
        </row>
        <row r="4422">
          <cell r="H4422">
            <v>-87.553960000000004</v>
          </cell>
        </row>
        <row r="4423">
          <cell r="H4423">
            <v>-87.437240000000003</v>
          </cell>
        </row>
        <row r="4424">
          <cell r="H4424">
            <v>-87.320620000000005</v>
          </cell>
        </row>
        <row r="4425">
          <cell r="H4425">
            <v>-87.203999999999994</v>
          </cell>
        </row>
        <row r="4426">
          <cell r="H4426">
            <v>-87.087280000000007</v>
          </cell>
        </row>
        <row r="4427">
          <cell r="H4427">
            <v>-86.970559999999992</v>
          </cell>
        </row>
        <row r="4428">
          <cell r="H4428">
            <v>-86.853840000000005</v>
          </cell>
        </row>
        <row r="4429">
          <cell r="H4429">
            <v>-86.737230000000011</v>
          </cell>
        </row>
        <row r="4430">
          <cell r="H4430">
            <v>-86.620599999999996</v>
          </cell>
        </row>
        <row r="4431">
          <cell r="H4431">
            <v>-86.503879999999995</v>
          </cell>
        </row>
        <row r="4432">
          <cell r="H4432">
            <v>-86.387259999999998</v>
          </cell>
        </row>
        <row r="4433">
          <cell r="H4433">
            <v>-86.270650000000003</v>
          </cell>
        </row>
        <row r="4434">
          <cell r="H4434">
            <v>-86.153919999999999</v>
          </cell>
        </row>
        <row r="4435">
          <cell r="H4435">
            <v>-86.037210000000002</v>
          </cell>
        </row>
        <row r="4436">
          <cell r="H4436">
            <v>-85.920479999999998</v>
          </cell>
        </row>
        <row r="4437">
          <cell r="H4437">
            <v>-85.803870000000003</v>
          </cell>
        </row>
        <row r="4438">
          <cell r="H4438">
            <v>-85.687239999999989</v>
          </cell>
        </row>
        <row r="4439">
          <cell r="H4439">
            <v>-85.570529999999991</v>
          </cell>
        </row>
        <row r="4440">
          <cell r="H4440">
            <v>-85.453900000000004</v>
          </cell>
        </row>
        <row r="4441">
          <cell r="H4441">
            <v>-85.337289999999996</v>
          </cell>
        </row>
        <row r="4442">
          <cell r="H4442">
            <v>-85.220569999999995</v>
          </cell>
        </row>
        <row r="4443">
          <cell r="H4443">
            <v>-85.103850000000008</v>
          </cell>
        </row>
        <row r="4444">
          <cell r="H4444">
            <v>-84.987139999999997</v>
          </cell>
        </row>
        <row r="4445">
          <cell r="H4445">
            <v>-84.87051000000001</v>
          </cell>
        </row>
        <row r="4446">
          <cell r="H4446">
            <v>-84.753889999999998</v>
          </cell>
        </row>
        <row r="4447">
          <cell r="H4447">
            <v>-84.637169999999998</v>
          </cell>
        </row>
        <row r="4448">
          <cell r="H4448">
            <v>-84.52055</v>
          </cell>
        </row>
        <row r="4449">
          <cell r="H4449">
            <v>-84.403829999999999</v>
          </cell>
        </row>
        <row r="4450">
          <cell r="H4450">
            <v>-84.287220000000005</v>
          </cell>
        </row>
        <row r="4451">
          <cell r="H4451">
            <v>-84.170500000000004</v>
          </cell>
        </row>
        <row r="4452">
          <cell r="H4452">
            <v>-84.053780000000003</v>
          </cell>
        </row>
        <row r="4453">
          <cell r="H4453">
            <v>-83.937160000000006</v>
          </cell>
        </row>
        <row r="4454">
          <cell r="H4454">
            <v>-83.820440000000005</v>
          </cell>
        </row>
        <row r="4455">
          <cell r="H4455">
            <v>-83.703830000000011</v>
          </cell>
        </row>
        <row r="4456">
          <cell r="H4456">
            <v>-83.587210000000013</v>
          </cell>
        </row>
        <row r="4457">
          <cell r="H4457">
            <v>-83.470500000000001</v>
          </cell>
        </row>
        <row r="4458">
          <cell r="H4458">
            <v>-83.35378</v>
          </cell>
        </row>
        <row r="4459">
          <cell r="H4459">
            <v>-83.23706</v>
          </cell>
        </row>
        <row r="4460">
          <cell r="H4460">
            <v>-83.120440000000002</v>
          </cell>
        </row>
        <row r="4461">
          <cell r="H4461">
            <v>-83.003830000000008</v>
          </cell>
        </row>
        <row r="4462">
          <cell r="H4462">
            <v>-82.887100000000004</v>
          </cell>
        </row>
        <row r="4463">
          <cell r="H4463">
            <v>-82.770489999999995</v>
          </cell>
        </row>
        <row r="4464">
          <cell r="H4464">
            <v>-82.653880000000001</v>
          </cell>
        </row>
        <row r="4465">
          <cell r="H4465">
            <v>-82.537159999999986</v>
          </cell>
        </row>
        <row r="4466">
          <cell r="H4466">
            <v>-82.420439999999999</v>
          </cell>
        </row>
        <row r="4467">
          <cell r="H4467">
            <v>-82.303719999999984</v>
          </cell>
        </row>
        <row r="4468">
          <cell r="H4468">
            <v>-82.187100000000001</v>
          </cell>
        </row>
        <row r="4469">
          <cell r="H4469">
            <v>-82.070390000000003</v>
          </cell>
        </row>
        <row r="4470">
          <cell r="H4470">
            <v>-81.953771999999987</v>
          </cell>
        </row>
        <row r="4471">
          <cell r="H4471">
            <v>-81.83715500000001</v>
          </cell>
        </row>
        <row r="4472">
          <cell r="H4472">
            <v>-81.720438000000001</v>
          </cell>
        </row>
        <row r="4473">
          <cell r="H4473">
            <v>-81.603719999999996</v>
          </cell>
        </row>
        <row r="4474">
          <cell r="H4474">
            <v>-81.487012000000007</v>
          </cell>
        </row>
        <row r="4475">
          <cell r="H4475">
            <v>-81.370394000000005</v>
          </cell>
        </row>
        <row r="4476">
          <cell r="H4476">
            <v>-81.25377499999999</v>
          </cell>
        </row>
        <row r="4477">
          <cell r="H4477">
            <v>-81.137055999999987</v>
          </cell>
        </row>
        <row r="4478">
          <cell r="H4478">
            <v>-81.020447000000004</v>
          </cell>
        </row>
        <row r="4479">
          <cell r="H4479">
            <v>-80.903727000000003</v>
          </cell>
        </row>
        <row r="4480">
          <cell r="H4480">
            <v>-80.787116999999995</v>
          </cell>
        </row>
        <row r="4481">
          <cell r="H4481">
            <v>-80.670396999999994</v>
          </cell>
        </row>
        <row r="4482">
          <cell r="H4482">
            <v>-80.553685999999985</v>
          </cell>
        </row>
        <row r="4483">
          <cell r="H4483">
            <v>-80.437065000000004</v>
          </cell>
        </row>
        <row r="4484">
          <cell r="H4484">
            <v>-80.320352999999997</v>
          </cell>
        </row>
        <row r="4485">
          <cell r="H4485">
            <v>-80.203731999999988</v>
          </cell>
        </row>
        <row r="4486">
          <cell r="H4486">
            <v>-80.087119000000001</v>
          </cell>
        </row>
        <row r="4487">
          <cell r="H4487">
            <v>-79.970407000000009</v>
          </cell>
        </row>
        <row r="4488">
          <cell r="H4488">
            <v>-79.853694000000004</v>
          </cell>
        </row>
        <row r="4489">
          <cell r="H4489">
            <v>-79.736980700000004</v>
          </cell>
        </row>
        <row r="4490">
          <cell r="H4490">
            <v>-79.620367099999996</v>
          </cell>
        </row>
        <row r="4491">
          <cell r="H4491">
            <v>-79.503643100000005</v>
          </cell>
        </row>
        <row r="4492">
          <cell r="H4492">
            <v>-79.387028999999998</v>
          </cell>
        </row>
        <row r="4493">
          <cell r="H4493">
            <v>-79.270413999999988</v>
          </cell>
        </row>
        <row r="4494">
          <cell r="H4494">
            <v>-79.153708999999992</v>
          </cell>
        </row>
        <row r="4495">
          <cell r="H4495">
            <v>-79.037093999999996</v>
          </cell>
        </row>
        <row r="4496">
          <cell r="H4496">
            <v>-78.920277999999996</v>
          </cell>
        </row>
        <row r="4497">
          <cell r="H4497">
            <v>-78.803661999999989</v>
          </cell>
        </row>
        <row r="4498">
          <cell r="H4498">
            <v>-78.686945000000009</v>
          </cell>
        </row>
        <row r="4499">
          <cell r="H4499">
            <v>-78.57033899999999</v>
          </cell>
        </row>
        <row r="4500">
          <cell r="H4500">
            <v>-78.453721000000002</v>
          </cell>
        </row>
        <row r="4501">
          <cell r="H4501">
            <v>-78.337003999999993</v>
          </cell>
        </row>
        <row r="4502">
          <cell r="H4502">
            <v>-78.220395999999994</v>
          </cell>
        </row>
        <row r="4503">
          <cell r="H4503">
            <v>-78.103578000000013</v>
          </cell>
        </row>
        <row r="4504">
          <cell r="H4504">
            <v>-77.986969000000002</v>
          </cell>
        </row>
        <row r="4505">
          <cell r="H4505">
            <v>-77.870249999999999</v>
          </cell>
        </row>
        <row r="4506">
          <cell r="H4506">
            <v>-77.753640999999988</v>
          </cell>
        </row>
        <row r="4507">
          <cell r="H4507">
            <v>-77.637030999999993</v>
          </cell>
        </row>
        <row r="4508">
          <cell r="H4508">
            <v>-77.520310999999992</v>
          </cell>
        </row>
        <row r="4509">
          <cell r="H4509">
            <v>-77.403701000000012</v>
          </cell>
        </row>
        <row r="4510">
          <cell r="H4510">
            <v>-77.28689</v>
          </cell>
        </row>
        <row r="4511">
          <cell r="H4511">
            <v>-77.170280000000005</v>
          </cell>
        </row>
        <row r="4512">
          <cell r="H4512">
            <v>-77.053569999999993</v>
          </cell>
        </row>
        <row r="4513">
          <cell r="H4513">
            <v>-76.936959999999985</v>
          </cell>
        </row>
        <row r="4514">
          <cell r="H4514">
            <v>-76.820329999999998</v>
          </cell>
        </row>
        <row r="4515">
          <cell r="H4515">
            <v>-76.703620000000001</v>
          </cell>
        </row>
        <row r="4516">
          <cell r="H4516">
            <v>-76.587019999999995</v>
          </cell>
        </row>
        <row r="4517">
          <cell r="H4517">
            <v>-76.470209999999994</v>
          </cell>
        </row>
        <row r="4518">
          <cell r="H4518">
            <v>-76.353589999999997</v>
          </cell>
        </row>
        <row r="4519">
          <cell r="H4519">
            <v>-76.236880000000014</v>
          </cell>
        </row>
        <row r="4520">
          <cell r="H4520">
            <v>-76.120260000000002</v>
          </cell>
        </row>
        <row r="4521">
          <cell r="H4521">
            <v>-76.003560000000007</v>
          </cell>
        </row>
        <row r="4522">
          <cell r="H4522">
            <v>-75.886939999999996</v>
          </cell>
        </row>
        <row r="4523">
          <cell r="H4523">
            <v>-75.770330000000001</v>
          </cell>
        </row>
        <row r="4524">
          <cell r="H4524">
            <v>-75.65352</v>
          </cell>
        </row>
        <row r="4525">
          <cell r="H4525">
            <v>-75.536910000000006</v>
          </cell>
        </row>
        <row r="4526">
          <cell r="H4526">
            <v>-75.420200000000008</v>
          </cell>
        </row>
        <row r="4527">
          <cell r="H4527">
            <v>-75.303579999999997</v>
          </cell>
        </row>
        <row r="4528">
          <cell r="H4528">
            <v>-75.186880000000002</v>
          </cell>
        </row>
        <row r="4529">
          <cell r="H4529">
            <v>-75.070260000000005</v>
          </cell>
        </row>
        <row r="4530">
          <cell r="H4530">
            <v>-74.953549999999993</v>
          </cell>
        </row>
        <row r="4531">
          <cell r="H4531">
            <v>-74.836840000000009</v>
          </cell>
        </row>
        <row r="4532">
          <cell r="H4532">
            <v>-74.720229999999987</v>
          </cell>
        </row>
        <row r="4533">
          <cell r="H4533">
            <v>-74.603520000000003</v>
          </cell>
        </row>
        <row r="4534">
          <cell r="H4534">
            <v>-74.486909999999995</v>
          </cell>
        </row>
        <row r="4535">
          <cell r="H4535">
            <v>-74.370199999999997</v>
          </cell>
        </row>
        <row r="4536">
          <cell r="H4536">
            <v>-74.253590000000003</v>
          </cell>
        </row>
        <row r="4537">
          <cell r="H4537">
            <v>-74.136879999999991</v>
          </cell>
        </row>
        <row r="4538">
          <cell r="H4538">
            <v>-74.020170000000007</v>
          </cell>
        </row>
        <row r="4539">
          <cell r="H4539">
            <v>-73.903450000000007</v>
          </cell>
        </row>
        <row r="4540">
          <cell r="H4540">
            <v>-73.786840000000012</v>
          </cell>
        </row>
        <row r="4541">
          <cell r="H4541">
            <v>-73.670140000000004</v>
          </cell>
        </row>
        <row r="4542">
          <cell r="H4542">
            <v>-73.553530000000009</v>
          </cell>
        </row>
        <row r="4543">
          <cell r="H4543">
            <v>-73.436920000000015</v>
          </cell>
        </row>
        <row r="4544">
          <cell r="H4544">
            <v>-73.320100000000011</v>
          </cell>
        </row>
        <row r="4545">
          <cell r="H4545">
            <v>-73.203499999999991</v>
          </cell>
        </row>
        <row r="4546">
          <cell r="H4546">
            <v>-73.086790000000008</v>
          </cell>
        </row>
        <row r="4547">
          <cell r="H4547">
            <v>-72.970180000000013</v>
          </cell>
        </row>
        <row r="4548">
          <cell r="H4548">
            <v>-72.853469999999987</v>
          </cell>
        </row>
        <row r="4549">
          <cell r="H4549">
            <v>-72.736859999999993</v>
          </cell>
        </row>
        <row r="4550">
          <cell r="H4550">
            <v>-72.62015000000001</v>
          </cell>
        </row>
        <row r="4551">
          <cell r="H4551">
            <v>-72.503440000000012</v>
          </cell>
        </row>
        <row r="4552">
          <cell r="H4552">
            <v>-72.386740000000003</v>
          </cell>
        </row>
        <row r="4553">
          <cell r="H4553">
            <v>-72.270119999999991</v>
          </cell>
        </row>
        <row r="4554">
          <cell r="H4554">
            <v>-72.153420000000011</v>
          </cell>
        </row>
        <row r="4555">
          <cell r="H4555">
            <v>-72.036810000000003</v>
          </cell>
        </row>
        <row r="4556">
          <cell r="H4556">
            <v>-71.920100000000005</v>
          </cell>
        </row>
        <row r="4557">
          <cell r="H4557">
            <v>-71.803490000000011</v>
          </cell>
        </row>
        <row r="4558">
          <cell r="H4558">
            <v>-71.686779999999999</v>
          </cell>
        </row>
        <row r="4559">
          <cell r="H4559">
            <v>-71.570069999999987</v>
          </cell>
        </row>
        <row r="4560">
          <cell r="H4560">
            <v>-71.453469999999996</v>
          </cell>
        </row>
        <row r="4561">
          <cell r="H4561">
            <v>-71.336759999999998</v>
          </cell>
        </row>
        <row r="4562">
          <cell r="H4562">
            <v>-71.220150000000004</v>
          </cell>
        </row>
        <row r="4563">
          <cell r="H4563">
            <v>-71.103440000000006</v>
          </cell>
        </row>
        <row r="4564">
          <cell r="H4564">
            <v>-70.986730000000009</v>
          </cell>
        </row>
        <row r="4565">
          <cell r="H4565">
            <v>-70.870019999999997</v>
          </cell>
        </row>
        <row r="4566">
          <cell r="H4566">
            <v>-70.753420000000006</v>
          </cell>
        </row>
        <row r="4567">
          <cell r="H4567">
            <v>-70.636709999999994</v>
          </cell>
        </row>
        <row r="4568">
          <cell r="H4568">
            <v>-70.520099999999985</v>
          </cell>
        </row>
        <row r="4569">
          <cell r="H4569">
            <v>-70.403400000000005</v>
          </cell>
        </row>
        <row r="4570">
          <cell r="H4570">
            <v>-70.286789999999996</v>
          </cell>
        </row>
        <row r="4571">
          <cell r="H4571">
            <v>-70.169979999999995</v>
          </cell>
        </row>
        <row r="4572">
          <cell r="H4572">
            <v>-70.053370000000001</v>
          </cell>
        </row>
        <row r="4573">
          <cell r="H4573">
            <v>-69.936669999999992</v>
          </cell>
        </row>
        <row r="4574">
          <cell r="H4574">
            <v>-69.820060000000012</v>
          </cell>
        </row>
        <row r="4575">
          <cell r="H4575">
            <v>-69.70335</v>
          </cell>
        </row>
        <row r="4576">
          <cell r="H4576">
            <v>-69.586749999999995</v>
          </cell>
        </row>
        <row r="4577">
          <cell r="H4577">
            <v>-69.469939999999994</v>
          </cell>
        </row>
        <row r="4578">
          <cell r="H4578">
            <v>-69.353340000000003</v>
          </cell>
        </row>
        <row r="4579">
          <cell r="H4579">
            <v>-69.236730000000009</v>
          </cell>
        </row>
        <row r="4580">
          <cell r="H4580">
            <v>-69.120019999999997</v>
          </cell>
        </row>
        <row r="4581">
          <cell r="H4581">
            <v>-69.003410000000002</v>
          </cell>
        </row>
        <row r="4582">
          <cell r="H4582">
            <v>-68.88669999999999</v>
          </cell>
        </row>
        <row r="4583">
          <cell r="H4583">
            <v>-68.770110000000003</v>
          </cell>
        </row>
        <row r="4584">
          <cell r="H4584">
            <v>-68.653300000000002</v>
          </cell>
        </row>
        <row r="4585">
          <cell r="H4585">
            <v>-68.536689999999993</v>
          </cell>
        </row>
        <row r="4586">
          <cell r="H4586">
            <v>-68.419979999999995</v>
          </cell>
        </row>
        <row r="4587">
          <cell r="H4587">
            <v>-68.30337999999999</v>
          </cell>
        </row>
        <row r="4588">
          <cell r="H4588">
            <v>-68.186669999999992</v>
          </cell>
        </row>
        <row r="4589">
          <cell r="H4589">
            <v>-68.070070000000015</v>
          </cell>
        </row>
        <row r="4590">
          <cell r="H4590">
            <v>-67.95326</v>
          </cell>
        </row>
        <row r="4591">
          <cell r="H4591">
            <v>-67.835850000000008</v>
          </cell>
        </row>
        <row r="4592">
          <cell r="H4592">
            <v>-67.715950000000007</v>
          </cell>
        </row>
        <row r="4593">
          <cell r="H4593">
            <v>-67.595960000000005</v>
          </cell>
        </row>
        <row r="4594">
          <cell r="H4594">
            <v>-67.476169999999996</v>
          </cell>
        </row>
        <row r="4595">
          <cell r="H4595">
            <v>-67.356189999999998</v>
          </cell>
        </row>
        <row r="4596">
          <cell r="H4596">
            <v>-67.236409999999992</v>
          </cell>
        </row>
        <row r="4597">
          <cell r="H4597">
            <v>-67.116430000000008</v>
          </cell>
        </row>
        <row r="4598">
          <cell r="H4598">
            <v>-66.99654000000001</v>
          </cell>
        </row>
        <row r="4599">
          <cell r="H4599">
            <v>-66.876660000000001</v>
          </cell>
        </row>
        <row r="4600">
          <cell r="H4600">
            <v>-66.756770000000003</v>
          </cell>
        </row>
        <row r="4601">
          <cell r="H4601">
            <v>-66.636789999999991</v>
          </cell>
        </row>
        <row r="4602">
          <cell r="H4602">
            <v>-66.517009999999999</v>
          </cell>
        </row>
        <row r="4603">
          <cell r="H4603">
            <v>-66.397030000000001</v>
          </cell>
        </row>
        <row r="4604">
          <cell r="H4604">
            <v>-66.277240000000006</v>
          </cell>
        </row>
        <row r="4605">
          <cell r="H4605">
            <v>-66.157259999999994</v>
          </cell>
        </row>
        <row r="4606">
          <cell r="H4606">
            <v>-66.037379999999999</v>
          </cell>
        </row>
        <row r="4607">
          <cell r="H4607">
            <v>-65.91749999999999</v>
          </cell>
        </row>
        <row r="4608">
          <cell r="H4608">
            <v>-65.797610000000006</v>
          </cell>
        </row>
        <row r="4609">
          <cell r="H4609">
            <v>-65.677629999999994</v>
          </cell>
        </row>
        <row r="4610">
          <cell r="H4610">
            <v>-65.557749999999999</v>
          </cell>
        </row>
        <row r="4611">
          <cell r="H4611">
            <v>-65.437859999999986</v>
          </cell>
        </row>
        <row r="4612">
          <cell r="H4612">
            <v>-65.317980000000006</v>
          </cell>
        </row>
        <row r="4613">
          <cell r="H4613">
            <v>-65.198099999999997</v>
          </cell>
        </row>
        <row r="4614">
          <cell r="H4614">
            <v>-65.078120000000013</v>
          </cell>
        </row>
        <row r="4615">
          <cell r="H4615">
            <v>-64.958339999999993</v>
          </cell>
        </row>
        <row r="4616">
          <cell r="H4616">
            <v>-64.838360000000009</v>
          </cell>
        </row>
        <row r="4617">
          <cell r="H4617">
            <v>-64.718580000000003</v>
          </cell>
        </row>
        <row r="4618">
          <cell r="H4618">
            <v>-64.598590000000002</v>
          </cell>
        </row>
        <row r="4619">
          <cell r="H4619">
            <v>-64.478710000000007</v>
          </cell>
        </row>
        <row r="4620">
          <cell r="H4620">
            <v>-64.358839999999987</v>
          </cell>
        </row>
        <row r="4621">
          <cell r="H4621">
            <v>-64.238949999999988</v>
          </cell>
        </row>
        <row r="4622">
          <cell r="H4622">
            <v>-64.118970000000004</v>
          </cell>
        </row>
        <row r="4623">
          <cell r="H4623">
            <v>-63.999189999999999</v>
          </cell>
        </row>
        <row r="4624">
          <cell r="H4624">
            <v>-63.87921</v>
          </cell>
        </row>
        <row r="4625">
          <cell r="H4625">
            <v>-63.759429999999995</v>
          </cell>
        </row>
        <row r="4626">
          <cell r="H4626">
            <v>-63.639459999999993</v>
          </cell>
        </row>
        <row r="4627">
          <cell r="H4627">
            <v>-63.519470000000005</v>
          </cell>
        </row>
        <row r="4628">
          <cell r="H4628">
            <v>-63.39969</v>
          </cell>
        </row>
        <row r="4629">
          <cell r="H4629">
            <v>-63.279719999999998</v>
          </cell>
        </row>
        <row r="4630">
          <cell r="H4630">
            <v>-63.159939999999992</v>
          </cell>
        </row>
        <row r="4631">
          <cell r="H4631">
            <v>-63.039950000000005</v>
          </cell>
        </row>
        <row r="4632">
          <cell r="H4632">
            <v>-62.920069999999996</v>
          </cell>
        </row>
        <row r="4633">
          <cell r="H4633">
            <v>-62.800190000000001</v>
          </cell>
        </row>
        <row r="4634">
          <cell r="H4634">
            <v>-62.680310000000006</v>
          </cell>
        </row>
        <row r="4635">
          <cell r="H4635">
            <v>-62.560339999999997</v>
          </cell>
        </row>
        <row r="4636">
          <cell r="H4636">
            <v>-62.440560000000005</v>
          </cell>
        </row>
        <row r="4637">
          <cell r="H4637">
            <v>-62.320580000000007</v>
          </cell>
        </row>
        <row r="4638">
          <cell r="H4638">
            <v>-62.200699999999998</v>
          </cell>
        </row>
        <row r="4639">
          <cell r="H4639">
            <v>-62.080830000000006</v>
          </cell>
        </row>
        <row r="4640">
          <cell r="H4640">
            <v>-61.960840000000005</v>
          </cell>
        </row>
        <row r="4641">
          <cell r="H4641">
            <v>-61.841059999999999</v>
          </cell>
        </row>
        <row r="4642">
          <cell r="H4642">
            <v>-61.721090000000004</v>
          </cell>
        </row>
        <row r="4643">
          <cell r="H4643">
            <v>-61.601309999999998</v>
          </cell>
        </row>
        <row r="4644">
          <cell r="H4644">
            <v>-61.48133</v>
          </cell>
        </row>
        <row r="4645">
          <cell r="H4645">
            <v>-61.361349999999995</v>
          </cell>
        </row>
        <row r="4646">
          <cell r="H4646">
            <v>-61.241580000000006</v>
          </cell>
        </row>
        <row r="4647">
          <cell r="H4647">
            <v>-61.121590000000005</v>
          </cell>
        </row>
        <row r="4648">
          <cell r="H4648">
            <v>-61.001719999999999</v>
          </cell>
        </row>
        <row r="4649">
          <cell r="H4649">
            <v>-60.881840000000004</v>
          </cell>
        </row>
        <row r="4650">
          <cell r="H4650">
            <v>-60.761960000000002</v>
          </cell>
        </row>
        <row r="4651">
          <cell r="H4651">
            <v>-60.64209000000001</v>
          </cell>
        </row>
        <row r="4652">
          <cell r="H4652">
            <v>-60.522109999999998</v>
          </cell>
        </row>
        <row r="4653">
          <cell r="H4653">
            <v>-60.402229999999989</v>
          </cell>
        </row>
        <row r="4654">
          <cell r="H4654">
            <v>-60.282360000000004</v>
          </cell>
        </row>
        <row r="4655">
          <cell r="H4655">
            <v>-60.162480000000009</v>
          </cell>
        </row>
        <row r="4656">
          <cell r="H4656">
            <v>-60.042600000000007</v>
          </cell>
        </row>
        <row r="4657">
          <cell r="H4657">
            <v>-59.922730000000001</v>
          </cell>
        </row>
        <row r="4658">
          <cell r="H4658">
            <v>-59.802749999999989</v>
          </cell>
        </row>
        <row r="4659">
          <cell r="H4659">
            <v>-59.682870000000015</v>
          </cell>
        </row>
        <row r="4660">
          <cell r="H4660">
            <v>-59.563000000000009</v>
          </cell>
        </row>
        <row r="4661">
          <cell r="H4661">
            <v>-59.44303</v>
          </cell>
        </row>
        <row r="4662">
          <cell r="H4662">
            <v>-59.323250000000002</v>
          </cell>
        </row>
        <row r="4663">
          <cell r="H4663">
            <v>-59.20327000000001</v>
          </cell>
        </row>
        <row r="4664">
          <cell r="H4664">
            <v>-59.08339999999999</v>
          </cell>
        </row>
        <row r="4665">
          <cell r="H4665">
            <v>-58.963529999999999</v>
          </cell>
        </row>
        <row r="4666">
          <cell r="H4666">
            <v>-58.843540000000004</v>
          </cell>
        </row>
        <row r="4667">
          <cell r="H4667">
            <v>-58.723770000000002</v>
          </cell>
        </row>
        <row r="4668">
          <cell r="H4668">
            <v>-58.603789999999996</v>
          </cell>
        </row>
        <row r="4669">
          <cell r="H4669">
            <v>-58.484020000000001</v>
          </cell>
        </row>
        <row r="4670">
          <cell r="H4670">
            <v>-58.364049999999999</v>
          </cell>
        </row>
        <row r="4671">
          <cell r="H4671">
            <v>-58.244080000000004</v>
          </cell>
        </row>
        <row r="4672">
          <cell r="H4672">
            <v>-58.124299999999998</v>
          </cell>
        </row>
        <row r="4673">
          <cell r="H4673">
            <v>-58.00432</v>
          </cell>
        </row>
        <row r="4674">
          <cell r="H4674">
            <v>-57.884450000000001</v>
          </cell>
        </row>
        <row r="4675">
          <cell r="H4675">
            <v>-57.764579999999995</v>
          </cell>
        </row>
        <row r="4676">
          <cell r="H4676">
            <v>-57.644599999999997</v>
          </cell>
        </row>
        <row r="4677">
          <cell r="H4677">
            <v>-57.524830000000009</v>
          </cell>
        </row>
        <row r="4678">
          <cell r="H4678">
            <v>-57.404849999999996</v>
          </cell>
        </row>
        <row r="4679">
          <cell r="H4679">
            <v>-57.284879999999994</v>
          </cell>
        </row>
        <row r="4680">
          <cell r="H4680">
            <v>-57.165109999999999</v>
          </cell>
        </row>
        <row r="4681">
          <cell r="H4681">
            <v>-57.045139999999996</v>
          </cell>
        </row>
        <row r="4682">
          <cell r="H4682">
            <v>-56.925359999999998</v>
          </cell>
        </row>
        <row r="4683">
          <cell r="H4683">
            <v>-56.804180000000002</v>
          </cell>
        </row>
        <row r="4684">
          <cell r="H4684">
            <v>-56.681820000000002</v>
          </cell>
        </row>
        <row r="4685">
          <cell r="H4685">
            <v>-56.559599999999996</v>
          </cell>
        </row>
        <row r="4686">
          <cell r="H4686">
            <v>-56.437279999999994</v>
          </cell>
        </row>
        <row r="4687">
          <cell r="H4687">
            <v>-56.315059999999995</v>
          </cell>
        </row>
        <row r="4688">
          <cell r="H4688">
            <v>-56.192740000000001</v>
          </cell>
        </row>
        <row r="4689">
          <cell r="H4689">
            <v>-56.070520000000002</v>
          </cell>
        </row>
        <row r="4690">
          <cell r="H4690">
            <v>-55.948300000000003</v>
          </cell>
        </row>
        <row r="4691">
          <cell r="H4691">
            <v>-55.82607999999999</v>
          </cell>
        </row>
        <row r="4692">
          <cell r="H4692">
            <v>-55.703769999999992</v>
          </cell>
        </row>
        <row r="4693">
          <cell r="H4693">
            <v>-55.581549999999993</v>
          </cell>
        </row>
        <row r="4694">
          <cell r="H4694">
            <v>-55.459240000000001</v>
          </cell>
        </row>
        <row r="4695">
          <cell r="H4695">
            <v>-55.337120000000006</v>
          </cell>
        </row>
        <row r="4696">
          <cell r="H4696">
            <v>-55.214800000000004</v>
          </cell>
        </row>
        <row r="4697">
          <cell r="H4697">
            <v>-55.092579999999998</v>
          </cell>
        </row>
        <row r="4698">
          <cell r="H4698">
            <v>-54.970270000000006</v>
          </cell>
        </row>
        <row r="4699">
          <cell r="H4699">
            <v>-54.848050000000008</v>
          </cell>
        </row>
        <row r="4700">
          <cell r="H4700">
            <v>-54.725730000000006</v>
          </cell>
        </row>
        <row r="4701">
          <cell r="H4701">
            <v>-54.603609999999996</v>
          </cell>
        </row>
        <row r="4702">
          <cell r="H4702">
            <v>-54.481300000000005</v>
          </cell>
        </row>
        <row r="4703">
          <cell r="H4703">
            <v>-54.359090000000002</v>
          </cell>
        </row>
        <row r="4704">
          <cell r="H4704">
            <v>-54.236764999999998</v>
          </cell>
        </row>
        <row r="4705">
          <cell r="H4705">
            <v>-54.114553000000008</v>
          </cell>
        </row>
        <row r="4706">
          <cell r="H4706">
            <v>-53.992332999999995</v>
          </cell>
        </row>
        <row r="4707">
          <cell r="H4707">
            <v>-53.870121999999995</v>
          </cell>
        </row>
        <row r="4708">
          <cell r="H4708">
            <v>-53.747803000000005</v>
          </cell>
        </row>
        <row r="4709">
          <cell r="H4709">
            <v>-53.625584000000003</v>
          </cell>
        </row>
        <row r="4710">
          <cell r="H4710">
            <v>-53.503275000000002</v>
          </cell>
        </row>
        <row r="4711">
          <cell r="H4711">
            <v>-53.381057999999996</v>
          </cell>
        </row>
        <row r="4712">
          <cell r="H4712">
            <v>-53.258841000000004</v>
          </cell>
        </row>
        <row r="4713">
          <cell r="H4713">
            <v>-53.136524000000001</v>
          </cell>
        </row>
        <row r="4714">
          <cell r="H4714">
            <v>-53.014309000000004</v>
          </cell>
        </row>
        <row r="4715">
          <cell r="H4715">
            <v>-52.891992999999999</v>
          </cell>
        </row>
        <row r="4716">
          <cell r="H4716">
            <v>-52.769779</v>
          </cell>
        </row>
        <row r="4717">
          <cell r="H4717">
            <v>-52.647565</v>
          </cell>
        </row>
        <row r="4718">
          <cell r="H4718">
            <v>-52.525351999999998</v>
          </cell>
        </row>
        <row r="4719">
          <cell r="H4719">
            <v>-52.403039</v>
          </cell>
        </row>
        <row r="4720">
          <cell r="H4720">
            <v>-52.280827000000002</v>
          </cell>
        </row>
        <row r="4721">
          <cell r="H4721">
            <v>-52.158516000000006</v>
          </cell>
        </row>
        <row r="4722">
          <cell r="H4722">
            <v>-52.036294999999996</v>
          </cell>
        </row>
        <row r="4723">
          <cell r="H4723">
            <v>-51.914085</v>
          </cell>
        </row>
        <row r="4724">
          <cell r="H4724">
            <v>-51.791776000000006</v>
          </cell>
        </row>
        <row r="4725">
          <cell r="H4725">
            <v>-51.669556999999998</v>
          </cell>
        </row>
        <row r="4726">
          <cell r="H4726">
            <v>-51.547249000000001</v>
          </cell>
        </row>
        <row r="4727">
          <cell r="H4727">
            <v>-51.425032000000002</v>
          </cell>
        </row>
        <row r="4728">
          <cell r="H4728">
            <v>-51.302814999999995</v>
          </cell>
        </row>
        <row r="4729">
          <cell r="H4729">
            <v>-51.18060899999999</v>
          </cell>
        </row>
        <row r="4730">
          <cell r="H4730">
            <v>-51.058292999999999</v>
          </cell>
        </row>
        <row r="4731">
          <cell r="H4731">
            <v>-50.936078000000009</v>
          </cell>
        </row>
        <row r="4732">
          <cell r="H4732">
            <v>-50.813774000000002</v>
          </cell>
        </row>
        <row r="4733">
          <cell r="H4733">
            <v>-50.691561</v>
          </cell>
        </row>
        <row r="4734">
          <cell r="H4734">
            <v>-50.569348000000005</v>
          </cell>
        </row>
        <row r="4735">
          <cell r="H4735">
            <v>-50.447035</v>
          </cell>
        </row>
        <row r="4736">
          <cell r="H4736">
            <v>-50.324824</v>
          </cell>
        </row>
        <row r="4737">
          <cell r="H4737">
            <v>-50.202511999999999</v>
          </cell>
        </row>
        <row r="4738">
          <cell r="H4738">
            <v>-50.08030200000001</v>
          </cell>
        </row>
        <row r="4739">
          <cell r="H4739">
            <v>-49.958081999999997</v>
          </cell>
        </row>
        <row r="4740">
          <cell r="H4740">
            <v>-49.835772999999996</v>
          </cell>
        </row>
        <row r="4741">
          <cell r="H4741">
            <v>-49.713565000000003</v>
          </cell>
        </row>
        <row r="4742">
          <cell r="H4742">
            <v>-49.591256999999999</v>
          </cell>
        </row>
        <row r="4743">
          <cell r="H4743">
            <v>-49.469039000000002</v>
          </cell>
        </row>
        <row r="4744">
          <cell r="H4744">
            <v>-49.34683299999999</v>
          </cell>
        </row>
        <row r="4745">
          <cell r="H4745">
            <v>-49.224516999999999</v>
          </cell>
        </row>
        <row r="4746">
          <cell r="H4746">
            <v>-49.102311999999998</v>
          </cell>
        </row>
        <row r="4747">
          <cell r="H4747">
            <v>-48.979996999999997</v>
          </cell>
        </row>
        <row r="4748">
          <cell r="H4748">
            <v>-48.857793000000001</v>
          </cell>
        </row>
        <row r="4749">
          <cell r="H4749">
            <v>-48.735580000000013</v>
          </cell>
        </row>
        <row r="4750">
          <cell r="H4750">
            <v>-48.613367000000004</v>
          </cell>
        </row>
        <row r="4751">
          <cell r="H4751">
            <v>-48.491065000000006</v>
          </cell>
        </row>
        <row r="4752">
          <cell r="H4752">
            <v>-48.368753000000005</v>
          </cell>
        </row>
        <row r="4753">
          <cell r="H4753">
            <v>-48.246541999999991</v>
          </cell>
        </row>
        <row r="4754">
          <cell r="H4754">
            <v>-48.124331999999995</v>
          </cell>
        </row>
        <row r="4755">
          <cell r="H4755">
            <v>-48.002123000000005</v>
          </cell>
        </row>
        <row r="4756">
          <cell r="H4756">
            <v>-47.879813999999996</v>
          </cell>
        </row>
        <row r="4757">
          <cell r="H4757">
            <v>-47.757505000000002</v>
          </cell>
        </row>
        <row r="4758">
          <cell r="H4758">
            <v>-47.635297999999999</v>
          </cell>
        </row>
        <row r="4759">
          <cell r="H4759">
            <v>-47.512991</v>
          </cell>
        </row>
        <row r="4760">
          <cell r="H4760">
            <v>-47.39087399999999</v>
          </cell>
        </row>
        <row r="4761">
          <cell r="H4761">
            <v>-47.268568999999999</v>
          </cell>
        </row>
        <row r="4762">
          <cell r="H4762">
            <v>-47.146264000000002</v>
          </cell>
        </row>
        <row r="4763">
          <cell r="H4763">
            <v>-47.024059000000001</v>
          </cell>
        </row>
        <row r="4764">
          <cell r="H4764">
            <v>-46.901744999999998</v>
          </cell>
        </row>
        <row r="4765">
          <cell r="H4765">
            <v>-46.779542000000006</v>
          </cell>
        </row>
        <row r="4766">
          <cell r="H4766">
            <v>-46.657330000000002</v>
          </cell>
        </row>
        <row r="4767">
          <cell r="H4767">
            <v>-46.535028000000004</v>
          </cell>
        </row>
        <row r="4768">
          <cell r="H4768">
            <v>-46.412817000000004</v>
          </cell>
        </row>
        <row r="4769">
          <cell r="H4769">
            <v>-46.290506000000001</v>
          </cell>
        </row>
        <row r="4770">
          <cell r="H4770">
            <v>-46.168306000000001</v>
          </cell>
        </row>
        <row r="4771">
          <cell r="H4771">
            <v>-46.046096999999996</v>
          </cell>
        </row>
        <row r="4772">
          <cell r="H4772">
            <v>-45.923788000000002</v>
          </cell>
        </row>
        <row r="4773">
          <cell r="H4773">
            <v>-45.801580000000001</v>
          </cell>
        </row>
        <row r="4774">
          <cell r="H4774">
            <v>-45.679272999999995</v>
          </cell>
        </row>
        <row r="4775">
          <cell r="H4775">
            <v>-45.557065999999999</v>
          </cell>
        </row>
        <row r="4776">
          <cell r="H4776">
            <v>-45.43486</v>
          </cell>
        </row>
        <row r="4777">
          <cell r="H4777">
            <v>-45.296315000000007</v>
          </cell>
        </row>
        <row r="4778">
          <cell r="H4778">
            <v>-45.154949000000002</v>
          </cell>
        </row>
        <row r="4779">
          <cell r="H4779">
            <v>-45.013694999999998</v>
          </cell>
        </row>
        <row r="4780">
          <cell r="H4780">
            <v>-44.872331000000003</v>
          </cell>
        </row>
        <row r="4781">
          <cell r="H4781">
            <v>-44.731068999999998</v>
          </cell>
        </row>
        <row r="4782">
          <cell r="H4782">
            <v>-44.589808000000005</v>
          </cell>
        </row>
        <row r="4783">
          <cell r="H4783">
            <v>-44.448447999999999</v>
          </cell>
        </row>
        <row r="4784">
          <cell r="H4784">
            <v>-44.307088999999998</v>
          </cell>
        </row>
        <row r="4785">
          <cell r="H4785">
            <v>-44.165831999999995</v>
          </cell>
        </row>
        <row r="4786">
          <cell r="H4786">
            <v>-44.024464999999992</v>
          </cell>
        </row>
        <row r="4787">
          <cell r="H4787">
            <v>-43.883209999999998</v>
          </cell>
        </row>
        <row r="4788">
          <cell r="H4788">
            <v>-43.741846000000002</v>
          </cell>
        </row>
        <row r="4789">
          <cell r="H4789">
            <v>-43.600483000000004</v>
          </cell>
        </row>
        <row r="4790">
          <cell r="H4790">
            <v>-43.459331999999996</v>
          </cell>
        </row>
        <row r="4791">
          <cell r="H4791">
            <v>-43.317971</v>
          </cell>
        </row>
        <row r="4792">
          <cell r="H4792">
            <v>-43.176611999999999</v>
          </cell>
        </row>
        <row r="4793">
          <cell r="H4793">
            <v>-43.035344000000002</v>
          </cell>
        </row>
        <row r="4794">
          <cell r="H4794">
            <v>-42.893987000000003</v>
          </cell>
        </row>
        <row r="4795">
          <cell r="H4795">
            <v>-42.752731000000004</v>
          </cell>
        </row>
        <row r="4796">
          <cell r="H4796">
            <v>-42.611366000000004</v>
          </cell>
        </row>
        <row r="4797">
          <cell r="H4797">
            <v>-42.470113000000005</v>
          </cell>
        </row>
        <row r="4798">
          <cell r="H4798">
            <v>-42.328751000000004</v>
          </cell>
        </row>
        <row r="4799">
          <cell r="H4799">
            <v>-42.187390000000008</v>
          </cell>
        </row>
        <row r="4800">
          <cell r="H4800">
            <v>-42.046130000000005</v>
          </cell>
        </row>
        <row r="4801">
          <cell r="H4801">
            <v>-41.904771000000004</v>
          </cell>
        </row>
        <row r="4802">
          <cell r="H4802">
            <v>-41.763513399999994</v>
          </cell>
        </row>
        <row r="4803">
          <cell r="H4803">
            <v>-41.622157000000001</v>
          </cell>
        </row>
        <row r="4804">
          <cell r="H4804">
            <v>-41.480901800000005</v>
          </cell>
        </row>
        <row r="4805">
          <cell r="H4805">
            <v>-41.339537799999995</v>
          </cell>
        </row>
        <row r="4806">
          <cell r="H4806">
            <v>-41.198274950000005</v>
          </cell>
        </row>
        <row r="4807">
          <cell r="H4807">
            <v>-41.056923299999994</v>
          </cell>
        </row>
        <row r="4808">
          <cell r="H4808">
            <v>-40.915562799999996</v>
          </cell>
        </row>
        <row r="4809">
          <cell r="H4809">
            <v>-40.774303500000002</v>
          </cell>
        </row>
        <row r="4810">
          <cell r="H4810">
            <v>-40.632945300000003</v>
          </cell>
        </row>
        <row r="4811">
          <cell r="H4811">
            <v>-40.491688000000003</v>
          </cell>
        </row>
        <row r="4812">
          <cell r="H4812">
            <v>-40.350333000000006</v>
          </cell>
        </row>
        <row r="4813">
          <cell r="H4813">
            <v>-40.209068000000002</v>
          </cell>
        </row>
        <row r="4814">
          <cell r="H4814">
            <v>-40.067715</v>
          </cell>
        </row>
        <row r="4815">
          <cell r="H4815">
            <v>-39.926451999999998</v>
          </cell>
        </row>
        <row r="4816">
          <cell r="H4816">
            <v>-39.785100999999997</v>
          </cell>
        </row>
        <row r="4817">
          <cell r="H4817">
            <v>-39.643740999999991</v>
          </cell>
        </row>
        <row r="4818">
          <cell r="H4818">
            <v>-39.502483000000005</v>
          </cell>
        </row>
        <row r="4819">
          <cell r="H4819">
            <v>-39.361125000000001</v>
          </cell>
        </row>
        <row r="4820">
          <cell r="H4820">
            <v>-39.219868999999996</v>
          </cell>
        </row>
        <row r="4821">
          <cell r="H4821">
            <v>-39.078513999999998</v>
          </cell>
        </row>
        <row r="4822">
          <cell r="H4822">
            <v>-38.937250000000006</v>
          </cell>
        </row>
        <row r="4823">
          <cell r="H4823">
            <v>-38.795897000000004</v>
          </cell>
        </row>
        <row r="4824">
          <cell r="H4824">
            <v>-38.654634999999999</v>
          </cell>
        </row>
        <row r="4825">
          <cell r="H4825">
            <v>-38.513274999999993</v>
          </cell>
        </row>
        <row r="4826">
          <cell r="H4826">
            <v>-38.371925000000005</v>
          </cell>
        </row>
        <row r="4827">
          <cell r="H4827">
            <v>-38.230567000000001</v>
          </cell>
        </row>
        <row r="4828">
          <cell r="H4828">
            <v>-38.089309999999998</v>
          </cell>
        </row>
        <row r="4829">
          <cell r="H4829">
            <v>-37.948054000000006</v>
          </cell>
        </row>
        <row r="4830">
          <cell r="H4830">
            <v>-37.806689999999996</v>
          </cell>
        </row>
        <row r="4831">
          <cell r="H4831">
            <v>-37.665436</v>
          </cell>
        </row>
        <row r="4832">
          <cell r="H4832">
            <v>-37.524084000000002</v>
          </cell>
        </row>
        <row r="4833">
          <cell r="H4833">
            <v>-37.382723000000006</v>
          </cell>
        </row>
        <row r="4834">
          <cell r="H4834">
            <v>-37.241462999999996</v>
          </cell>
        </row>
        <row r="4835">
          <cell r="H4835">
            <v>-37.100113999999998</v>
          </cell>
        </row>
        <row r="4836">
          <cell r="H4836">
            <v>-36.958856999999995</v>
          </cell>
        </row>
        <row r="4837">
          <cell r="H4837">
            <v>-36.817501</v>
          </cell>
        </row>
        <row r="4838">
          <cell r="H4838">
            <v>-36.673432999999996</v>
          </cell>
        </row>
        <row r="4839">
          <cell r="H4839">
            <v>-36.526701000000003</v>
          </cell>
        </row>
        <row r="4840">
          <cell r="H4840">
            <v>-36.379869999999997</v>
          </cell>
        </row>
        <row r="4841">
          <cell r="H4841">
            <v>-36.233231000000004</v>
          </cell>
        </row>
        <row r="4842">
          <cell r="H4842">
            <v>-36.086402999999997</v>
          </cell>
        </row>
        <row r="4843">
          <cell r="H4843">
            <v>-35.939667000000007</v>
          </cell>
        </row>
        <row r="4844">
          <cell r="H4844">
            <v>-35.792932</v>
          </cell>
        </row>
        <row r="4845">
          <cell r="H4845">
            <v>-35.646208000000001</v>
          </cell>
        </row>
        <row r="4846">
          <cell r="H4846">
            <v>-35.499376999999996</v>
          </cell>
        </row>
        <row r="4847">
          <cell r="H4847">
            <v>-35.352646</v>
          </cell>
        </row>
        <row r="4848">
          <cell r="H4848">
            <v>-35.206017000000003</v>
          </cell>
        </row>
        <row r="4849">
          <cell r="H4849">
            <v>-35.059180000000005</v>
          </cell>
        </row>
        <row r="4850">
          <cell r="H4850">
            <v>-34.912454000000004</v>
          </cell>
        </row>
        <row r="4851">
          <cell r="H4851">
            <v>-34.765628999999997</v>
          </cell>
        </row>
        <row r="4852">
          <cell r="H4852">
            <v>-34.619</v>
          </cell>
        </row>
        <row r="4853">
          <cell r="H4853">
            <v>-34.472179999999994</v>
          </cell>
        </row>
        <row r="4854">
          <cell r="H4854">
            <v>-34.325450000000004</v>
          </cell>
        </row>
        <row r="4855">
          <cell r="H4855">
            <v>-34.178730000000002</v>
          </cell>
        </row>
        <row r="4856">
          <cell r="H4856">
            <v>-34.03002</v>
          </cell>
        </row>
        <row r="4857">
          <cell r="H4857">
            <v>-33.878760000000007</v>
          </cell>
        </row>
        <row r="4858">
          <cell r="H4858">
            <v>-33.72748</v>
          </cell>
        </row>
        <row r="4859">
          <cell r="H4859">
            <v>-33.576309999999999</v>
          </cell>
        </row>
        <row r="4860">
          <cell r="H4860">
            <v>-33.425139999999999</v>
          </cell>
        </row>
        <row r="4861">
          <cell r="H4861">
            <v>-33.273970000000006</v>
          </cell>
        </row>
        <row r="4862">
          <cell r="H4862">
            <v>-33.122690000000006</v>
          </cell>
        </row>
        <row r="4863">
          <cell r="H4863">
            <v>-32.971530000000001</v>
          </cell>
        </row>
        <row r="4864">
          <cell r="H4864">
            <v>-32.820259999999998</v>
          </cell>
        </row>
        <row r="4865">
          <cell r="H4865">
            <v>-32.669089999999997</v>
          </cell>
        </row>
        <row r="4866">
          <cell r="H4866">
            <v>-32.51793</v>
          </cell>
        </row>
        <row r="4867">
          <cell r="H4867">
            <v>-32.366660000000003</v>
          </cell>
        </row>
        <row r="4868">
          <cell r="H4868">
            <v>-32.215389999999999</v>
          </cell>
        </row>
        <row r="4869">
          <cell r="H4869">
            <v>-32.064329999999998</v>
          </cell>
        </row>
        <row r="4870">
          <cell r="H4870">
            <v>-31.913059999999998</v>
          </cell>
        </row>
        <row r="4871">
          <cell r="H4871">
            <v>-31.761900000000004</v>
          </cell>
        </row>
        <row r="4872">
          <cell r="H4872">
            <v>-31.610640000000004</v>
          </cell>
        </row>
        <row r="4873">
          <cell r="H4873">
            <v>-31.459479999999999</v>
          </cell>
        </row>
        <row r="4874">
          <cell r="H4874">
            <v>-31.308229999999995</v>
          </cell>
        </row>
        <row r="4875">
          <cell r="H4875">
            <v>-31.157060000000001</v>
          </cell>
        </row>
        <row r="4876">
          <cell r="H4876">
            <v>-31.005809999999997</v>
          </cell>
        </row>
        <row r="4877">
          <cell r="H4877">
            <v>-30.85455</v>
          </cell>
        </row>
        <row r="4878">
          <cell r="H4878">
            <v>-30.703490000000002</v>
          </cell>
        </row>
        <row r="4879">
          <cell r="H4879">
            <v>-30.552240000000001</v>
          </cell>
        </row>
        <row r="4880">
          <cell r="H4880">
            <v>-30.400979999999997</v>
          </cell>
        </row>
        <row r="4881">
          <cell r="H4881">
            <v>-30.249730000000003</v>
          </cell>
        </row>
        <row r="4882">
          <cell r="H4882">
            <v>-30.098669999999998</v>
          </cell>
        </row>
        <row r="4883">
          <cell r="H4883">
            <v>-29.947409999999998</v>
          </cell>
        </row>
        <row r="4884">
          <cell r="H4884">
            <v>-29.79616</v>
          </cell>
        </row>
        <row r="4885">
          <cell r="H4885">
            <v>-29.644920000000003</v>
          </cell>
        </row>
        <row r="4886">
          <cell r="H4886">
            <v>-29.493860000000002</v>
          </cell>
        </row>
        <row r="4887">
          <cell r="H4887">
            <v>-29.342619999999997</v>
          </cell>
        </row>
        <row r="4888">
          <cell r="H4888">
            <v>-29.191359999999996</v>
          </cell>
        </row>
        <row r="4889">
          <cell r="H4889">
            <v>-29.040109999999999</v>
          </cell>
        </row>
        <row r="4890">
          <cell r="H4890">
            <v>-28.888860000000005</v>
          </cell>
        </row>
        <row r="4891">
          <cell r="H4891">
            <v>-28.737820000000003</v>
          </cell>
        </row>
        <row r="4892">
          <cell r="H4892">
            <v>-28.586570000000005</v>
          </cell>
        </row>
        <row r="4893">
          <cell r="H4893">
            <v>-28.435330000000004</v>
          </cell>
        </row>
        <row r="4894">
          <cell r="H4894">
            <v>-28.284079999999999</v>
          </cell>
        </row>
        <row r="4895">
          <cell r="H4895">
            <v>-28.132940000000001</v>
          </cell>
        </row>
        <row r="4896">
          <cell r="H4896">
            <v>-27.981700000000004</v>
          </cell>
        </row>
        <row r="4897">
          <cell r="H4897">
            <v>-27.830459999999995</v>
          </cell>
        </row>
        <row r="4898">
          <cell r="H4898">
            <v>-27.679309999999997</v>
          </cell>
        </row>
        <row r="4899">
          <cell r="H4899">
            <v>-27.528169999999996</v>
          </cell>
        </row>
        <row r="4900">
          <cell r="H4900">
            <v>-27.376939999999998</v>
          </cell>
        </row>
        <row r="4901">
          <cell r="H4901">
            <v>-27.225699999999996</v>
          </cell>
        </row>
        <row r="4902">
          <cell r="H4902">
            <v>-27.074460000000002</v>
          </cell>
        </row>
        <row r="4903">
          <cell r="H4903">
            <v>-26.923220000000001</v>
          </cell>
        </row>
        <row r="4904">
          <cell r="H4904">
            <v>-26.772080000000003</v>
          </cell>
        </row>
        <row r="4905">
          <cell r="H4905">
            <v>-26.620849999999997</v>
          </cell>
        </row>
        <row r="4906">
          <cell r="H4906">
            <v>-26.469619999999999</v>
          </cell>
        </row>
        <row r="4907">
          <cell r="H4907">
            <v>-26.318380000000005</v>
          </cell>
        </row>
        <row r="4908">
          <cell r="H4908">
            <v>-26.167249999999996</v>
          </cell>
        </row>
        <row r="4909">
          <cell r="H4909">
            <v>-26.012599999999999</v>
          </cell>
        </row>
        <row r="4910">
          <cell r="H4910">
            <v>-25.776489999999995</v>
          </cell>
        </row>
        <row r="4911">
          <cell r="H4911">
            <v>-25.540170000000003</v>
          </cell>
        </row>
        <row r="4912">
          <cell r="H4912">
            <v>-25.30406</v>
          </cell>
        </row>
        <row r="4913">
          <cell r="H4913">
            <v>-25.067850000000004</v>
          </cell>
        </row>
        <row r="4914">
          <cell r="H4914">
            <v>-24.83174</v>
          </cell>
        </row>
        <row r="4915">
          <cell r="H4915">
            <v>-24.595520000000004</v>
          </cell>
        </row>
        <row r="4916">
          <cell r="H4916">
            <v>-24.359420000000004</v>
          </cell>
        </row>
        <row r="4917">
          <cell r="H4917">
            <v>-24.123100000000001</v>
          </cell>
        </row>
        <row r="4918">
          <cell r="H4918">
            <v>-23.886990000000001</v>
          </cell>
        </row>
        <row r="4919">
          <cell r="H4919">
            <v>-23.650779999999997</v>
          </cell>
        </row>
        <row r="4920">
          <cell r="H4920">
            <v>-23.414670000000001</v>
          </cell>
        </row>
        <row r="4921">
          <cell r="H4921">
            <v>-23.178459999999998</v>
          </cell>
        </row>
        <row r="4922">
          <cell r="H4922">
            <v>-22.942349999999998</v>
          </cell>
        </row>
        <row r="4923">
          <cell r="H4923">
            <v>-22.706039999999994</v>
          </cell>
        </row>
        <row r="4924">
          <cell r="H4924">
            <v>-22.469920000000002</v>
          </cell>
        </row>
        <row r="4925">
          <cell r="H4925">
            <v>-22.233720000000002</v>
          </cell>
        </row>
        <row r="4926">
          <cell r="H4926">
            <v>-21.997609999999998</v>
          </cell>
        </row>
        <row r="4927">
          <cell r="H4927">
            <v>-21.761400000000002</v>
          </cell>
        </row>
        <row r="4928">
          <cell r="H4928">
            <v>-21.525300000000001</v>
          </cell>
        </row>
        <row r="4929">
          <cell r="H4929">
            <v>-21.289090000000002</v>
          </cell>
        </row>
        <row r="4930">
          <cell r="H4930">
            <v>-21.052880000000002</v>
          </cell>
        </row>
        <row r="4931">
          <cell r="H4931">
            <v>-20.816769999999998</v>
          </cell>
        </row>
        <row r="4932">
          <cell r="H4932">
            <v>-20.580570000000002</v>
          </cell>
        </row>
        <row r="4933">
          <cell r="H4933">
            <v>-20.344360000000002</v>
          </cell>
        </row>
        <row r="4934">
          <cell r="H4934">
            <v>-20.108160000000002</v>
          </cell>
        </row>
        <row r="4935">
          <cell r="H4935">
            <v>-19.872050000000002</v>
          </cell>
        </row>
        <row r="4936">
          <cell r="H4936">
            <v>-19.635850000000001</v>
          </cell>
        </row>
        <row r="4937">
          <cell r="H4937">
            <v>-19.399650000000001</v>
          </cell>
        </row>
        <row r="4938">
          <cell r="H4938">
            <v>-19.163449999999997</v>
          </cell>
        </row>
        <row r="4939">
          <cell r="H4939">
            <v>-18.927340000000001</v>
          </cell>
        </row>
        <row r="4940">
          <cell r="H4940">
            <v>-18.691129999999994</v>
          </cell>
        </row>
        <row r="4941">
          <cell r="H4941">
            <v>-18.454929999999997</v>
          </cell>
        </row>
        <row r="4942">
          <cell r="H4942">
            <v>-18.218830000000001</v>
          </cell>
        </row>
        <row r="4943">
          <cell r="H4943">
            <v>-17.98263</v>
          </cell>
        </row>
        <row r="4944">
          <cell r="H4944">
            <v>-17.746429999999997</v>
          </cell>
        </row>
        <row r="4945">
          <cell r="H4945">
            <v>-17.51032</v>
          </cell>
        </row>
        <row r="4946">
          <cell r="H4946">
            <v>-17.27413</v>
          </cell>
        </row>
        <row r="4947">
          <cell r="H4947">
            <v>-17.03792</v>
          </cell>
        </row>
        <row r="4948">
          <cell r="H4948">
            <v>-16.801729999999999</v>
          </cell>
        </row>
        <row r="4949">
          <cell r="H4949">
            <v>-16.565629999999999</v>
          </cell>
        </row>
        <row r="4950">
          <cell r="H4950">
            <v>-16.329430000000002</v>
          </cell>
        </row>
        <row r="4951">
          <cell r="H4951">
            <v>-16.093230000000005</v>
          </cell>
        </row>
        <row r="4952">
          <cell r="H4952">
            <v>-15.85713</v>
          </cell>
        </row>
        <row r="4953">
          <cell r="H4953">
            <v>-15.620939999999999</v>
          </cell>
        </row>
        <row r="4954">
          <cell r="H4954">
            <v>-15.384739999999999</v>
          </cell>
        </row>
        <row r="4955">
          <cell r="H4955">
            <v>-15.148650000000002</v>
          </cell>
        </row>
        <row r="4956">
          <cell r="H4956">
            <v>-14.91235</v>
          </cell>
        </row>
        <row r="4957">
          <cell r="H4957">
            <v>-14.67625</v>
          </cell>
        </row>
        <row r="4958">
          <cell r="H4958">
            <v>-14.440060000000003</v>
          </cell>
        </row>
        <row r="4959">
          <cell r="H4959">
            <v>-14.203959999999997</v>
          </cell>
        </row>
        <row r="4960">
          <cell r="H4960">
            <v>-13.967769999999996</v>
          </cell>
        </row>
        <row r="4961">
          <cell r="H4961">
            <v>-13.731569999999998</v>
          </cell>
        </row>
        <row r="4962">
          <cell r="H4962">
            <v>-13.495380000000001</v>
          </cell>
        </row>
        <row r="4963">
          <cell r="H4963">
            <v>-13.259189999999998</v>
          </cell>
        </row>
        <row r="4964">
          <cell r="H4964">
            <v>-13.022990000000002</v>
          </cell>
        </row>
        <row r="4965">
          <cell r="H4965">
            <v>-12.786899999999999</v>
          </cell>
        </row>
        <row r="4966">
          <cell r="H4966">
            <v>-12.550660000000001</v>
          </cell>
        </row>
        <row r="4967">
          <cell r="H4967">
            <v>-12.314599999999999</v>
          </cell>
        </row>
        <row r="4968">
          <cell r="H4968">
            <v>-12.078459999999996</v>
          </cell>
        </row>
        <row r="4969">
          <cell r="H4969">
            <v>-11.842220000000001</v>
          </cell>
        </row>
        <row r="4970">
          <cell r="H4970">
            <v>-11.606090000000002</v>
          </cell>
        </row>
        <row r="4971">
          <cell r="H4971">
            <v>-11.369860000000003</v>
          </cell>
        </row>
        <row r="4972">
          <cell r="H4972">
            <v>-11.13373</v>
          </cell>
        </row>
        <row r="4973">
          <cell r="H4973">
            <v>-10.897589999999997</v>
          </cell>
        </row>
        <row r="4974">
          <cell r="H4974">
            <v>-10.661350000000002</v>
          </cell>
        </row>
        <row r="4975">
          <cell r="H4975">
            <v>-10.42521</v>
          </cell>
        </row>
        <row r="4976">
          <cell r="H4976">
            <v>-10.188980000000001</v>
          </cell>
        </row>
        <row r="4977">
          <cell r="H4977">
            <v>-9.9529500000000013</v>
          </cell>
        </row>
        <row r="4978">
          <cell r="H4978">
            <v>-9.7167099999999991</v>
          </cell>
        </row>
        <row r="4979">
          <cell r="H4979">
            <v>-9.480579999999998</v>
          </cell>
        </row>
        <row r="4980">
          <cell r="H4980">
            <v>-9.2443399999999993</v>
          </cell>
        </row>
        <row r="4981">
          <cell r="H4981">
            <v>-9.0082999999999966</v>
          </cell>
        </row>
        <row r="4982">
          <cell r="H4982">
            <v>-8.7642300000000013</v>
          </cell>
        </row>
        <row r="4983">
          <cell r="H4983">
            <v>-8.5134200000000018</v>
          </cell>
        </row>
        <row r="4984">
          <cell r="H4984">
            <v>-8.2624999999999975</v>
          </cell>
        </row>
        <row r="4985">
          <cell r="H4985">
            <v>-8.0116700000000005</v>
          </cell>
        </row>
        <row r="4986">
          <cell r="H4986">
            <v>-7.7607500000000016</v>
          </cell>
        </row>
        <row r="4987">
          <cell r="H4987">
            <v>-7.509920000000001</v>
          </cell>
        </row>
        <row r="4988">
          <cell r="H4988">
            <v>-7.2584600000000012</v>
          </cell>
        </row>
        <row r="4989">
          <cell r="H4989">
            <v>-6.8734000000000002</v>
          </cell>
        </row>
        <row r="4990">
          <cell r="H4990">
            <v>-6.0460499999999993</v>
          </cell>
        </row>
        <row r="4991">
          <cell r="H4991">
            <v>-5.2187800000000006</v>
          </cell>
        </row>
        <row r="4992">
          <cell r="H4992">
            <v>-4.3915099999999985</v>
          </cell>
        </row>
        <row r="4993">
          <cell r="H4993">
            <v>-3.70608</v>
          </cell>
        </row>
        <row r="4994">
          <cell r="H4994">
            <v>-3.2983900000000013</v>
          </cell>
        </row>
        <row r="4995">
          <cell r="H4995">
            <v>-2.8906800000000015</v>
          </cell>
        </row>
        <row r="4996">
          <cell r="H4996">
            <v>-2.4829699999999981</v>
          </cell>
        </row>
        <row r="4997">
          <cell r="H4997">
            <v>-2.1536600000000021</v>
          </cell>
        </row>
        <row r="4998">
          <cell r="H4998">
            <v>-1.8653799999999983</v>
          </cell>
        </row>
        <row r="4999">
          <cell r="H4999">
            <v>-1.5771099999999993</v>
          </cell>
        </row>
        <row r="5000">
          <cell r="H5000">
            <v>-1.288920000000001</v>
          </cell>
        </row>
        <row r="5001">
          <cell r="H5001">
            <v>-1.0006400000000006</v>
          </cell>
        </row>
        <row r="5002">
          <cell r="H5002">
            <v>-0.71245999999999832</v>
          </cell>
        </row>
        <row r="5003">
          <cell r="H5003">
            <v>-0.42417000000000016</v>
          </cell>
        </row>
        <row r="5004">
          <cell r="H5004">
            <v>-0.13598999999999961</v>
          </cell>
        </row>
        <row r="5005">
          <cell r="H5005">
            <v>0.1523000000000021</v>
          </cell>
        </row>
        <row r="5006">
          <cell r="H5006"/>
        </row>
        <row r="5007">
          <cell r="H5007"/>
        </row>
        <row r="5008">
          <cell r="H5008"/>
        </row>
        <row r="5009">
          <cell r="H5009"/>
        </row>
        <row r="5010">
          <cell r="H5010"/>
        </row>
        <row r="5011">
          <cell r="H5011"/>
        </row>
        <row r="5012">
          <cell r="H5012"/>
        </row>
        <row r="5013">
          <cell r="H5013"/>
        </row>
        <row r="5014">
          <cell r="H5014"/>
        </row>
        <row r="5015">
          <cell r="H5015"/>
        </row>
        <row r="5016">
          <cell r="H5016"/>
        </row>
        <row r="5017">
          <cell r="H5017"/>
        </row>
        <row r="5018">
          <cell r="H5018"/>
        </row>
        <row r="5019">
          <cell r="H5019"/>
        </row>
        <row r="5020">
          <cell r="H5020"/>
        </row>
        <row r="5021">
          <cell r="H5021"/>
        </row>
        <row r="5022">
          <cell r="H5022"/>
        </row>
        <row r="5023">
          <cell r="H5023"/>
        </row>
        <row r="5024">
          <cell r="H5024"/>
        </row>
        <row r="5025">
          <cell r="H5025"/>
        </row>
        <row r="5026">
          <cell r="H5026"/>
        </row>
        <row r="5027">
          <cell r="H5027"/>
        </row>
        <row r="5028">
          <cell r="H5028"/>
        </row>
        <row r="5029">
          <cell r="H5029"/>
        </row>
        <row r="5030">
          <cell r="H5030"/>
        </row>
        <row r="5031">
          <cell r="H5031"/>
        </row>
        <row r="5032">
          <cell r="H5032"/>
        </row>
        <row r="5033">
          <cell r="H5033"/>
        </row>
        <row r="5034">
          <cell r="H5034"/>
        </row>
        <row r="5035">
          <cell r="H5035"/>
        </row>
        <row r="5036">
          <cell r="H5036"/>
        </row>
        <row r="5037">
          <cell r="H5037"/>
        </row>
        <row r="5038">
          <cell r="H5038"/>
        </row>
        <row r="5039">
          <cell r="H5039"/>
        </row>
        <row r="5040">
          <cell r="H5040"/>
        </row>
        <row r="5041">
          <cell r="H5041"/>
        </row>
        <row r="5042">
          <cell r="H5042"/>
        </row>
        <row r="5043">
          <cell r="H5043"/>
        </row>
        <row r="5044">
          <cell r="H5044"/>
        </row>
        <row r="5045">
          <cell r="H5045"/>
        </row>
        <row r="5046">
          <cell r="H5046"/>
        </row>
        <row r="5047">
          <cell r="H5047"/>
        </row>
        <row r="5048">
          <cell r="H5048"/>
        </row>
        <row r="5049">
          <cell r="H5049"/>
        </row>
        <row r="5050">
          <cell r="H5050"/>
        </row>
        <row r="5051">
          <cell r="H5051"/>
        </row>
        <row r="5052">
          <cell r="H5052"/>
        </row>
        <row r="5053">
          <cell r="H5053"/>
        </row>
        <row r="5054">
          <cell r="H5054"/>
        </row>
        <row r="5055">
          <cell r="H5055"/>
        </row>
        <row r="5056">
          <cell r="H5056"/>
        </row>
      </sheetData>
      <sheetData sheetId="1">
        <row r="4">
          <cell r="I4">
            <v>3.7750000000000003E-5</v>
          </cell>
        </row>
        <row r="5">
          <cell r="I5">
            <v>7.7732199999999994E-5</v>
          </cell>
        </row>
        <row r="6">
          <cell r="I6">
            <v>1.17714E-4</v>
          </cell>
        </row>
        <row r="7">
          <cell r="I7">
            <v>1.5769699999999999E-4</v>
          </cell>
        </row>
        <row r="8">
          <cell r="I8">
            <v>1.9767799999999999E-4</v>
          </cell>
        </row>
        <row r="9">
          <cell r="I9">
            <v>2.3765599999999999E-4</v>
          </cell>
        </row>
        <row r="10">
          <cell r="I10">
            <v>2.7763400000000002E-4</v>
          </cell>
        </row>
        <row r="11">
          <cell r="I11">
            <v>3.1761300000000001E-4</v>
          </cell>
        </row>
        <row r="12">
          <cell r="I12">
            <v>3.5759099999999999E-4</v>
          </cell>
        </row>
        <row r="13">
          <cell r="I13">
            <v>3.9756900000000001E-4</v>
          </cell>
        </row>
        <row r="14">
          <cell r="I14">
            <v>4.3754699999999999E-4</v>
          </cell>
        </row>
        <row r="15">
          <cell r="I15">
            <v>4.7752500000000002E-4</v>
          </cell>
        </row>
        <row r="16">
          <cell r="I16">
            <v>5.1750400000000001E-4</v>
          </cell>
        </row>
        <row r="17">
          <cell r="I17">
            <v>5.5748199999999999E-4</v>
          </cell>
        </row>
        <row r="18">
          <cell r="I18">
            <v>5.9745999999999996E-4</v>
          </cell>
        </row>
        <row r="19">
          <cell r="I19">
            <v>6.3743800000000005E-4</v>
          </cell>
        </row>
        <row r="20">
          <cell r="I20">
            <v>6.7741600000000002E-4</v>
          </cell>
        </row>
        <row r="21">
          <cell r="I21">
            <v>7.17394E-4</v>
          </cell>
        </row>
        <row r="22">
          <cell r="I22">
            <v>7.5737299999999999E-4</v>
          </cell>
        </row>
        <row r="23">
          <cell r="I23">
            <v>7.9735099999999996E-4</v>
          </cell>
        </row>
        <row r="24">
          <cell r="I24">
            <v>8.3732900000000005E-4</v>
          </cell>
        </row>
        <row r="25">
          <cell r="I25">
            <v>8.7730700000000002E-4</v>
          </cell>
        </row>
        <row r="26">
          <cell r="I26">
            <v>9.1728299999999997E-4</v>
          </cell>
        </row>
        <row r="27">
          <cell r="I27">
            <v>9.5725900000000002E-4</v>
          </cell>
        </row>
        <row r="28">
          <cell r="I28">
            <v>9.9723400000000005E-4</v>
          </cell>
        </row>
        <row r="29">
          <cell r="I29">
            <v>1.03721E-3</v>
          </cell>
        </row>
        <row r="30">
          <cell r="I30">
            <v>1.0771800000000001E-3</v>
          </cell>
        </row>
        <row r="31">
          <cell r="I31">
            <v>1.1171600000000001E-3</v>
          </cell>
        </row>
        <row r="32">
          <cell r="I32">
            <v>1.1571299999999999E-3</v>
          </cell>
        </row>
        <row r="33">
          <cell r="I33">
            <v>1.1971099999999999E-3</v>
          </cell>
        </row>
        <row r="34">
          <cell r="I34">
            <v>1.23708E-3</v>
          </cell>
        </row>
        <row r="35">
          <cell r="I35">
            <v>1.2770500000000001E-3</v>
          </cell>
        </row>
        <row r="36">
          <cell r="I36">
            <v>1.3170300000000001E-3</v>
          </cell>
        </row>
        <row r="37">
          <cell r="I37">
            <v>1.3569999999999999E-3</v>
          </cell>
        </row>
        <row r="38">
          <cell r="I38">
            <v>1.3969799999999999E-3</v>
          </cell>
        </row>
        <row r="39">
          <cell r="I39">
            <v>1.43695E-3</v>
          </cell>
        </row>
        <row r="40">
          <cell r="I40">
            <v>1.47693E-3</v>
          </cell>
        </row>
        <row r="41">
          <cell r="I41">
            <v>1.5169000000000001E-3</v>
          </cell>
        </row>
        <row r="42">
          <cell r="I42">
            <v>1.5568800000000001E-3</v>
          </cell>
        </row>
        <row r="43">
          <cell r="I43">
            <v>1.5968499999999999E-3</v>
          </cell>
        </row>
        <row r="44">
          <cell r="I44">
            <v>1.6368299999999999E-3</v>
          </cell>
        </row>
        <row r="45">
          <cell r="I45">
            <v>1.6768E-3</v>
          </cell>
        </row>
        <row r="46">
          <cell r="I46">
            <v>1.7167700000000001E-3</v>
          </cell>
        </row>
        <row r="47">
          <cell r="I47">
            <v>1.7567500000000001E-3</v>
          </cell>
        </row>
        <row r="48">
          <cell r="I48">
            <v>1.7967199999999999E-3</v>
          </cell>
        </row>
        <row r="49">
          <cell r="I49">
            <v>1.8366999999999999E-3</v>
          </cell>
        </row>
        <row r="50">
          <cell r="I50">
            <v>1.87667E-3</v>
          </cell>
        </row>
        <row r="51">
          <cell r="I51">
            <v>1.91665E-3</v>
          </cell>
        </row>
        <row r="52">
          <cell r="I52">
            <v>1.95663E-3</v>
          </cell>
        </row>
        <row r="53">
          <cell r="I53">
            <v>1.9966099999999998E-3</v>
          </cell>
        </row>
        <row r="54">
          <cell r="I54">
            <v>2.03659E-3</v>
          </cell>
        </row>
        <row r="55">
          <cell r="I55">
            <v>2.0765699999999998E-3</v>
          </cell>
        </row>
        <row r="56">
          <cell r="I56">
            <v>2.11655E-3</v>
          </cell>
        </row>
        <row r="57">
          <cell r="I57">
            <v>2.1565299999999998E-3</v>
          </cell>
        </row>
        <row r="58">
          <cell r="I58">
            <v>2.19651E-3</v>
          </cell>
        </row>
        <row r="59">
          <cell r="I59">
            <v>2.2364799999999999E-3</v>
          </cell>
        </row>
        <row r="60">
          <cell r="I60">
            <v>2.2764600000000001E-3</v>
          </cell>
        </row>
        <row r="61">
          <cell r="I61">
            <v>2.3164399999999999E-3</v>
          </cell>
        </row>
        <row r="62">
          <cell r="I62">
            <v>2.3564200000000001E-3</v>
          </cell>
        </row>
        <row r="63">
          <cell r="I63">
            <v>2.3963999999999999E-3</v>
          </cell>
        </row>
        <row r="64">
          <cell r="I64">
            <v>2.4363800000000001E-3</v>
          </cell>
        </row>
        <row r="65">
          <cell r="I65">
            <v>2.4763599999999999E-3</v>
          </cell>
        </row>
        <row r="66">
          <cell r="I66">
            <v>2.5163400000000002E-3</v>
          </cell>
        </row>
        <row r="67">
          <cell r="I67">
            <v>2.5563199999999999E-3</v>
          </cell>
        </row>
        <row r="68">
          <cell r="I68">
            <v>2.5963000000000002E-3</v>
          </cell>
        </row>
        <row r="69">
          <cell r="I69">
            <v>2.63628E-3</v>
          </cell>
        </row>
        <row r="70">
          <cell r="I70">
            <v>2.6762700000000001E-3</v>
          </cell>
        </row>
        <row r="71">
          <cell r="I71">
            <v>2.7162499999999999E-3</v>
          </cell>
        </row>
        <row r="72">
          <cell r="I72">
            <v>2.7562400000000001E-3</v>
          </cell>
        </row>
        <row r="73">
          <cell r="I73">
            <v>2.7962199999999999E-3</v>
          </cell>
        </row>
        <row r="74">
          <cell r="I74">
            <v>2.83621E-3</v>
          </cell>
        </row>
        <row r="75">
          <cell r="I75">
            <v>2.8761899999999998E-3</v>
          </cell>
        </row>
        <row r="76">
          <cell r="I76">
            <v>2.91618E-3</v>
          </cell>
        </row>
        <row r="77">
          <cell r="I77">
            <v>2.9561600000000002E-3</v>
          </cell>
        </row>
        <row r="78">
          <cell r="I78">
            <v>2.9961499999999999E-3</v>
          </cell>
        </row>
        <row r="79">
          <cell r="I79">
            <v>3.0361300000000002E-3</v>
          </cell>
        </row>
        <row r="80">
          <cell r="I80">
            <v>3.0761199999999999E-3</v>
          </cell>
        </row>
        <row r="81">
          <cell r="I81">
            <v>3.1161000000000001E-3</v>
          </cell>
        </row>
        <row r="82">
          <cell r="I82">
            <v>3.1560899999999999E-3</v>
          </cell>
        </row>
        <row r="83">
          <cell r="I83">
            <v>3.1960700000000001E-3</v>
          </cell>
        </row>
        <row r="84">
          <cell r="I84">
            <v>3.2360499999999999E-3</v>
          </cell>
        </row>
        <row r="85">
          <cell r="I85">
            <v>3.27604E-3</v>
          </cell>
        </row>
        <row r="86">
          <cell r="I86">
            <v>3.3160199999999998E-3</v>
          </cell>
        </row>
        <row r="87">
          <cell r="I87">
            <v>3.35601E-3</v>
          </cell>
        </row>
        <row r="88">
          <cell r="I88">
            <v>3.3959900000000002E-3</v>
          </cell>
        </row>
        <row r="89">
          <cell r="I89">
            <v>3.4359799999999999E-3</v>
          </cell>
        </row>
        <row r="90">
          <cell r="I90">
            <v>3.4759600000000002E-3</v>
          </cell>
        </row>
        <row r="91">
          <cell r="I91">
            <v>3.5159499999999999E-3</v>
          </cell>
        </row>
        <row r="92">
          <cell r="I92">
            <v>3.5559400000000001E-3</v>
          </cell>
        </row>
        <row r="93">
          <cell r="I93">
            <v>3.5959299999999998E-3</v>
          </cell>
        </row>
        <row r="94">
          <cell r="I94">
            <v>3.63592E-3</v>
          </cell>
        </row>
        <row r="95">
          <cell r="I95">
            <v>3.6759100000000001E-3</v>
          </cell>
        </row>
        <row r="96">
          <cell r="I96">
            <v>3.7158999999999998E-3</v>
          </cell>
        </row>
        <row r="97">
          <cell r="I97">
            <v>3.7559E-3</v>
          </cell>
        </row>
        <row r="98">
          <cell r="I98">
            <v>3.7958900000000001E-3</v>
          </cell>
        </row>
        <row r="99">
          <cell r="I99">
            <v>3.8358799999999998E-3</v>
          </cell>
        </row>
        <row r="100">
          <cell r="I100">
            <v>3.87587E-3</v>
          </cell>
        </row>
        <row r="101">
          <cell r="I101">
            <v>3.9158600000000002E-3</v>
          </cell>
        </row>
        <row r="102">
          <cell r="I102">
            <v>3.9558500000000003E-3</v>
          </cell>
        </row>
        <row r="103">
          <cell r="I103">
            <v>3.9958499999999996E-3</v>
          </cell>
        </row>
        <row r="104">
          <cell r="I104">
            <v>4.0358399999999997E-3</v>
          </cell>
        </row>
        <row r="105">
          <cell r="I105">
            <v>4.0758299999999999E-3</v>
          </cell>
        </row>
        <row r="106">
          <cell r="I106">
            <v>4.1158200000000001E-3</v>
          </cell>
        </row>
        <row r="107">
          <cell r="I107">
            <v>4.1558100000000002E-3</v>
          </cell>
        </row>
        <row r="108">
          <cell r="I108">
            <v>4.1958100000000003E-3</v>
          </cell>
        </row>
        <row r="109">
          <cell r="I109">
            <v>4.2357999999999996E-3</v>
          </cell>
        </row>
        <row r="110">
          <cell r="I110">
            <v>4.2757899999999998E-3</v>
          </cell>
        </row>
        <row r="111">
          <cell r="I111">
            <v>4.31578E-3</v>
          </cell>
        </row>
        <row r="112">
          <cell r="I112">
            <v>4.3557700000000001E-3</v>
          </cell>
        </row>
        <row r="113">
          <cell r="I113">
            <v>4.3957700000000002E-3</v>
          </cell>
        </row>
        <row r="114">
          <cell r="I114">
            <v>4.4357600000000004E-3</v>
          </cell>
        </row>
        <row r="115">
          <cell r="I115">
            <v>4.4757499999999997E-3</v>
          </cell>
        </row>
        <row r="116">
          <cell r="I116">
            <v>4.5157499999999998E-3</v>
          </cell>
        </row>
        <row r="117">
          <cell r="I117">
            <v>4.5557499999999999E-3</v>
          </cell>
        </row>
        <row r="118">
          <cell r="I118">
            <v>4.59575E-3</v>
          </cell>
        </row>
        <row r="119">
          <cell r="I119">
            <v>4.6357500000000001E-3</v>
          </cell>
        </row>
        <row r="120">
          <cell r="I120">
            <v>4.6757500000000002E-3</v>
          </cell>
        </row>
        <row r="121">
          <cell r="I121">
            <v>4.7157500000000003E-3</v>
          </cell>
        </row>
        <row r="122">
          <cell r="I122">
            <v>4.7557500000000004E-3</v>
          </cell>
        </row>
        <row r="123">
          <cell r="I123">
            <v>4.7957599999999996E-3</v>
          </cell>
        </row>
        <row r="124">
          <cell r="I124">
            <v>4.8357599999999997E-3</v>
          </cell>
        </row>
        <row r="125">
          <cell r="I125">
            <v>4.8757599999999998E-3</v>
          </cell>
        </row>
        <row r="126">
          <cell r="I126">
            <v>4.9157599999999999E-3</v>
          </cell>
        </row>
        <row r="127">
          <cell r="I127">
            <v>4.95576E-3</v>
          </cell>
        </row>
        <row r="128">
          <cell r="I128">
            <v>4.9957600000000001E-3</v>
          </cell>
        </row>
        <row r="129">
          <cell r="I129">
            <v>5.0357600000000002E-3</v>
          </cell>
        </row>
        <row r="130">
          <cell r="I130">
            <v>5.0757700000000003E-3</v>
          </cell>
        </row>
        <row r="131">
          <cell r="I131">
            <v>5.1157800000000003E-3</v>
          </cell>
        </row>
        <row r="132">
          <cell r="I132">
            <v>5.1557800000000004E-3</v>
          </cell>
        </row>
        <row r="133">
          <cell r="I133">
            <v>5.1957899999999996E-3</v>
          </cell>
        </row>
        <row r="134">
          <cell r="I134">
            <v>5.2357899999999997E-3</v>
          </cell>
        </row>
        <row r="135">
          <cell r="I135">
            <v>5.2757999999999998E-3</v>
          </cell>
        </row>
        <row r="136">
          <cell r="I136">
            <v>5.3157999999999999E-3</v>
          </cell>
        </row>
        <row r="137">
          <cell r="I137">
            <v>5.3558099999999999E-3</v>
          </cell>
        </row>
        <row r="138">
          <cell r="I138">
            <v>5.39582E-3</v>
          </cell>
        </row>
        <row r="139">
          <cell r="I139">
            <v>5.4358200000000001E-3</v>
          </cell>
        </row>
        <row r="140">
          <cell r="I140">
            <v>5.4758300000000001E-3</v>
          </cell>
        </row>
        <row r="141">
          <cell r="I141">
            <v>5.5158300000000002E-3</v>
          </cell>
        </row>
        <row r="142">
          <cell r="I142">
            <v>5.5558400000000003E-3</v>
          </cell>
        </row>
        <row r="143">
          <cell r="I143">
            <v>5.5958500000000003E-3</v>
          </cell>
        </row>
        <row r="144">
          <cell r="I144">
            <v>5.6358500000000004E-3</v>
          </cell>
        </row>
        <row r="145">
          <cell r="I145">
            <v>5.6758599999999996E-3</v>
          </cell>
        </row>
        <row r="146">
          <cell r="I146">
            <v>5.7158599999999997E-3</v>
          </cell>
        </row>
        <row r="147">
          <cell r="I147">
            <v>5.7558699999999997E-3</v>
          </cell>
        </row>
        <row r="148">
          <cell r="I148">
            <v>5.7958799999999998E-3</v>
          </cell>
        </row>
        <row r="149">
          <cell r="I149">
            <v>5.8358799999999999E-3</v>
          </cell>
        </row>
        <row r="150">
          <cell r="I150">
            <v>5.8758899999999999E-3</v>
          </cell>
        </row>
        <row r="151">
          <cell r="I151">
            <v>5.91589E-3</v>
          </cell>
        </row>
        <row r="152">
          <cell r="I152">
            <v>5.9559000000000001E-3</v>
          </cell>
        </row>
        <row r="153">
          <cell r="I153">
            <v>5.9959100000000001E-3</v>
          </cell>
        </row>
        <row r="154">
          <cell r="I154">
            <v>6.0359100000000002E-3</v>
          </cell>
        </row>
        <row r="155">
          <cell r="I155">
            <v>6.0759200000000003E-3</v>
          </cell>
        </row>
        <row r="156">
          <cell r="I156">
            <v>6.1159200000000004E-3</v>
          </cell>
        </row>
        <row r="157">
          <cell r="I157">
            <v>6.1559300000000004E-3</v>
          </cell>
        </row>
        <row r="158">
          <cell r="I158">
            <v>6.1959399999999996E-3</v>
          </cell>
        </row>
        <row r="159">
          <cell r="I159">
            <v>6.2359399999999997E-3</v>
          </cell>
        </row>
        <row r="160">
          <cell r="I160">
            <v>6.2759499999999998E-3</v>
          </cell>
        </row>
        <row r="161">
          <cell r="I161">
            <v>6.3159499999999999E-3</v>
          </cell>
        </row>
        <row r="162">
          <cell r="I162">
            <v>6.3559599999999999E-3</v>
          </cell>
        </row>
        <row r="163">
          <cell r="I163">
            <v>6.39597E-3</v>
          </cell>
        </row>
        <row r="164">
          <cell r="I164">
            <v>6.4359700000000001E-3</v>
          </cell>
        </row>
        <row r="165">
          <cell r="I165">
            <v>6.4759800000000001E-3</v>
          </cell>
        </row>
        <row r="166">
          <cell r="I166">
            <v>6.5159800000000002E-3</v>
          </cell>
        </row>
        <row r="167">
          <cell r="I167">
            <v>6.5559900000000003E-3</v>
          </cell>
        </row>
        <row r="168">
          <cell r="I168">
            <v>6.5960000000000003E-3</v>
          </cell>
        </row>
        <row r="169">
          <cell r="I169">
            <v>6.6360000000000004E-3</v>
          </cell>
        </row>
        <row r="170">
          <cell r="I170">
            <v>6.6760099999999996E-3</v>
          </cell>
        </row>
        <row r="171">
          <cell r="I171">
            <v>6.7160099999999997E-3</v>
          </cell>
        </row>
        <row r="172">
          <cell r="I172">
            <v>6.7560199999999997E-3</v>
          </cell>
        </row>
        <row r="173">
          <cell r="I173">
            <v>6.7960199999999998E-3</v>
          </cell>
        </row>
        <row r="174">
          <cell r="I174">
            <v>6.8360299999999999E-3</v>
          </cell>
        </row>
        <row r="175">
          <cell r="I175">
            <v>6.87603E-3</v>
          </cell>
        </row>
        <row r="176">
          <cell r="I176">
            <v>6.91604E-3</v>
          </cell>
        </row>
        <row r="177">
          <cell r="I177">
            <v>6.9560400000000001E-3</v>
          </cell>
        </row>
        <row r="178">
          <cell r="I178">
            <v>6.9960500000000002E-3</v>
          </cell>
        </row>
        <row r="179">
          <cell r="I179">
            <v>7.0360500000000003E-3</v>
          </cell>
        </row>
        <row r="180">
          <cell r="I180">
            <v>7.0760600000000003E-3</v>
          </cell>
        </row>
        <row r="181">
          <cell r="I181">
            <v>7.1160599999999996E-3</v>
          </cell>
        </row>
        <row r="182">
          <cell r="I182">
            <v>7.1560699999999996E-3</v>
          </cell>
        </row>
        <row r="183">
          <cell r="I183">
            <v>7.1960699999999997E-3</v>
          </cell>
        </row>
        <row r="184">
          <cell r="I184">
            <v>7.2360699999999998E-3</v>
          </cell>
        </row>
        <row r="185">
          <cell r="I185">
            <v>7.2760799999999999E-3</v>
          </cell>
        </row>
        <row r="186">
          <cell r="I186">
            <v>7.31608E-3</v>
          </cell>
        </row>
        <row r="187">
          <cell r="I187">
            <v>7.35609E-3</v>
          </cell>
        </row>
        <row r="188">
          <cell r="I188">
            <v>7.3960900000000001E-3</v>
          </cell>
        </row>
        <row r="189">
          <cell r="I189">
            <v>7.4361000000000002E-3</v>
          </cell>
        </row>
        <row r="190">
          <cell r="I190">
            <v>7.4761000000000003E-3</v>
          </cell>
        </row>
        <row r="191">
          <cell r="I191">
            <v>7.5161100000000003E-3</v>
          </cell>
        </row>
        <row r="192">
          <cell r="I192">
            <v>7.5561100000000004E-3</v>
          </cell>
        </row>
        <row r="193">
          <cell r="I193">
            <v>7.5961099999999997E-3</v>
          </cell>
        </row>
        <row r="194">
          <cell r="I194">
            <v>7.6361199999999997E-3</v>
          </cell>
        </row>
        <row r="195">
          <cell r="I195">
            <v>7.6761199999999998E-3</v>
          </cell>
        </row>
        <row r="196">
          <cell r="I196">
            <v>7.7161299999999999E-3</v>
          </cell>
        </row>
        <row r="197">
          <cell r="I197">
            <v>7.75613E-3</v>
          </cell>
        </row>
        <row r="198">
          <cell r="I198">
            <v>7.79614E-3</v>
          </cell>
        </row>
        <row r="199">
          <cell r="I199">
            <v>7.8361400000000001E-3</v>
          </cell>
        </row>
        <row r="200">
          <cell r="I200">
            <v>7.8761500000000002E-3</v>
          </cell>
        </row>
        <row r="201">
          <cell r="I201">
            <v>7.9161500000000003E-3</v>
          </cell>
        </row>
        <row r="202">
          <cell r="I202">
            <v>7.9561600000000003E-3</v>
          </cell>
        </row>
        <row r="203">
          <cell r="I203">
            <v>7.9961600000000004E-3</v>
          </cell>
        </row>
        <row r="204">
          <cell r="I204">
            <v>8.0361600000000005E-3</v>
          </cell>
        </row>
        <row r="205">
          <cell r="I205">
            <v>8.0761700000000006E-3</v>
          </cell>
        </row>
        <row r="206">
          <cell r="I206">
            <v>8.1161700000000007E-3</v>
          </cell>
        </row>
        <row r="207">
          <cell r="I207">
            <v>8.1561800000000007E-3</v>
          </cell>
        </row>
        <row r="208">
          <cell r="I208">
            <v>8.1961800000000008E-3</v>
          </cell>
        </row>
        <row r="209">
          <cell r="I209">
            <v>8.2361899999999991E-3</v>
          </cell>
        </row>
        <row r="210">
          <cell r="I210">
            <v>8.2761899999999992E-3</v>
          </cell>
        </row>
        <row r="211">
          <cell r="I211">
            <v>8.3161999999999993E-3</v>
          </cell>
        </row>
        <row r="212">
          <cell r="I212">
            <v>8.3561999999999994E-3</v>
          </cell>
        </row>
        <row r="213">
          <cell r="I213">
            <v>8.3961999999999995E-3</v>
          </cell>
        </row>
        <row r="214">
          <cell r="I214">
            <v>8.4362099999999995E-3</v>
          </cell>
        </row>
        <row r="215">
          <cell r="I215">
            <v>8.4762099999999996E-3</v>
          </cell>
        </row>
        <row r="216">
          <cell r="I216">
            <v>8.5162199999999997E-3</v>
          </cell>
        </row>
        <row r="217">
          <cell r="I217">
            <v>8.5562199999999998E-3</v>
          </cell>
        </row>
        <row r="218">
          <cell r="I218">
            <v>8.5962299999999998E-3</v>
          </cell>
        </row>
        <row r="219">
          <cell r="I219">
            <v>8.6362299999999999E-3</v>
          </cell>
        </row>
        <row r="220">
          <cell r="I220">
            <v>8.67624E-3</v>
          </cell>
        </row>
        <row r="221">
          <cell r="I221">
            <v>8.7162400000000001E-3</v>
          </cell>
        </row>
        <row r="222">
          <cell r="I222">
            <v>8.7562500000000001E-3</v>
          </cell>
        </row>
        <row r="223">
          <cell r="I223">
            <v>8.7962500000000002E-3</v>
          </cell>
        </row>
        <row r="224">
          <cell r="I224">
            <v>8.8362500000000004E-3</v>
          </cell>
        </row>
        <row r="225">
          <cell r="I225">
            <v>8.8762600000000004E-3</v>
          </cell>
        </row>
        <row r="226">
          <cell r="I226">
            <v>8.9162600000000005E-3</v>
          </cell>
        </row>
        <row r="227">
          <cell r="I227">
            <v>8.9562800000000005E-3</v>
          </cell>
        </row>
        <row r="228">
          <cell r="I228">
            <v>8.9963000000000005E-3</v>
          </cell>
        </row>
        <row r="229">
          <cell r="I229">
            <v>9.0363100000000005E-3</v>
          </cell>
        </row>
        <row r="230">
          <cell r="I230">
            <v>9.0763300000000005E-3</v>
          </cell>
        </row>
        <row r="231">
          <cell r="I231">
            <v>9.1163500000000005E-3</v>
          </cell>
        </row>
        <row r="232">
          <cell r="I232">
            <v>9.1563700000000005E-3</v>
          </cell>
        </row>
        <row r="233">
          <cell r="I233">
            <v>9.1963800000000005E-3</v>
          </cell>
        </row>
        <row r="234">
          <cell r="I234">
            <v>9.2364000000000005E-3</v>
          </cell>
        </row>
        <row r="235">
          <cell r="I235">
            <v>9.2764200000000005E-3</v>
          </cell>
        </row>
        <row r="236">
          <cell r="I236">
            <v>9.3164400000000005E-3</v>
          </cell>
        </row>
        <row r="237">
          <cell r="I237">
            <v>9.3564500000000005E-3</v>
          </cell>
        </row>
        <row r="238">
          <cell r="I238">
            <v>9.3964700000000005E-3</v>
          </cell>
        </row>
        <row r="239">
          <cell r="I239">
            <v>9.4364900000000005E-3</v>
          </cell>
        </row>
        <row r="240">
          <cell r="I240">
            <v>9.4765100000000005E-3</v>
          </cell>
        </row>
        <row r="241">
          <cell r="I241">
            <v>9.5165200000000005E-3</v>
          </cell>
        </row>
        <row r="242">
          <cell r="I242">
            <v>9.5565400000000005E-3</v>
          </cell>
        </row>
        <row r="243">
          <cell r="I243">
            <v>9.5965600000000005E-3</v>
          </cell>
        </row>
        <row r="244">
          <cell r="I244">
            <v>9.6365800000000005E-3</v>
          </cell>
        </row>
        <row r="245">
          <cell r="I245">
            <v>9.6765900000000005E-3</v>
          </cell>
        </row>
        <row r="246">
          <cell r="I246">
            <v>9.7166100000000005E-3</v>
          </cell>
        </row>
        <row r="247">
          <cell r="I247">
            <v>9.7566300000000005E-3</v>
          </cell>
        </row>
        <row r="248">
          <cell r="I248">
            <v>9.7966500000000005E-3</v>
          </cell>
        </row>
        <row r="249">
          <cell r="I249">
            <v>9.8366600000000005E-3</v>
          </cell>
        </row>
        <row r="250">
          <cell r="I250">
            <v>9.8766800000000005E-3</v>
          </cell>
        </row>
        <row r="251">
          <cell r="I251">
            <v>9.9167000000000005E-3</v>
          </cell>
        </row>
        <row r="252">
          <cell r="I252">
            <v>9.9567200000000005E-3</v>
          </cell>
        </row>
        <row r="253">
          <cell r="I253">
            <v>9.9967300000000005E-3</v>
          </cell>
        </row>
        <row r="254">
          <cell r="I254">
            <v>1.00368E-2</v>
          </cell>
        </row>
        <row r="255">
          <cell r="I255">
            <v>1.00768E-2</v>
          </cell>
        </row>
        <row r="256">
          <cell r="I256">
            <v>1.01168E-2</v>
          </cell>
        </row>
        <row r="257">
          <cell r="I257">
            <v>1.0156800000000001E-2</v>
          </cell>
        </row>
        <row r="258">
          <cell r="I258">
            <v>1.0196800000000001E-2</v>
          </cell>
        </row>
        <row r="259">
          <cell r="I259">
            <v>1.0236800000000001E-2</v>
          </cell>
        </row>
        <row r="260">
          <cell r="I260">
            <v>1.02769E-2</v>
          </cell>
        </row>
        <row r="261">
          <cell r="I261">
            <v>1.03169E-2</v>
          </cell>
        </row>
        <row r="262">
          <cell r="I262">
            <v>1.03569E-2</v>
          </cell>
        </row>
        <row r="263">
          <cell r="I263">
            <v>1.0396900000000001E-2</v>
          </cell>
        </row>
        <row r="264">
          <cell r="I264">
            <v>1.0436900000000001E-2</v>
          </cell>
        </row>
        <row r="265">
          <cell r="I265">
            <v>1.0476900000000001E-2</v>
          </cell>
        </row>
        <row r="266">
          <cell r="I266">
            <v>1.0517E-2</v>
          </cell>
        </row>
        <row r="267">
          <cell r="I267">
            <v>1.0557E-2</v>
          </cell>
        </row>
        <row r="268">
          <cell r="I268">
            <v>1.0597000000000001E-2</v>
          </cell>
        </row>
        <row r="269">
          <cell r="I269">
            <v>1.0637000000000001E-2</v>
          </cell>
        </row>
        <row r="270">
          <cell r="I270">
            <v>1.0677000000000001E-2</v>
          </cell>
        </row>
        <row r="271">
          <cell r="I271">
            <v>1.0717000000000001E-2</v>
          </cell>
        </row>
        <row r="272">
          <cell r="I272">
            <v>1.07571E-2</v>
          </cell>
        </row>
        <row r="273">
          <cell r="I273">
            <v>1.07971E-2</v>
          </cell>
        </row>
        <row r="274">
          <cell r="I274">
            <v>1.0837100000000001E-2</v>
          </cell>
        </row>
        <row r="275">
          <cell r="I275">
            <v>1.0877100000000001E-2</v>
          </cell>
        </row>
        <row r="276">
          <cell r="I276">
            <v>1.0917100000000001E-2</v>
          </cell>
        </row>
        <row r="277">
          <cell r="I277">
            <v>1.09572E-2</v>
          </cell>
        </row>
        <row r="278">
          <cell r="I278">
            <v>1.09972E-2</v>
          </cell>
        </row>
        <row r="279">
          <cell r="I279">
            <v>1.10372E-2</v>
          </cell>
        </row>
        <row r="280">
          <cell r="I280">
            <v>1.1077200000000001E-2</v>
          </cell>
        </row>
        <row r="281">
          <cell r="I281">
            <v>1.1117200000000001E-2</v>
          </cell>
        </row>
        <row r="282">
          <cell r="I282">
            <v>1.1157200000000001E-2</v>
          </cell>
        </row>
        <row r="283">
          <cell r="I283">
            <v>1.11973E-2</v>
          </cell>
        </row>
        <row r="284">
          <cell r="I284">
            <v>1.12373E-2</v>
          </cell>
        </row>
        <row r="285">
          <cell r="I285">
            <v>1.1277300000000001E-2</v>
          </cell>
        </row>
        <row r="286">
          <cell r="I286">
            <v>1.1317300000000001E-2</v>
          </cell>
        </row>
        <row r="287">
          <cell r="I287">
            <v>1.1357300000000001E-2</v>
          </cell>
        </row>
        <row r="288">
          <cell r="I288">
            <v>1.1397300000000001E-2</v>
          </cell>
        </row>
        <row r="289">
          <cell r="I289">
            <v>1.14374E-2</v>
          </cell>
        </row>
        <row r="290">
          <cell r="I290">
            <v>1.14774E-2</v>
          </cell>
        </row>
        <row r="291">
          <cell r="I291">
            <v>1.1517400000000001E-2</v>
          </cell>
        </row>
        <row r="292">
          <cell r="I292">
            <v>1.1557400000000001E-2</v>
          </cell>
        </row>
        <row r="293">
          <cell r="I293">
            <v>1.1597400000000001E-2</v>
          </cell>
        </row>
        <row r="294">
          <cell r="I294">
            <v>1.1637399999999999E-2</v>
          </cell>
        </row>
        <row r="295">
          <cell r="I295">
            <v>1.16775E-2</v>
          </cell>
        </row>
        <row r="296">
          <cell r="I296">
            <v>1.17175E-2</v>
          </cell>
        </row>
        <row r="297">
          <cell r="I297">
            <v>1.1757500000000001E-2</v>
          </cell>
        </row>
        <row r="298">
          <cell r="I298">
            <v>1.1797500000000001E-2</v>
          </cell>
        </row>
        <row r="299">
          <cell r="I299">
            <v>1.1837500000000001E-2</v>
          </cell>
        </row>
        <row r="300">
          <cell r="I300">
            <v>1.18776E-2</v>
          </cell>
        </row>
        <row r="301">
          <cell r="I301">
            <v>1.19176E-2</v>
          </cell>
        </row>
        <row r="302">
          <cell r="I302">
            <v>1.1957600000000001E-2</v>
          </cell>
        </row>
        <row r="303">
          <cell r="I303">
            <v>1.1997600000000001E-2</v>
          </cell>
        </row>
        <row r="304">
          <cell r="I304">
            <v>1.2037600000000001E-2</v>
          </cell>
        </row>
        <row r="305">
          <cell r="I305">
            <v>1.2077600000000001E-2</v>
          </cell>
        </row>
        <row r="306">
          <cell r="I306">
            <v>1.21177E-2</v>
          </cell>
        </row>
        <row r="307">
          <cell r="I307">
            <v>1.21577E-2</v>
          </cell>
        </row>
        <row r="308">
          <cell r="I308">
            <v>1.2197700000000001E-2</v>
          </cell>
        </row>
        <row r="309">
          <cell r="I309">
            <v>1.2237700000000001E-2</v>
          </cell>
        </row>
        <row r="310">
          <cell r="I310">
            <v>1.2277700000000001E-2</v>
          </cell>
        </row>
        <row r="311">
          <cell r="I311">
            <v>1.2317699999999999E-2</v>
          </cell>
        </row>
        <row r="312">
          <cell r="I312">
            <v>1.23578E-2</v>
          </cell>
        </row>
        <row r="313">
          <cell r="I313">
            <v>1.23978E-2</v>
          </cell>
        </row>
        <row r="314">
          <cell r="I314">
            <v>1.2437800000000001E-2</v>
          </cell>
        </row>
        <row r="315">
          <cell r="I315">
            <v>1.2477800000000001E-2</v>
          </cell>
        </row>
        <row r="316">
          <cell r="I316">
            <v>1.2517800000000001E-2</v>
          </cell>
        </row>
        <row r="317">
          <cell r="I317">
            <v>1.2557799999999999E-2</v>
          </cell>
        </row>
        <row r="318">
          <cell r="I318">
            <v>1.25979E-2</v>
          </cell>
        </row>
        <row r="319">
          <cell r="I319">
            <v>1.2637900000000001E-2</v>
          </cell>
        </row>
        <row r="320">
          <cell r="I320">
            <v>1.2677900000000001E-2</v>
          </cell>
        </row>
        <row r="321">
          <cell r="I321">
            <v>1.2717900000000001E-2</v>
          </cell>
        </row>
        <row r="322">
          <cell r="I322">
            <v>1.2757900000000001E-2</v>
          </cell>
        </row>
        <row r="323">
          <cell r="I323">
            <v>1.2798E-2</v>
          </cell>
        </row>
        <row r="324">
          <cell r="I324">
            <v>1.2838E-2</v>
          </cell>
        </row>
        <row r="325">
          <cell r="I325">
            <v>1.2878000000000001E-2</v>
          </cell>
        </row>
        <row r="326">
          <cell r="I326">
            <v>1.2918000000000001E-2</v>
          </cell>
        </row>
        <row r="327">
          <cell r="I327">
            <v>1.2958000000000001E-2</v>
          </cell>
        </row>
        <row r="328">
          <cell r="I328">
            <v>1.2997999999999999E-2</v>
          </cell>
        </row>
        <row r="329">
          <cell r="I329">
            <v>1.30381E-2</v>
          </cell>
        </row>
        <row r="330">
          <cell r="I330">
            <v>1.30781E-2</v>
          </cell>
        </row>
        <row r="331">
          <cell r="I331">
            <v>1.3118100000000001E-2</v>
          </cell>
        </row>
        <row r="332">
          <cell r="I332">
            <v>1.3158100000000001E-2</v>
          </cell>
        </row>
        <row r="333">
          <cell r="I333">
            <v>1.3198100000000001E-2</v>
          </cell>
        </row>
        <row r="334">
          <cell r="I334">
            <v>1.3238099999999999E-2</v>
          </cell>
        </row>
        <row r="335">
          <cell r="I335">
            <v>1.32782E-2</v>
          </cell>
        </row>
        <row r="336">
          <cell r="I336">
            <v>1.3318200000000001E-2</v>
          </cell>
        </row>
        <row r="337">
          <cell r="I337">
            <v>1.3358200000000001E-2</v>
          </cell>
        </row>
        <row r="338">
          <cell r="I338">
            <v>1.3398200000000001E-2</v>
          </cell>
        </row>
        <row r="339">
          <cell r="I339">
            <v>1.3438200000000001E-2</v>
          </cell>
        </row>
        <row r="340">
          <cell r="I340">
            <v>1.3478199999999999E-2</v>
          </cell>
        </row>
        <row r="341">
          <cell r="I341">
            <v>1.35183E-2</v>
          </cell>
        </row>
        <row r="342">
          <cell r="I342">
            <v>1.3558300000000001E-2</v>
          </cell>
        </row>
        <row r="343">
          <cell r="I343">
            <v>1.3598300000000001E-2</v>
          </cell>
        </row>
        <row r="344">
          <cell r="I344">
            <v>1.3638300000000001E-2</v>
          </cell>
        </row>
        <row r="345">
          <cell r="I345">
            <v>1.3678299999999999E-2</v>
          </cell>
        </row>
        <row r="346">
          <cell r="I346">
            <v>1.37184E-2</v>
          </cell>
        </row>
        <row r="347">
          <cell r="I347">
            <v>1.37584E-2</v>
          </cell>
        </row>
        <row r="348">
          <cell r="I348">
            <v>1.3798400000000001E-2</v>
          </cell>
        </row>
        <row r="349">
          <cell r="I349">
            <v>1.3838400000000001E-2</v>
          </cell>
        </row>
        <row r="350">
          <cell r="I350">
            <v>1.3878400000000001E-2</v>
          </cell>
        </row>
        <row r="351">
          <cell r="I351">
            <v>1.39185E-2</v>
          </cell>
        </row>
        <row r="352">
          <cell r="I352">
            <v>1.39585E-2</v>
          </cell>
        </row>
        <row r="353">
          <cell r="I353">
            <v>1.3998500000000001E-2</v>
          </cell>
        </row>
        <row r="354">
          <cell r="I354">
            <v>1.40386E-2</v>
          </cell>
        </row>
        <row r="355">
          <cell r="I355">
            <v>1.40786E-2</v>
          </cell>
        </row>
        <row r="356">
          <cell r="I356">
            <v>1.41187E-2</v>
          </cell>
        </row>
        <row r="357">
          <cell r="I357">
            <v>1.41587E-2</v>
          </cell>
        </row>
        <row r="358">
          <cell r="I358">
            <v>1.41987E-2</v>
          </cell>
        </row>
        <row r="359">
          <cell r="I359">
            <v>1.4238799999999999E-2</v>
          </cell>
        </row>
        <row r="360">
          <cell r="I360">
            <v>1.4278799999999999E-2</v>
          </cell>
        </row>
        <row r="361">
          <cell r="I361">
            <v>1.4318900000000001E-2</v>
          </cell>
        </row>
        <row r="362">
          <cell r="I362">
            <v>1.4358900000000001E-2</v>
          </cell>
        </row>
        <row r="363">
          <cell r="I363">
            <v>1.4398899999999999E-2</v>
          </cell>
        </row>
        <row r="364">
          <cell r="I364">
            <v>1.4439E-2</v>
          </cell>
        </row>
        <row r="365">
          <cell r="I365">
            <v>1.4479000000000001E-2</v>
          </cell>
        </row>
        <row r="366">
          <cell r="I366">
            <v>1.45191E-2</v>
          </cell>
        </row>
        <row r="367">
          <cell r="I367">
            <v>1.45591E-2</v>
          </cell>
        </row>
        <row r="368">
          <cell r="I368">
            <v>1.45992E-2</v>
          </cell>
        </row>
        <row r="369">
          <cell r="I369">
            <v>1.46392E-2</v>
          </cell>
        </row>
        <row r="370">
          <cell r="I370">
            <v>1.46792E-2</v>
          </cell>
        </row>
        <row r="371">
          <cell r="I371">
            <v>1.4719299999999999E-2</v>
          </cell>
        </row>
        <row r="372">
          <cell r="I372">
            <v>1.47593E-2</v>
          </cell>
        </row>
        <row r="373">
          <cell r="I373">
            <v>1.4799400000000001E-2</v>
          </cell>
        </row>
        <row r="374">
          <cell r="I374">
            <v>1.4839400000000001E-2</v>
          </cell>
        </row>
        <row r="375">
          <cell r="I375">
            <v>1.4879399999999999E-2</v>
          </cell>
        </row>
        <row r="376">
          <cell r="I376">
            <v>1.49195E-2</v>
          </cell>
        </row>
        <row r="377">
          <cell r="I377">
            <v>1.4959500000000001E-2</v>
          </cell>
        </row>
        <row r="378">
          <cell r="I378">
            <v>1.49996E-2</v>
          </cell>
        </row>
        <row r="379">
          <cell r="I379">
            <v>1.50396E-2</v>
          </cell>
        </row>
        <row r="380">
          <cell r="I380">
            <v>1.50796E-2</v>
          </cell>
        </row>
        <row r="381">
          <cell r="I381">
            <v>1.51197E-2</v>
          </cell>
        </row>
        <row r="382">
          <cell r="I382">
            <v>1.51597E-2</v>
          </cell>
        </row>
        <row r="383">
          <cell r="I383">
            <v>1.5199799999999999E-2</v>
          </cell>
        </row>
        <row r="384">
          <cell r="I384">
            <v>1.52398E-2</v>
          </cell>
        </row>
        <row r="385">
          <cell r="I385">
            <v>1.52798E-2</v>
          </cell>
        </row>
        <row r="386">
          <cell r="I386">
            <v>1.5319899999999999E-2</v>
          </cell>
        </row>
        <row r="387">
          <cell r="I387">
            <v>1.5359899999999999E-2</v>
          </cell>
        </row>
        <row r="388">
          <cell r="I388">
            <v>1.54E-2</v>
          </cell>
        </row>
        <row r="389">
          <cell r="I389">
            <v>1.5440000000000001E-2</v>
          </cell>
        </row>
        <row r="390">
          <cell r="I390">
            <v>1.5480000000000001E-2</v>
          </cell>
        </row>
        <row r="391">
          <cell r="I391">
            <v>1.55201E-2</v>
          </cell>
        </row>
        <row r="392">
          <cell r="I392">
            <v>1.55601E-2</v>
          </cell>
        </row>
        <row r="393">
          <cell r="I393">
            <v>1.56002E-2</v>
          </cell>
        </row>
        <row r="394">
          <cell r="I394">
            <v>1.56402E-2</v>
          </cell>
        </row>
        <row r="395">
          <cell r="I395">
            <v>1.5680199999999998E-2</v>
          </cell>
        </row>
        <row r="396">
          <cell r="I396">
            <v>1.57203E-2</v>
          </cell>
        </row>
        <row r="397">
          <cell r="I397">
            <v>1.5760300000000001E-2</v>
          </cell>
        </row>
        <row r="398">
          <cell r="I398">
            <v>1.5800399999999999E-2</v>
          </cell>
        </row>
        <row r="399">
          <cell r="I399">
            <v>1.5840400000000001E-2</v>
          </cell>
        </row>
        <row r="400">
          <cell r="I400">
            <v>1.5880399999999999E-2</v>
          </cell>
        </row>
        <row r="401">
          <cell r="I401">
            <v>1.5920500000000001E-2</v>
          </cell>
        </row>
        <row r="402">
          <cell r="I402">
            <v>1.5960499999999999E-2</v>
          </cell>
        </row>
        <row r="403">
          <cell r="I403">
            <v>1.60006E-2</v>
          </cell>
        </row>
        <row r="404">
          <cell r="I404">
            <v>1.6040599999999999E-2</v>
          </cell>
        </row>
        <row r="405">
          <cell r="I405">
            <v>1.60806E-2</v>
          </cell>
        </row>
        <row r="406">
          <cell r="I406">
            <v>1.6120700000000002E-2</v>
          </cell>
        </row>
        <row r="407">
          <cell r="I407">
            <v>1.61607E-2</v>
          </cell>
        </row>
        <row r="408">
          <cell r="I408">
            <v>1.6200800000000001E-2</v>
          </cell>
        </row>
        <row r="409">
          <cell r="I409">
            <v>1.62408E-2</v>
          </cell>
        </row>
        <row r="410">
          <cell r="I410">
            <v>1.6280800000000002E-2</v>
          </cell>
        </row>
        <row r="411">
          <cell r="I411">
            <v>1.6320899999999999E-2</v>
          </cell>
        </row>
        <row r="412">
          <cell r="I412">
            <v>1.6360900000000001E-2</v>
          </cell>
        </row>
        <row r="413">
          <cell r="I413">
            <v>1.6400999999999999E-2</v>
          </cell>
        </row>
        <row r="414">
          <cell r="I414">
            <v>1.6441000000000001E-2</v>
          </cell>
        </row>
        <row r="415">
          <cell r="I415">
            <v>1.6480999999999999E-2</v>
          </cell>
        </row>
        <row r="416">
          <cell r="I416">
            <v>1.65211E-2</v>
          </cell>
        </row>
        <row r="417">
          <cell r="I417">
            <v>1.6561099999999999E-2</v>
          </cell>
        </row>
        <row r="418">
          <cell r="I418">
            <v>1.66012E-2</v>
          </cell>
        </row>
        <row r="419">
          <cell r="I419">
            <v>1.6641199999999998E-2</v>
          </cell>
        </row>
        <row r="420">
          <cell r="I420">
            <v>1.66812E-2</v>
          </cell>
        </row>
        <row r="421">
          <cell r="I421">
            <v>1.6721300000000001E-2</v>
          </cell>
        </row>
        <row r="422">
          <cell r="I422">
            <v>1.67613E-2</v>
          </cell>
        </row>
        <row r="423">
          <cell r="I423">
            <v>1.6801400000000001E-2</v>
          </cell>
        </row>
        <row r="424">
          <cell r="I424">
            <v>1.6841399999999999E-2</v>
          </cell>
        </row>
        <row r="425">
          <cell r="I425">
            <v>1.6881400000000001E-2</v>
          </cell>
        </row>
        <row r="426">
          <cell r="I426">
            <v>1.6921499999999999E-2</v>
          </cell>
        </row>
        <row r="427">
          <cell r="I427">
            <v>1.6961500000000001E-2</v>
          </cell>
        </row>
        <row r="428">
          <cell r="I428">
            <v>1.7001599999999999E-2</v>
          </cell>
        </row>
        <row r="429">
          <cell r="I429">
            <v>1.70416E-2</v>
          </cell>
        </row>
        <row r="430">
          <cell r="I430">
            <v>1.7081599999999999E-2</v>
          </cell>
        </row>
        <row r="431">
          <cell r="I431">
            <v>1.71217E-2</v>
          </cell>
        </row>
        <row r="432">
          <cell r="I432">
            <v>1.7161699999999998E-2</v>
          </cell>
        </row>
        <row r="433">
          <cell r="I433">
            <v>1.72018E-2</v>
          </cell>
        </row>
        <row r="434">
          <cell r="I434">
            <v>1.7241800000000002E-2</v>
          </cell>
        </row>
        <row r="435">
          <cell r="I435">
            <v>1.72818E-2</v>
          </cell>
        </row>
        <row r="436">
          <cell r="I436">
            <v>1.7321900000000001E-2</v>
          </cell>
        </row>
        <row r="437">
          <cell r="I437">
            <v>1.73619E-2</v>
          </cell>
        </row>
        <row r="438">
          <cell r="I438">
            <v>1.7402000000000001E-2</v>
          </cell>
        </row>
        <row r="439">
          <cell r="I439">
            <v>1.7441999999999999E-2</v>
          </cell>
        </row>
        <row r="440">
          <cell r="I440">
            <v>1.7482000000000001E-2</v>
          </cell>
        </row>
        <row r="441">
          <cell r="I441">
            <v>1.7522099999999999E-2</v>
          </cell>
        </row>
        <row r="442">
          <cell r="I442">
            <v>1.7562100000000001E-2</v>
          </cell>
        </row>
        <row r="443">
          <cell r="I443">
            <v>1.7602199999999998E-2</v>
          </cell>
        </row>
        <row r="444">
          <cell r="I444">
            <v>1.76422E-2</v>
          </cell>
        </row>
        <row r="445">
          <cell r="I445">
            <v>1.7682199999999999E-2</v>
          </cell>
        </row>
        <row r="446">
          <cell r="I446">
            <v>1.77223E-2</v>
          </cell>
        </row>
        <row r="447">
          <cell r="I447">
            <v>1.7762300000000002E-2</v>
          </cell>
        </row>
        <row r="448">
          <cell r="I448">
            <v>1.7802399999999999E-2</v>
          </cell>
        </row>
        <row r="449">
          <cell r="I449">
            <v>1.7842400000000001E-2</v>
          </cell>
        </row>
        <row r="450">
          <cell r="I450">
            <v>1.78824E-2</v>
          </cell>
        </row>
        <row r="451">
          <cell r="I451">
            <v>1.7922500000000001E-2</v>
          </cell>
        </row>
        <row r="452">
          <cell r="I452">
            <v>1.7962499999999999E-2</v>
          </cell>
        </row>
        <row r="453">
          <cell r="I453">
            <v>1.8002600000000001E-2</v>
          </cell>
        </row>
        <row r="454">
          <cell r="I454">
            <v>1.8042599999999999E-2</v>
          </cell>
        </row>
        <row r="455">
          <cell r="I455">
            <v>1.8082600000000001E-2</v>
          </cell>
        </row>
        <row r="456">
          <cell r="I456">
            <v>1.8122699999999999E-2</v>
          </cell>
        </row>
        <row r="457">
          <cell r="I457">
            <v>1.81627E-2</v>
          </cell>
        </row>
        <row r="458">
          <cell r="I458">
            <v>1.8202800000000002E-2</v>
          </cell>
        </row>
        <row r="459">
          <cell r="I459">
            <v>1.82428E-2</v>
          </cell>
        </row>
        <row r="460">
          <cell r="I460">
            <v>1.8282799999999998E-2</v>
          </cell>
        </row>
        <row r="461">
          <cell r="I461">
            <v>1.83229E-2</v>
          </cell>
        </row>
        <row r="462">
          <cell r="I462">
            <v>1.8362900000000001E-2</v>
          </cell>
        </row>
        <row r="463">
          <cell r="I463">
            <v>1.8402999999999999E-2</v>
          </cell>
        </row>
        <row r="464">
          <cell r="I464">
            <v>1.8443000000000001E-2</v>
          </cell>
        </row>
        <row r="465">
          <cell r="I465">
            <v>1.8482999999999999E-2</v>
          </cell>
        </row>
        <row r="466">
          <cell r="I466">
            <v>1.8523100000000001E-2</v>
          </cell>
        </row>
        <row r="467">
          <cell r="I467">
            <v>1.8563099999999999E-2</v>
          </cell>
        </row>
        <row r="468">
          <cell r="I468">
            <v>1.86032E-2</v>
          </cell>
        </row>
        <row r="469">
          <cell r="I469">
            <v>1.8643199999999999E-2</v>
          </cell>
        </row>
        <row r="470">
          <cell r="I470">
            <v>1.8683200000000001E-2</v>
          </cell>
        </row>
        <row r="471">
          <cell r="I471">
            <v>1.8723299999999998E-2</v>
          </cell>
        </row>
        <row r="472">
          <cell r="I472">
            <v>1.87633E-2</v>
          </cell>
        </row>
        <row r="473">
          <cell r="I473">
            <v>1.8803400000000001E-2</v>
          </cell>
        </row>
        <row r="474">
          <cell r="I474">
            <v>1.88434E-2</v>
          </cell>
        </row>
        <row r="475">
          <cell r="I475">
            <v>1.8883400000000002E-2</v>
          </cell>
        </row>
        <row r="476">
          <cell r="I476">
            <v>1.8923499999999999E-2</v>
          </cell>
        </row>
        <row r="477">
          <cell r="I477">
            <v>1.8963500000000001E-2</v>
          </cell>
        </row>
        <row r="478">
          <cell r="I478">
            <v>1.9003599999999999E-2</v>
          </cell>
        </row>
        <row r="479">
          <cell r="I479">
            <v>1.9043600000000001E-2</v>
          </cell>
        </row>
        <row r="480">
          <cell r="I480">
            <v>1.9083599999999999E-2</v>
          </cell>
        </row>
        <row r="481">
          <cell r="I481">
            <v>1.91237E-2</v>
          </cell>
        </row>
        <row r="482">
          <cell r="I482">
            <v>1.9163699999999999E-2</v>
          </cell>
        </row>
        <row r="483">
          <cell r="I483">
            <v>1.9203700000000001E-2</v>
          </cell>
        </row>
        <row r="484">
          <cell r="I484">
            <v>1.9243799999999998E-2</v>
          </cell>
        </row>
        <row r="485">
          <cell r="I485">
            <v>1.92838E-2</v>
          </cell>
        </row>
        <row r="486">
          <cell r="I486">
            <v>1.9323900000000001E-2</v>
          </cell>
        </row>
        <row r="487">
          <cell r="I487">
            <v>1.93639E-2</v>
          </cell>
        </row>
        <row r="488">
          <cell r="I488">
            <v>1.9403900000000002E-2</v>
          </cell>
        </row>
        <row r="489">
          <cell r="I489">
            <v>1.9443999999999999E-2</v>
          </cell>
        </row>
        <row r="490">
          <cell r="I490">
            <v>1.9484000000000001E-2</v>
          </cell>
        </row>
        <row r="491">
          <cell r="I491">
            <v>1.9524099999999999E-2</v>
          </cell>
        </row>
        <row r="492">
          <cell r="I492">
            <v>1.9564100000000001E-2</v>
          </cell>
        </row>
        <row r="493">
          <cell r="I493">
            <v>1.9604099999999999E-2</v>
          </cell>
        </row>
        <row r="494">
          <cell r="I494">
            <v>1.9644200000000001E-2</v>
          </cell>
        </row>
        <row r="495">
          <cell r="I495">
            <v>1.9684199999999999E-2</v>
          </cell>
        </row>
        <row r="496">
          <cell r="I496">
            <v>1.97243E-2</v>
          </cell>
        </row>
        <row r="497">
          <cell r="I497">
            <v>1.9764299999999999E-2</v>
          </cell>
        </row>
        <row r="498">
          <cell r="I498">
            <v>1.98043E-2</v>
          </cell>
        </row>
        <row r="499">
          <cell r="I499">
            <v>1.9844400000000002E-2</v>
          </cell>
        </row>
        <row r="500">
          <cell r="I500">
            <v>1.98844E-2</v>
          </cell>
        </row>
        <row r="501">
          <cell r="I501">
            <v>1.9924500000000001E-2</v>
          </cell>
        </row>
        <row r="502">
          <cell r="I502">
            <v>1.99645E-2</v>
          </cell>
        </row>
        <row r="503">
          <cell r="I503">
            <v>2.0004500000000001E-2</v>
          </cell>
        </row>
        <row r="504">
          <cell r="I504">
            <v>2.0044599999999999E-2</v>
          </cell>
        </row>
        <row r="505">
          <cell r="I505">
            <v>2.0084600000000001E-2</v>
          </cell>
        </row>
        <row r="506">
          <cell r="I506">
            <v>2.0124699999999999E-2</v>
          </cell>
        </row>
        <row r="507">
          <cell r="I507">
            <v>2.0164700000000001E-2</v>
          </cell>
        </row>
        <row r="508">
          <cell r="I508">
            <v>2.0204699999999999E-2</v>
          </cell>
        </row>
        <row r="509">
          <cell r="I509">
            <v>2.02448E-2</v>
          </cell>
        </row>
        <row r="510">
          <cell r="I510">
            <v>2.0284799999999999E-2</v>
          </cell>
        </row>
        <row r="511">
          <cell r="I511">
            <v>2.03249E-2</v>
          </cell>
        </row>
        <row r="512">
          <cell r="I512">
            <v>2.0364899999999998E-2</v>
          </cell>
        </row>
        <row r="513">
          <cell r="I513">
            <v>2.04049E-2</v>
          </cell>
        </row>
        <row r="514">
          <cell r="I514">
            <v>2.0445000000000001E-2</v>
          </cell>
        </row>
        <row r="515">
          <cell r="I515">
            <v>2.0485E-2</v>
          </cell>
        </row>
        <row r="516">
          <cell r="I516">
            <v>2.0525100000000001E-2</v>
          </cell>
        </row>
        <row r="517">
          <cell r="I517">
            <v>2.0565099999999999E-2</v>
          </cell>
        </row>
        <row r="518">
          <cell r="I518">
            <v>2.0605100000000001E-2</v>
          </cell>
        </row>
        <row r="519">
          <cell r="I519">
            <v>2.0645199999999999E-2</v>
          </cell>
        </row>
        <row r="520">
          <cell r="I520">
            <v>2.0685200000000001E-2</v>
          </cell>
        </row>
        <row r="521">
          <cell r="I521">
            <v>2.0725299999999999E-2</v>
          </cell>
        </row>
        <row r="522">
          <cell r="I522">
            <v>2.07653E-2</v>
          </cell>
        </row>
        <row r="523">
          <cell r="I523">
            <v>2.0805299999999999E-2</v>
          </cell>
        </row>
        <row r="524">
          <cell r="I524">
            <v>2.08454E-2</v>
          </cell>
        </row>
        <row r="525">
          <cell r="I525">
            <v>2.0885399999999998E-2</v>
          </cell>
        </row>
        <row r="526">
          <cell r="I526">
            <v>2.09255E-2</v>
          </cell>
        </row>
        <row r="527">
          <cell r="I527">
            <v>2.0965500000000001E-2</v>
          </cell>
        </row>
        <row r="528">
          <cell r="I528">
            <v>2.10055E-2</v>
          </cell>
        </row>
        <row r="529">
          <cell r="I529">
            <v>2.1045600000000001E-2</v>
          </cell>
        </row>
        <row r="530">
          <cell r="I530">
            <v>2.1085599999999999E-2</v>
          </cell>
        </row>
        <row r="531">
          <cell r="I531">
            <v>2.1125700000000001E-2</v>
          </cell>
        </row>
        <row r="532">
          <cell r="I532">
            <v>2.1165699999999999E-2</v>
          </cell>
        </row>
        <row r="533">
          <cell r="I533">
            <v>2.1205700000000001E-2</v>
          </cell>
        </row>
        <row r="534">
          <cell r="I534">
            <v>2.1245799999999999E-2</v>
          </cell>
        </row>
        <row r="535">
          <cell r="I535">
            <v>2.1285800000000001E-2</v>
          </cell>
        </row>
        <row r="536">
          <cell r="I536">
            <v>2.1325899999999998E-2</v>
          </cell>
        </row>
        <row r="537">
          <cell r="I537">
            <v>2.13659E-2</v>
          </cell>
        </row>
        <row r="538">
          <cell r="I538">
            <v>2.1405899999999999E-2</v>
          </cell>
        </row>
        <row r="539">
          <cell r="I539">
            <v>2.1446E-2</v>
          </cell>
        </row>
        <row r="540">
          <cell r="I540">
            <v>2.1486000000000002E-2</v>
          </cell>
        </row>
        <row r="541">
          <cell r="I541">
            <v>2.1526099999999999E-2</v>
          </cell>
        </row>
        <row r="542">
          <cell r="I542">
            <v>2.1566100000000001E-2</v>
          </cell>
        </row>
        <row r="543">
          <cell r="I543">
            <v>2.16061E-2</v>
          </cell>
        </row>
        <row r="544">
          <cell r="I544">
            <v>2.1646200000000001E-2</v>
          </cell>
        </row>
        <row r="545">
          <cell r="I545">
            <v>2.1686199999999999E-2</v>
          </cell>
        </row>
        <row r="546">
          <cell r="I546">
            <v>2.17263E-2</v>
          </cell>
        </row>
        <row r="547">
          <cell r="I547">
            <v>2.1766299999999999E-2</v>
          </cell>
        </row>
        <row r="548">
          <cell r="I548">
            <v>2.1806300000000001E-2</v>
          </cell>
        </row>
        <row r="549">
          <cell r="I549">
            <v>2.1846399999999998E-2</v>
          </cell>
        </row>
        <row r="550">
          <cell r="I550">
            <v>2.18864E-2</v>
          </cell>
        </row>
        <row r="551">
          <cell r="I551">
            <v>2.1926500000000002E-2</v>
          </cell>
        </row>
        <row r="552">
          <cell r="I552">
            <v>2.19665E-2</v>
          </cell>
        </row>
        <row r="553">
          <cell r="I553">
            <v>2.2006499999999998E-2</v>
          </cell>
        </row>
        <row r="554">
          <cell r="I554">
            <v>2.20466E-2</v>
          </cell>
        </row>
        <row r="555">
          <cell r="I555">
            <v>2.2086600000000001E-2</v>
          </cell>
        </row>
        <row r="556">
          <cell r="I556">
            <v>2.2126699999999999E-2</v>
          </cell>
        </row>
        <row r="557">
          <cell r="I557">
            <v>2.2166700000000001E-2</v>
          </cell>
        </row>
        <row r="558">
          <cell r="I558">
            <v>2.2206699999999999E-2</v>
          </cell>
        </row>
        <row r="559">
          <cell r="I559">
            <v>2.2246800000000001E-2</v>
          </cell>
        </row>
        <row r="560">
          <cell r="I560">
            <v>2.2286799999999999E-2</v>
          </cell>
        </row>
        <row r="561">
          <cell r="I561">
            <v>2.23269E-2</v>
          </cell>
        </row>
        <row r="562">
          <cell r="I562">
            <v>2.2366899999999999E-2</v>
          </cell>
        </row>
        <row r="563">
          <cell r="I563">
            <v>2.24069E-2</v>
          </cell>
        </row>
        <row r="564">
          <cell r="I564">
            <v>2.2447000000000002E-2</v>
          </cell>
        </row>
        <row r="565">
          <cell r="I565">
            <v>2.2487E-2</v>
          </cell>
        </row>
        <row r="566">
          <cell r="I566">
            <v>2.2527100000000001E-2</v>
          </cell>
        </row>
        <row r="567">
          <cell r="I567">
            <v>2.25671E-2</v>
          </cell>
        </row>
        <row r="568">
          <cell r="I568">
            <v>2.2607100000000001E-2</v>
          </cell>
        </row>
        <row r="569">
          <cell r="I569">
            <v>2.2647199999999999E-2</v>
          </cell>
        </row>
        <row r="570">
          <cell r="I570">
            <v>2.2687200000000001E-2</v>
          </cell>
        </row>
        <row r="571">
          <cell r="I571">
            <v>2.2727299999999999E-2</v>
          </cell>
        </row>
        <row r="572">
          <cell r="I572">
            <v>2.2767300000000001E-2</v>
          </cell>
        </row>
        <row r="573">
          <cell r="I573">
            <v>2.2807299999999999E-2</v>
          </cell>
        </row>
        <row r="574">
          <cell r="I574">
            <v>2.28474E-2</v>
          </cell>
        </row>
        <row r="575">
          <cell r="I575">
            <v>2.2887399999999999E-2</v>
          </cell>
        </row>
        <row r="576">
          <cell r="I576">
            <v>2.29275E-2</v>
          </cell>
        </row>
        <row r="577">
          <cell r="I577">
            <v>2.2967499999999998E-2</v>
          </cell>
        </row>
        <row r="578">
          <cell r="I578">
            <v>2.30075E-2</v>
          </cell>
        </row>
        <row r="579">
          <cell r="I579">
            <v>2.3047600000000001E-2</v>
          </cell>
        </row>
        <row r="580">
          <cell r="I580">
            <v>2.30876E-2</v>
          </cell>
        </row>
        <row r="581">
          <cell r="I581">
            <v>2.3127700000000001E-2</v>
          </cell>
        </row>
        <row r="582">
          <cell r="I582">
            <v>2.3167699999999999E-2</v>
          </cell>
        </row>
        <row r="583">
          <cell r="I583">
            <v>2.3207700000000001E-2</v>
          </cell>
        </row>
        <row r="584">
          <cell r="I584">
            <v>2.3247799999999999E-2</v>
          </cell>
        </row>
        <row r="585">
          <cell r="I585">
            <v>2.3287800000000001E-2</v>
          </cell>
        </row>
        <row r="586">
          <cell r="I586">
            <v>2.3327899999999999E-2</v>
          </cell>
        </row>
        <row r="587">
          <cell r="I587">
            <v>2.33679E-2</v>
          </cell>
        </row>
        <row r="588">
          <cell r="I588">
            <v>2.3407899999999999E-2</v>
          </cell>
        </row>
        <row r="589">
          <cell r="I589">
            <v>2.3448E-2</v>
          </cell>
        </row>
        <row r="590">
          <cell r="I590">
            <v>2.3487999999999998E-2</v>
          </cell>
        </row>
        <row r="591">
          <cell r="I591">
            <v>2.35281E-2</v>
          </cell>
        </row>
        <row r="592">
          <cell r="I592">
            <v>2.3568100000000002E-2</v>
          </cell>
        </row>
        <row r="593">
          <cell r="I593">
            <v>2.36081E-2</v>
          </cell>
        </row>
        <row r="594">
          <cell r="I594">
            <v>2.3648200000000001E-2</v>
          </cell>
        </row>
        <row r="595">
          <cell r="I595">
            <v>2.36882E-2</v>
          </cell>
        </row>
        <row r="596">
          <cell r="I596">
            <v>2.3728300000000001E-2</v>
          </cell>
        </row>
        <row r="597">
          <cell r="I597">
            <v>2.3768299999999999E-2</v>
          </cell>
        </row>
        <row r="598">
          <cell r="I598">
            <v>2.3808300000000001E-2</v>
          </cell>
        </row>
        <row r="599">
          <cell r="I599">
            <v>2.3848399999999999E-2</v>
          </cell>
        </row>
        <row r="600">
          <cell r="I600">
            <v>2.3888400000000001E-2</v>
          </cell>
        </row>
        <row r="601">
          <cell r="I601">
            <v>2.3928499999999998E-2</v>
          </cell>
        </row>
        <row r="602">
          <cell r="I602">
            <v>2.39685E-2</v>
          </cell>
        </row>
        <row r="603">
          <cell r="I603">
            <v>2.4008499999999999E-2</v>
          </cell>
        </row>
        <row r="604">
          <cell r="I604">
            <v>2.40486E-2</v>
          </cell>
        </row>
        <row r="605">
          <cell r="I605">
            <v>2.4088600000000002E-2</v>
          </cell>
        </row>
        <row r="606">
          <cell r="I606">
            <v>2.41286E-2</v>
          </cell>
        </row>
        <row r="607">
          <cell r="I607">
            <v>2.4168700000000001E-2</v>
          </cell>
        </row>
        <row r="608">
          <cell r="I608">
            <v>2.42087E-2</v>
          </cell>
        </row>
        <row r="609">
          <cell r="I609">
            <v>2.4248800000000001E-2</v>
          </cell>
        </row>
        <row r="610">
          <cell r="I610">
            <v>2.4288799999999999E-2</v>
          </cell>
        </row>
        <row r="611">
          <cell r="I611">
            <v>2.4328800000000001E-2</v>
          </cell>
        </row>
        <row r="612">
          <cell r="I612">
            <v>2.4368899999999999E-2</v>
          </cell>
        </row>
        <row r="613">
          <cell r="I613">
            <v>2.4408900000000001E-2</v>
          </cell>
        </row>
        <row r="614">
          <cell r="I614">
            <v>2.4448899999999999E-2</v>
          </cell>
        </row>
        <row r="615">
          <cell r="I615">
            <v>2.4489E-2</v>
          </cell>
        </row>
        <row r="616">
          <cell r="I616">
            <v>2.4528999999999999E-2</v>
          </cell>
        </row>
        <row r="617">
          <cell r="I617">
            <v>2.45691E-2</v>
          </cell>
        </row>
        <row r="618">
          <cell r="I618">
            <v>2.4609099999999998E-2</v>
          </cell>
        </row>
        <row r="619">
          <cell r="I619">
            <v>2.46491E-2</v>
          </cell>
        </row>
        <row r="620">
          <cell r="I620">
            <v>2.4689200000000001E-2</v>
          </cell>
        </row>
        <row r="621">
          <cell r="I621">
            <v>2.47292E-2</v>
          </cell>
        </row>
        <row r="622">
          <cell r="I622">
            <v>2.4769200000000002E-2</v>
          </cell>
        </row>
        <row r="623">
          <cell r="I623">
            <v>2.4809299999999999E-2</v>
          </cell>
        </row>
        <row r="624">
          <cell r="I624">
            <v>2.4849300000000001E-2</v>
          </cell>
        </row>
        <row r="625">
          <cell r="I625">
            <v>2.4889399999999999E-2</v>
          </cell>
        </row>
        <row r="626">
          <cell r="I626">
            <v>2.4929400000000001E-2</v>
          </cell>
        </row>
        <row r="627">
          <cell r="I627">
            <v>2.4969399999999999E-2</v>
          </cell>
        </row>
        <row r="628">
          <cell r="I628">
            <v>2.50095E-2</v>
          </cell>
        </row>
        <row r="629">
          <cell r="I629">
            <v>2.5049499999999999E-2</v>
          </cell>
        </row>
        <row r="630">
          <cell r="I630">
            <v>2.5089500000000001E-2</v>
          </cell>
        </row>
        <row r="631">
          <cell r="I631">
            <v>2.5129599999999998E-2</v>
          </cell>
        </row>
        <row r="632">
          <cell r="I632">
            <v>2.51696E-2</v>
          </cell>
        </row>
        <row r="633">
          <cell r="I633">
            <v>2.5209599999999999E-2</v>
          </cell>
        </row>
        <row r="634">
          <cell r="I634">
            <v>2.52497E-2</v>
          </cell>
        </row>
        <row r="635">
          <cell r="I635">
            <v>2.5289699999999998E-2</v>
          </cell>
        </row>
        <row r="636">
          <cell r="I636">
            <v>2.53297E-2</v>
          </cell>
        </row>
        <row r="637">
          <cell r="I637">
            <v>2.5369800000000001E-2</v>
          </cell>
        </row>
        <row r="638">
          <cell r="I638">
            <v>2.54098E-2</v>
          </cell>
        </row>
        <row r="639">
          <cell r="I639">
            <v>2.5449800000000002E-2</v>
          </cell>
        </row>
        <row r="640">
          <cell r="I640">
            <v>2.5489899999999999E-2</v>
          </cell>
        </row>
        <row r="641">
          <cell r="I641">
            <v>2.5529900000000001E-2</v>
          </cell>
        </row>
        <row r="642">
          <cell r="I642">
            <v>2.55699E-2</v>
          </cell>
        </row>
        <row r="643">
          <cell r="I643">
            <v>2.5609900000000001E-2</v>
          </cell>
        </row>
        <row r="644">
          <cell r="I644">
            <v>2.5649999999999999E-2</v>
          </cell>
        </row>
        <row r="645">
          <cell r="I645">
            <v>2.5690000000000001E-2</v>
          </cell>
        </row>
        <row r="646">
          <cell r="I646">
            <v>2.5729999999999999E-2</v>
          </cell>
        </row>
        <row r="647">
          <cell r="I647">
            <v>2.5770100000000001E-2</v>
          </cell>
        </row>
        <row r="648">
          <cell r="I648">
            <v>2.5810099999999999E-2</v>
          </cell>
        </row>
        <row r="649">
          <cell r="I649">
            <v>2.5850100000000001E-2</v>
          </cell>
        </row>
        <row r="650">
          <cell r="I650">
            <v>2.5890099999999999E-2</v>
          </cell>
        </row>
        <row r="651">
          <cell r="I651">
            <v>2.59302E-2</v>
          </cell>
        </row>
        <row r="652">
          <cell r="I652">
            <v>2.5970199999999999E-2</v>
          </cell>
        </row>
        <row r="653">
          <cell r="I653">
            <v>2.6010200000000001E-2</v>
          </cell>
        </row>
        <row r="654">
          <cell r="I654">
            <v>2.6050299999999998E-2</v>
          </cell>
        </row>
        <row r="655">
          <cell r="I655">
            <v>2.60903E-2</v>
          </cell>
        </row>
        <row r="656">
          <cell r="I656">
            <v>2.6130299999999999E-2</v>
          </cell>
        </row>
        <row r="657">
          <cell r="I657">
            <v>2.6170300000000001E-2</v>
          </cell>
        </row>
        <row r="658">
          <cell r="I658">
            <v>2.6210399999999998E-2</v>
          </cell>
        </row>
        <row r="659">
          <cell r="I659">
            <v>2.62504E-2</v>
          </cell>
        </row>
        <row r="660">
          <cell r="I660">
            <v>2.6290399999999998E-2</v>
          </cell>
        </row>
        <row r="661">
          <cell r="I661">
            <v>2.63304E-2</v>
          </cell>
        </row>
        <row r="662">
          <cell r="I662">
            <v>2.6370500000000002E-2</v>
          </cell>
        </row>
        <row r="663">
          <cell r="I663">
            <v>2.64105E-2</v>
          </cell>
        </row>
        <row r="664">
          <cell r="I664">
            <v>2.6450499999999998E-2</v>
          </cell>
        </row>
        <row r="665">
          <cell r="I665">
            <v>2.64905E-2</v>
          </cell>
        </row>
        <row r="666">
          <cell r="I666">
            <v>2.6530600000000001E-2</v>
          </cell>
        </row>
        <row r="667">
          <cell r="I667">
            <v>2.65706E-2</v>
          </cell>
        </row>
        <row r="668">
          <cell r="I668">
            <v>2.6610600000000002E-2</v>
          </cell>
        </row>
        <row r="669">
          <cell r="I669">
            <v>2.6650699999999999E-2</v>
          </cell>
        </row>
        <row r="670">
          <cell r="I670">
            <v>2.6690700000000001E-2</v>
          </cell>
        </row>
        <row r="671">
          <cell r="I671">
            <v>2.67307E-2</v>
          </cell>
        </row>
        <row r="672">
          <cell r="I672">
            <v>2.6770700000000001E-2</v>
          </cell>
        </row>
        <row r="673">
          <cell r="I673">
            <v>2.68107E-2</v>
          </cell>
        </row>
        <row r="674">
          <cell r="I674">
            <v>2.6850800000000001E-2</v>
          </cell>
        </row>
        <row r="675">
          <cell r="I675">
            <v>2.6890799999999999E-2</v>
          </cell>
        </row>
        <row r="676">
          <cell r="I676">
            <v>2.6930800000000001E-2</v>
          </cell>
        </row>
        <row r="677">
          <cell r="I677">
            <v>2.69708E-2</v>
          </cell>
        </row>
        <row r="678">
          <cell r="I678">
            <v>2.7010900000000001E-2</v>
          </cell>
        </row>
        <row r="679">
          <cell r="I679">
            <v>2.7050899999999999E-2</v>
          </cell>
        </row>
        <row r="680">
          <cell r="I680">
            <v>2.7090900000000001E-2</v>
          </cell>
        </row>
        <row r="681">
          <cell r="I681">
            <v>2.7130899999999999E-2</v>
          </cell>
        </row>
        <row r="682">
          <cell r="I682">
            <v>2.7170900000000001E-2</v>
          </cell>
        </row>
        <row r="683">
          <cell r="I683">
            <v>2.7210999999999999E-2</v>
          </cell>
        </row>
        <row r="684">
          <cell r="I684">
            <v>2.7251000000000001E-2</v>
          </cell>
        </row>
        <row r="685">
          <cell r="I685">
            <v>2.7290999999999999E-2</v>
          </cell>
        </row>
        <row r="686">
          <cell r="I686">
            <v>2.7331000000000001E-2</v>
          </cell>
        </row>
        <row r="687">
          <cell r="I687">
            <v>2.7371099999999999E-2</v>
          </cell>
        </row>
        <row r="688">
          <cell r="I688">
            <v>2.7411100000000001E-2</v>
          </cell>
        </row>
        <row r="689">
          <cell r="I689">
            <v>2.7451099999999999E-2</v>
          </cell>
        </row>
        <row r="690">
          <cell r="I690">
            <v>2.7491100000000001E-2</v>
          </cell>
        </row>
        <row r="691">
          <cell r="I691">
            <v>2.7531099999999999E-2</v>
          </cell>
        </row>
        <row r="692">
          <cell r="I692">
            <v>2.7571200000000001E-2</v>
          </cell>
        </row>
        <row r="693">
          <cell r="I693">
            <v>2.7611199999999999E-2</v>
          </cell>
        </row>
        <row r="694">
          <cell r="I694">
            <v>2.7651200000000001E-2</v>
          </cell>
        </row>
        <row r="695">
          <cell r="I695">
            <v>2.7691199999999999E-2</v>
          </cell>
        </row>
        <row r="696">
          <cell r="I696">
            <v>2.7731200000000001E-2</v>
          </cell>
        </row>
        <row r="697">
          <cell r="I697">
            <v>2.7771299999999999E-2</v>
          </cell>
        </row>
        <row r="698">
          <cell r="I698">
            <v>2.7811300000000001E-2</v>
          </cell>
        </row>
        <row r="699">
          <cell r="I699">
            <v>2.7851299999999999E-2</v>
          </cell>
        </row>
        <row r="700">
          <cell r="I700">
            <v>2.7891300000000001E-2</v>
          </cell>
        </row>
        <row r="701">
          <cell r="I701">
            <v>2.7931299999999999E-2</v>
          </cell>
        </row>
        <row r="702">
          <cell r="I702">
            <v>2.7971300000000001E-2</v>
          </cell>
        </row>
        <row r="703">
          <cell r="I703">
            <v>2.8011399999999999E-2</v>
          </cell>
        </row>
        <row r="704">
          <cell r="I704">
            <v>2.8051400000000001E-2</v>
          </cell>
        </row>
        <row r="705">
          <cell r="I705">
            <v>2.8091399999999999E-2</v>
          </cell>
        </row>
        <row r="706">
          <cell r="I706">
            <v>2.8131400000000001E-2</v>
          </cell>
        </row>
        <row r="707">
          <cell r="I707">
            <v>2.8171399999999999E-2</v>
          </cell>
        </row>
        <row r="708">
          <cell r="I708">
            <v>2.8211400000000001E-2</v>
          </cell>
        </row>
        <row r="709">
          <cell r="I709">
            <v>2.8251499999999999E-2</v>
          </cell>
        </row>
        <row r="710">
          <cell r="I710">
            <v>2.8291500000000001E-2</v>
          </cell>
        </row>
        <row r="711">
          <cell r="I711">
            <v>2.8331499999999999E-2</v>
          </cell>
        </row>
        <row r="712">
          <cell r="I712">
            <v>2.8371500000000001E-2</v>
          </cell>
        </row>
        <row r="713">
          <cell r="I713">
            <v>2.8411499999999999E-2</v>
          </cell>
        </row>
        <row r="714">
          <cell r="I714">
            <v>2.8451500000000001E-2</v>
          </cell>
        </row>
        <row r="715">
          <cell r="I715">
            <v>2.8491499999999999E-2</v>
          </cell>
        </row>
        <row r="716">
          <cell r="I716">
            <v>2.8531600000000001E-2</v>
          </cell>
        </row>
        <row r="717">
          <cell r="I717">
            <v>2.8571599999999999E-2</v>
          </cell>
        </row>
        <row r="718">
          <cell r="I718">
            <v>2.8611600000000001E-2</v>
          </cell>
        </row>
        <row r="719">
          <cell r="I719">
            <v>2.8651599999999999E-2</v>
          </cell>
        </row>
        <row r="720">
          <cell r="I720">
            <v>2.8691600000000001E-2</v>
          </cell>
        </row>
        <row r="721">
          <cell r="I721">
            <v>2.87316E-2</v>
          </cell>
        </row>
        <row r="722">
          <cell r="I722">
            <v>2.8771700000000001E-2</v>
          </cell>
        </row>
        <row r="723">
          <cell r="I723">
            <v>2.8811699999999999E-2</v>
          </cell>
        </row>
        <row r="724">
          <cell r="I724">
            <v>2.8851700000000001E-2</v>
          </cell>
        </row>
        <row r="725">
          <cell r="I725">
            <v>2.8891699999999999E-2</v>
          </cell>
        </row>
        <row r="726">
          <cell r="I726">
            <v>2.8931700000000001E-2</v>
          </cell>
        </row>
        <row r="727">
          <cell r="I727">
            <v>2.89717E-2</v>
          </cell>
        </row>
        <row r="728">
          <cell r="I728">
            <v>2.9011700000000001E-2</v>
          </cell>
        </row>
        <row r="729">
          <cell r="I729">
            <v>2.9051799999999999E-2</v>
          </cell>
        </row>
        <row r="730">
          <cell r="I730">
            <v>2.9091800000000001E-2</v>
          </cell>
        </row>
        <row r="731">
          <cell r="I731">
            <v>2.9131799999999999E-2</v>
          </cell>
        </row>
        <row r="732">
          <cell r="I732">
            <v>2.9171800000000001E-2</v>
          </cell>
        </row>
        <row r="733">
          <cell r="I733">
            <v>2.92118E-2</v>
          </cell>
        </row>
        <row r="734">
          <cell r="I734">
            <v>2.9251800000000001E-2</v>
          </cell>
        </row>
        <row r="735">
          <cell r="I735">
            <v>2.9291899999999999E-2</v>
          </cell>
        </row>
        <row r="736">
          <cell r="I736">
            <v>2.9331900000000001E-2</v>
          </cell>
        </row>
        <row r="737">
          <cell r="I737">
            <v>2.9371899999999999E-2</v>
          </cell>
        </row>
        <row r="738">
          <cell r="I738">
            <v>2.9411900000000001E-2</v>
          </cell>
        </row>
        <row r="739">
          <cell r="I739">
            <v>2.94519E-2</v>
          </cell>
        </row>
        <row r="740">
          <cell r="I740">
            <v>2.9491900000000001E-2</v>
          </cell>
        </row>
        <row r="741">
          <cell r="I741">
            <v>2.95319E-2</v>
          </cell>
        </row>
        <row r="742">
          <cell r="I742">
            <v>2.9572000000000001E-2</v>
          </cell>
        </row>
        <row r="743">
          <cell r="I743">
            <v>2.9611999999999999E-2</v>
          </cell>
        </row>
        <row r="744">
          <cell r="I744">
            <v>2.9652000000000001E-2</v>
          </cell>
        </row>
        <row r="745">
          <cell r="I745">
            <v>2.9692E-2</v>
          </cell>
        </row>
        <row r="746">
          <cell r="I746">
            <v>2.9732000000000001E-2</v>
          </cell>
        </row>
        <row r="747">
          <cell r="I747">
            <v>2.9772E-2</v>
          </cell>
        </row>
        <row r="748">
          <cell r="I748">
            <v>2.9812000000000002E-2</v>
          </cell>
        </row>
        <row r="749">
          <cell r="I749">
            <v>2.9852099999999999E-2</v>
          </cell>
        </row>
        <row r="750">
          <cell r="I750">
            <v>2.9892100000000001E-2</v>
          </cell>
        </row>
        <row r="751">
          <cell r="I751">
            <v>2.99321E-2</v>
          </cell>
        </row>
        <row r="752">
          <cell r="I752">
            <v>2.9972100000000002E-2</v>
          </cell>
        </row>
        <row r="753">
          <cell r="I753">
            <v>3.00121E-2</v>
          </cell>
        </row>
        <row r="754">
          <cell r="I754">
            <v>3.0052100000000002E-2</v>
          </cell>
        </row>
        <row r="755">
          <cell r="I755">
            <v>3.00921E-2</v>
          </cell>
        </row>
        <row r="756">
          <cell r="I756">
            <v>3.0132200000000001E-2</v>
          </cell>
        </row>
        <row r="757">
          <cell r="I757">
            <v>3.01722E-2</v>
          </cell>
        </row>
        <row r="758">
          <cell r="I758">
            <v>3.0212200000000002E-2</v>
          </cell>
        </row>
        <row r="759">
          <cell r="I759">
            <v>3.02522E-2</v>
          </cell>
        </row>
        <row r="760">
          <cell r="I760">
            <v>3.0292199999999998E-2</v>
          </cell>
        </row>
        <row r="761">
          <cell r="I761">
            <v>3.03322E-2</v>
          </cell>
        </row>
        <row r="762">
          <cell r="I762">
            <v>3.0372199999999999E-2</v>
          </cell>
        </row>
        <row r="763">
          <cell r="I763">
            <v>3.04123E-2</v>
          </cell>
        </row>
        <row r="764">
          <cell r="I764">
            <v>3.0452300000000002E-2</v>
          </cell>
        </row>
        <row r="765">
          <cell r="I765">
            <v>3.04923E-2</v>
          </cell>
        </row>
        <row r="766">
          <cell r="I766">
            <v>3.0532299999999998E-2</v>
          </cell>
        </row>
        <row r="767">
          <cell r="I767">
            <v>3.05723E-2</v>
          </cell>
        </row>
        <row r="768">
          <cell r="I768">
            <v>3.0612299999999999E-2</v>
          </cell>
        </row>
        <row r="769">
          <cell r="I769">
            <v>3.06523E-2</v>
          </cell>
        </row>
        <row r="770">
          <cell r="I770">
            <v>3.0692400000000002E-2</v>
          </cell>
        </row>
        <row r="771">
          <cell r="I771">
            <v>3.07324E-2</v>
          </cell>
        </row>
        <row r="772">
          <cell r="I772">
            <v>3.0772399999999998E-2</v>
          </cell>
        </row>
        <row r="773">
          <cell r="I773">
            <v>3.08124E-2</v>
          </cell>
        </row>
        <row r="774">
          <cell r="I774">
            <v>3.0852399999999999E-2</v>
          </cell>
        </row>
        <row r="775">
          <cell r="I775">
            <v>3.08924E-2</v>
          </cell>
        </row>
        <row r="776">
          <cell r="I776">
            <v>3.0932399999999999E-2</v>
          </cell>
        </row>
        <row r="777">
          <cell r="I777">
            <v>3.09725E-2</v>
          </cell>
        </row>
        <row r="778">
          <cell r="I778">
            <v>3.1012499999999998E-2</v>
          </cell>
        </row>
        <row r="779">
          <cell r="I779">
            <v>3.10525E-2</v>
          </cell>
        </row>
        <row r="780">
          <cell r="I780">
            <v>3.1092499999999999E-2</v>
          </cell>
        </row>
        <row r="781">
          <cell r="I781">
            <v>3.11325E-2</v>
          </cell>
        </row>
        <row r="782">
          <cell r="I782">
            <v>3.1172499999999999E-2</v>
          </cell>
        </row>
        <row r="783">
          <cell r="I783">
            <v>3.12126E-2</v>
          </cell>
        </row>
        <row r="784">
          <cell r="I784">
            <v>3.1252599999999998E-2</v>
          </cell>
        </row>
        <row r="785">
          <cell r="I785">
            <v>3.1292599999999997E-2</v>
          </cell>
        </row>
        <row r="786">
          <cell r="I786">
            <v>3.1332600000000002E-2</v>
          </cell>
        </row>
        <row r="787">
          <cell r="I787">
            <v>3.13726E-2</v>
          </cell>
        </row>
        <row r="788">
          <cell r="I788">
            <v>3.1412599999999999E-2</v>
          </cell>
        </row>
        <row r="789">
          <cell r="I789">
            <v>3.1452599999999997E-2</v>
          </cell>
        </row>
        <row r="790">
          <cell r="I790">
            <v>3.1492699999999998E-2</v>
          </cell>
        </row>
        <row r="791">
          <cell r="I791">
            <v>3.1532699999999997E-2</v>
          </cell>
        </row>
        <row r="792">
          <cell r="I792">
            <v>3.1572700000000002E-2</v>
          </cell>
        </row>
        <row r="793">
          <cell r="I793">
            <v>3.1612700000000001E-2</v>
          </cell>
        </row>
        <row r="794">
          <cell r="I794">
            <v>3.1652699999999999E-2</v>
          </cell>
        </row>
        <row r="795">
          <cell r="I795">
            <v>3.1692699999999997E-2</v>
          </cell>
        </row>
        <row r="796">
          <cell r="I796">
            <v>3.1732799999999999E-2</v>
          </cell>
        </row>
        <row r="797">
          <cell r="I797">
            <v>3.1772799999999997E-2</v>
          </cell>
        </row>
        <row r="798">
          <cell r="I798">
            <v>3.1812800000000002E-2</v>
          </cell>
        </row>
        <row r="799">
          <cell r="I799">
            <v>3.1852800000000001E-2</v>
          </cell>
        </row>
        <row r="800">
          <cell r="I800">
            <v>3.1892799999999999E-2</v>
          </cell>
        </row>
        <row r="801">
          <cell r="I801">
            <v>3.1932799999999997E-2</v>
          </cell>
        </row>
        <row r="802">
          <cell r="I802">
            <v>3.1972899999999999E-2</v>
          </cell>
        </row>
        <row r="803">
          <cell r="I803">
            <v>3.2012899999999997E-2</v>
          </cell>
        </row>
        <row r="804">
          <cell r="I804">
            <v>3.2052900000000002E-2</v>
          </cell>
        </row>
        <row r="805">
          <cell r="I805">
            <v>3.2092900000000001E-2</v>
          </cell>
        </row>
        <row r="806">
          <cell r="I806">
            <v>3.2132899999999999E-2</v>
          </cell>
        </row>
        <row r="807">
          <cell r="I807">
            <v>3.2172899999999997E-2</v>
          </cell>
        </row>
        <row r="808">
          <cell r="I808">
            <v>3.2212999999999999E-2</v>
          </cell>
        </row>
        <row r="809">
          <cell r="I809">
            <v>3.2252999999999997E-2</v>
          </cell>
        </row>
        <row r="810">
          <cell r="I810">
            <v>3.2293000000000002E-2</v>
          </cell>
        </row>
        <row r="811">
          <cell r="I811">
            <v>3.2333000000000001E-2</v>
          </cell>
        </row>
        <row r="812">
          <cell r="I812">
            <v>3.2372999999999999E-2</v>
          </cell>
        </row>
        <row r="813">
          <cell r="I813">
            <v>3.2412999999999997E-2</v>
          </cell>
        </row>
        <row r="814">
          <cell r="I814">
            <v>3.2453000000000003E-2</v>
          </cell>
        </row>
        <row r="815">
          <cell r="I815">
            <v>3.2493099999999997E-2</v>
          </cell>
        </row>
        <row r="816">
          <cell r="I816">
            <v>3.2533100000000002E-2</v>
          </cell>
        </row>
        <row r="817">
          <cell r="I817">
            <v>3.2573100000000001E-2</v>
          </cell>
        </row>
        <row r="818">
          <cell r="I818">
            <v>3.2613099999999999E-2</v>
          </cell>
        </row>
        <row r="819">
          <cell r="I819">
            <v>3.2653099999999997E-2</v>
          </cell>
        </row>
        <row r="820">
          <cell r="I820">
            <v>3.2693100000000003E-2</v>
          </cell>
        </row>
        <row r="821">
          <cell r="I821">
            <v>3.2733199999999997E-2</v>
          </cell>
        </row>
        <row r="822">
          <cell r="I822">
            <v>3.2773200000000002E-2</v>
          </cell>
        </row>
        <row r="823">
          <cell r="I823">
            <v>3.2813200000000001E-2</v>
          </cell>
        </row>
        <row r="824">
          <cell r="I824">
            <v>3.2853199999999999E-2</v>
          </cell>
        </row>
        <row r="825">
          <cell r="I825">
            <v>3.2893199999999997E-2</v>
          </cell>
        </row>
        <row r="826">
          <cell r="I826">
            <v>3.2933200000000003E-2</v>
          </cell>
        </row>
        <row r="827">
          <cell r="I827">
            <v>3.2973299999999997E-2</v>
          </cell>
        </row>
        <row r="828">
          <cell r="I828">
            <v>3.3013300000000002E-2</v>
          </cell>
        </row>
        <row r="829">
          <cell r="I829">
            <v>3.3053300000000001E-2</v>
          </cell>
        </row>
        <row r="830">
          <cell r="I830">
            <v>3.3093299999999999E-2</v>
          </cell>
        </row>
        <row r="831">
          <cell r="I831">
            <v>3.3133299999999997E-2</v>
          </cell>
        </row>
        <row r="832">
          <cell r="I832">
            <v>3.3173300000000003E-2</v>
          </cell>
        </row>
        <row r="833">
          <cell r="I833">
            <v>3.3213399999999997E-2</v>
          </cell>
        </row>
        <row r="834">
          <cell r="I834">
            <v>3.3253400000000002E-2</v>
          </cell>
        </row>
        <row r="835">
          <cell r="I835">
            <v>3.3293400000000001E-2</v>
          </cell>
        </row>
        <row r="836">
          <cell r="I836">
            <v>3.3333399999999999E-2</v>
          </cell>
        </row>
        <row r="837">
          <cell r="I837">
            <v>3.3373399999999998E-2</v>
          </cell>
        </row>
        <row r="838">
          <cell r="I838">
            <v>3.3413400000000003E-2</v>
          </cell>
        </row>
        <row r="839">
          <cell r="I839">
            <v>3.3453400000000001E-2</v>
          </cell>
        </row>
        <row r="840">
          <cell r="I840">
            <v>3.3493500000000002E-2</v>
          </cell>
        </row>
        <row r="841">
          <cell r="I841">
            <v>3.3533500000000001E-2</v>
          </cell>
        </row>
        <row r="842">
          <cell r="I842">
            <v>3.3573499999999999E-2</v>
          </cell>
        </row>
        <row r="843">
          <cell r="I843">
            <v>3.3613499999999998E-2</v>
          </cell>
        </row>
        <row r="844">
          <cell r="I844">
            <v>3.3653500000000003E-2</v>
          </cell>
        </row>
        <row r="845">
          <cell r="I845">
            <v>3.3693500000000001E-2</v>
          </cell>
        </row>
        <row r="846">
          <cell r="I846">
            <v>3.3733600000000002E-2</v>
          </cell>
        </row>
        <row r="847">
          <cell r="I847">
            <v>3.3773600000000001E-2</v>
          </cell>
        </row>
        <row r="848">
          <cell r="I848">
            <v>3.3813599999999999E-2</v>
          </cell>
        </row>
        <row r="849">
          <cell r="I849">
            <v>3.3853599999999998E-2</v>
          </cell>
        </row>
        <row r="850">
          <cell r="I850">
            <v>3.3893600000000003E-2</v>
          </cell>
        </row>
        <row r="851">
          <cell r="I851">
            <v>3.3933600000000001E-2</v>
          </cell>
        </row>
        <row r="852">
          <cell r="I852">
            <v>3.3973700000000003E-2</v>
          </cell>
        </row>
        <row r="853">
          <cell r="I853">
            <v>3.4013700000000001E-2</v>
          </cell>
        </row>
        <row r="854">
          <cell r="I854">
            <v>3.4053699999999999E-2</v>
          </cell>
        </row>
        <row r="855">
          <cell r="I855">
            <v>3.4093699999999998E-2</v>
          </cell>
        </row>
        <row r="856">
          <cell r="I856">
            <v>3.4133700000000003E-2</v>
          </cell>
        </row>
        <row r="857">
          <cell r="I857">
            <v>3.4173700000000001E-2</v>
          </cell>
        </row>
        <row r="858">
          <cell r="I858">
            <v>3.42137E-2</v>
          </cell>
        </row>
        <row r="859">
          <cell r="I859">
            <v>3.4253800000000001E-2</v>
          </cell>
        </row>
        <row r="860">
          <cell r="I860">
            <v>3.4293799999999999E-2</v>
          </cell>
        </row>
        <row r="861">
          <cell r="I861">
            <v>3.4333799999999998E-2</v>
          </cell>
        </row>
        <row r="862">
          <cell r="I862">
            <v>3.4373800000000003E-2</v>
          </cell>
        </row>
        <row r="863">
          <cell r="I863">
            <v>3.4413800000000001E-2</v>
          </cell>
        </row>
        <row r="864">
          <cell r="I864">
            <v>3.44538E-2</v>
          </cell>
        </row>
        <row r="865">
          <cell r="I865">
            <v>3.4493900000000001E-2</v>
          </cell>
        </row>
        <row r="866">
          <cell r="I866">
            <v>3.4533899999999999E-2</v>
          </cell>
        </row>
        <row r="867">
          <cell r="I867">
            <v>3.4573899999999998E-2</v>
          </cell>
        </row>
        <row r="868">
          <cell r="I868">
            <v>3.4613900000000003E-2</v>
          </cell>
        </row>
        <row r="869">
          <cell r="I869">
            <v>3.4653900000000001E-2</v>
          </cell>
        </row>
        <row r="870">
          <cell r="I870">
            <v>3.46939E-2</v>
          </cell>
        </row>
        <row r="871">
          <cell r="I871">
            <v>3.4733899999999998E-2</v>
          </cell>
        </row>
        <row r="872">
          <cell r="I872">
            <v>3.4773999999999999E-2</v>
          </cell>
        </row>
        <row r="873">
          <cell r="I873">
            <v>3.4813999999999998E-2</v>
          </cell>
        </row>
        <row r="874">
          <cell r="I874">
            <v>3.4854000000000003E-2</v>
          </cell>
        </row>
        <row r="875">
          <cell r="I875">
            <v>3.4894000000000001E-2</v>
          </cell>
        </row>
        <row r="876">
          <cell r="I876">
            <v>3.4934E-2</v>
          </cell>
        </row>
        <row r="877">
          <cell r="I877">
            <v>3.4973999999999998E-2</v>
          </cell>
        </row>
        <row r="878">
          <cell r="I878">
            <v>3.5014000000000003E-2</v>
          </cell>
        </row>
        <row r="879">
          <cell r="I879">
            <v>3.5054099999999998E-2</v>
          </cell>
        </row>
        <row r="880">
          <cell r="I880">
            <v>3.5094100000000003E-2</v>
          </cell>
        </row>
        <row r="881">
          <cell r="I881">
            <v>3.5134100000000001E-2</v>
          </cell>
        </row>
        <row r="882">
          <cell r="I882">
            <v>3.51741E-2</v>
          </cell>
        </row>
        <row r="883">
          <cell r="I883">
            <v>3.5214099999999998E-2</v>
          </cell>
        </row>
        <row r="884">
          <cell r="I884">
            <v>3.5254099999999997E-2</v>
          </cell>
        </row>
        <row r="885">
          <cell r="I885">
            <v>3.5294100000000002E-2</v>
          </cell>
        </row>
        <row r="886">
          <cell r="I886">
            <v>3.5334200000000003E-2</v>
          </cell>
        </row>
        <row r="887">
          <cell r="I887">
            <v>3.5374200000000001E-2</v>
          </cell>
        </row>
        <row r="888">
          <cell r="I888">
            <v>3.54142E-2</v>
          </cell>
        </row>
        <row r="889">
          <cell r="I889">
            <v>3.5454199999999998E-2</v>
          </cell>
        </row>
        <row r="890">
          <cell r="I890">
            <v>3.5494199999999997E-2</v>
          </cell>
        </row>
        <row r="891">
          <cell r="I891">
            <v>3.5534200000000002E-2</v>
          </cell>
        </row>
        <row r="892">
          <cell r="I892">
            <v>3.55742E-2</v>
          </cell>
        </row>
        <row r="893">
          <cell r="I893">
            <v>3.5614300000000002E-2</v>
          </cell>
        </row>
        <row r="894">
          <cell r="I894">
            <v>3.56543E-2</v>
          </cell>
        </row>
        <row r="895">
          <cell r="I895">
            <v>3.5694299999999998E-2</v>
          </cell>
        </row>
        <row r="896">
          <cell r="I896">
            <v>3.5734299999999997E-2</v>
          </cell>
        </row>
        <row r="897">
          <cell r="I897">
            <v>3.5774300000000002E-2</v>
          </cell>
        </row>
        <row r="898">
          <cell r="I898">
            <v>3.58143E-2</v>
          </cell>
        </row>
        <row r="899">
          <cell r="I899">
            <v>3.5854299999999999E-2</v>
          </cell>
        </row>
        <row r="900">
          <cell r="I900">
            <v>3.58944E-2</v>
          </cell>
        </row>
        <row r="901">
          <cell r="I901">
            <v>3.5934399999999998E-2</v>
          </cell>
        </row>
        <row r="902">
          <cell r="I902">
            <v>3.5974399999999997E-2</v>
          </cell>
        </row>
        <row r="903">
          <cell r="I903">
            <v>3.6014400000000002E-2</v>
          </cell>
        </row>
        <row r="904">
          <cell r="I904">
            <v>3.60544E-2</v>
          </cell>
        </row>
        <row r="905">
          <cell r="I905">
            <v>3.6094399999999999E-2</v>
          </cell>
        </row>
        <row r="906">
          <cell r="I906">
            <v>3.6134399999999997E-2</v>
          </cell>
        </row>
        <row r="907">
          <cell r="I907">
            <v>3.6174499999999998E-2</v>
          </cell>
        </row>
        <row r="908">
          <cell r="I908">
            <v>3.6214499999999997E-2</v>
          </cell>
        </row>
        <row r="909">
          <cell r="I909">
            <v>3.6254500000000002E-2</v>
          </cell>
        </row>
        <row r="910">
          <cell r="I910">
            <v>3.62945E-2</v>
          </cell>
        </row>
        <row r="911">
          <cell r="I911">
            <v>3.6334499999999999E-2</v>
          </cell>
        </row>
        <row r="912">
          <cell r="I912">
            <v>3.6374499999999997E-2</v>
          </cell>
        </row>
        <row r="913">
          <cell r="I913">
            <v>3.6414500000000002E-2</v>
          </cell>
        </row>
        <row r="914">
          <cell r="I914">
            <v>3.6454599999999997E-2</v>
          </cell>
        </row>
        <row r="915">
          <cell r="I915">
            <v>3.6494600000000002E-2</v>
          </cell>
        </row>
        <row r="916">
          <cell r="I916">
            <v>3.65346E-2</v>
          </cell>
        </row>
        <row r="917">
          <cell r="I917">
            <v>3.6574599999999999E-2</v>
          </cell>
        </row>
        <row r="918">
          <cell r="I918">
            <v>3.6614599999999997E-2</v>
          </cell>
        </row>
        <row r="919">
          <cell r="I919">
            <v>3.6654600000000002E-2</v>
          </cell>
        </row>
        <row r="920">
          <cell r="I920">
            <v>3.6694600000000001E-2</v>
          </cell>
        </row>
        <row r="921">
          <cell r="I921">
            <v>3.6734700000000002E-2</v>
          </cell>
        </row>
        <row r="922">
          <cell r="I922">
            <v>3.67747E-2</v>
          </cell>
        </row>
        <row r="923">
          <cell r="I923">
            <v>3.6814699999999999E-2</v>
          </cell>
        </row>
        <row r="924">
          <cell r="I924">
            <v>3.6854699999999997E-2</v>
          </cell>
        </row>
        <row r="925">
          <cell r="I925">
            <v>3.6894700000000002E-2</v>
          </cell>
        </row>
        <row r="926">
          <cell r="I926">
            <v>3.6934700000000001E-2</v>
          </cell>
        </row>
        <row r="927">
          <cell r="I927">
            <v>3.6974699999999999E-2</v>
          </cell>
        </row>
        <row r="928">
          <cell r="I928">
            <v>3.70148E-2</v>
          </cell>
        </row>
        <row r="929">
          <cell r="I929">
            <v>3.7054799999999999E-2</v>
          </cell>
        </row>
        <row r="930">
          <cell r="I930">
            <v>3.7094799999999997E-2</v>
          </cell>
        </row>
        <row r="931">
          <cell r="I931">
            <v>3.7134800000000003E-2</v>
          </cell>
        </row>
        <row r="932">
          <cell r="I932">
            <v>3.7174800000000001E-2</v>
          </cell>
        </row>
        <row r="933">
          <cell r="I933">
            <v>3.7214799999999999E-2</v>
          </cell>
        </row>
        <row r="934">
          <cell r="I934">
            <v>3.7254799999999998E-2</v>
          </cell>
        </row>
        <row r="935">
          <cell r="I935">
            <v>3.7294899999999999E-2</v>
          </cell>
        </row>
        <row r="936">
          <cell r="I936">
            <v>3.7334899999999997E-2</v>
          </cell>
        </row>
        <row r="937">
          <cell r="I937">
            <v>3.7374900000000003E-2</v>
          </cell>
        </row>
        <row r="938">
          <cell r="I938">
            <v>3.7414900000000001E-2</v>
          </cell>
        </row>
        <row r="939">
          <cell r="I939">
            <v>3.7454899999999999E-2</v>
          </cell>
        </row>
        <row r="940">
          <cell r="I940">
            <v>3.7494899999999998E-2</v>
          </cell>
        </row>
        <row r="941">
          <cell r="I941">
            <v>3.7534999999999999E-2</v>
          </cell>
        </row>
        <row r="942">
          <cell r="I942">
            <v>3.7574999999999997E-2</v>
          </cell>
        </row>
        <row r="943">
          <cell r="I943">
            <v>3.7615000000000003E-2</v>
          </cell>
        </row>
        <row r="944">
          <cell r="I944">
            <v>3.7655000000000001E-2</v>
          </cell>
        </row>
        <row r="945">
          <cell r="I945">
            <v>3.7694999999999999E-2</v>
          </cell>
        </row>
        <row r="946">
          <cell r="I946">
            <v>3.7734999999999998E-2</v>
          </cell>
        </row>
        <row r="947">
          <cell r="I947">
            <v>3.7775000000000003E-2</v>
          </cell>
        </row>
        <row r="948">
          <cell r="I948">
            <v>3.7815099999999997E-2</v>
          </cell>
        </row>
        <row r="949">
          <cell r="I949">
            <v>3.7855100000000003E-2</v>
          </cell>
        </row>
        <row r="950">
          <cell r="I950">
            <v>3.7895100000000001E-2</v>
          </cell>
        </row>
        <row r="951">
          <cell r="I951">
            <v>3.7935099999999999E-2</v>
          </cell>
        </row>
        <row r="952">
          <cell r="I952">
            <v>3.7975099999999998E-2</v>
          </cell>
        </row>
        <row r="953">
          <cell r="I953">
            <v>3.8015100000000003E-2</v>
          </cell>
        </row>
        <row r="954">
          <cell r="I954">
            <v>3.8055100000000001E-2</v>
          </cell>
        </row>
        <row r="955">
          <cell r="I955">
            <v>3.8095200000000003E-2</v>
          </cell>
        </row>
        <row r="956">
          <cell r="I956">
            <v>3.8135200000000001E-2</v>
          </cell>
        </row>
        <row r="957">
          <cell r="I957">
            <v>3.8175199999999999E-2</v>
          </cell>
        </row>
        <row r="958">
          <cell r="I958">
            <v>3.8215199999999998E-2</v>
          </cell>
        </row>
        <row r="959">
          <cell r="I959">
            <v>3.8255200000000003E-2</v>
          </cell>
        </row>
        <row r="960">
          <cell r="I960">
            <v>3.8295200000000001E-2</v>
          </cell>
        </row>
        <row r="961">
          <cell r="I961">
            <v>3.83352E-2</v>
          </cell>
        </row>
        <row r="962">
          <cell r="I962">
            <v>3.8375199999999998E-2</v>
          </cell>
        </row>
        <row r="963">
          <cell r="I963">
            <v>3.8415199999999997E-2</v>
          </cell>
        </row>
        <row r="964">
          <cell r="I964">
            <v>3.8455299999999998E-2</v>
          </cell>
        </row>
        <row r="965">
          <cell r="I965">
            <v>3.8495300000000003E-2</v>
          </cell>
        </row>
        <row r="966">
          <cell r="I966">
            <v>3.8535300000000001E-2</v>
          </cell>
        </row>
        <row r="967">
          <cell r="I967">
            <v>3.85753E-2</v>
          </cell>
        </row>
        <row r="968">
          <cell r="I968">
            <v>3.8615299999999998E-2</v>
          </cell>
        </row>
        <row r="969">
          <cell r="I969">
            <v>3.8655299999999997E-2</v>
          </cell>
        </row>
        <row r="970">
          <cell r="I970">
            <v>3.8695300000000002E-2</v>
          </cell>
        </row>
        <row r="971">
          <cell r="I971">
            <v>3.87353E-2</v>
          </cell>
        </row>
        <row r="972">
          <cell r="I972">
            <v>3.8775299999999999E-2</v>
          </cell>
        </row>
        <row r="973">
          <cell r="I973">
            <v>3.8815299999999997E-2</v>
          </cell>
        </row>
        <row r="974">
          <cell r="I974">
            <v>3.8855399999999998E-2</v>
          </cell>
        </row>
        <row r="975">
          <cell r="I975">
            <v>3.8895399999999997E-2</v>
          </cell>
        </row>
        <row r="976">
          <cell r="I976">
            <v>3.8935400000000002E-2</v>
          </cell>
        </row>
        <row r="977">
          <cell r="I977">
            <v>3.89754E-2</v>
          </cell>
        </row>
        <row r="978">
          <cell r="I978">
            <v>3.9015399999999999E-2</v>
          </cell>
        </row>
        <row r="979">
          <cell r="I979">
            <v>3.9055399999999997E-2</v>
          </cell>
        </row>
        <row r="980">
          <cell r="I980">
            <v>3.9095400000000002E-2</v>
          </cell>
        </row>
        <row r="981">
          <cell r="I981">
            <v>3.9135400000000001E-2</v>
          </cell>
        </row>
        <row r="982">
          <cell r="I982">
            <v>3.9175399999999999E-2</v>
          </cell>
        </row>
        <row r="983">
          <cell r="I983">
            <v>3.9215399999999997E-2</v>
          </cell>
        </row>
        <row r="984">
          <cell r="I984">
            <v>3.9255400000000003E-2</v>
          </cell>
        </row>
        <row r="985">
          <cell r="I985">
            <v>3.9295499999999997E-2</v>
          </cell>
        </row>
        <row r="986">
          <cell r="I986">
            <v>3.9335500000000002E-2</v>
          </cell>
        </row>
        <row r="987">
          <cell r="I987">
            <v>3.9375500000000001E-2</v>
          </cell>
        </row>
        <row r="988">
          <cell r="I988">
            <v>3.9415499999999999E-2</v>
          </cell>
        </row>
        <row r="989">
          <cell r="I989">
            <v>3.9455499999999998E-2</v>
          </cell>
        </row>
        <row r="990">
          <cell r="I990">
            <v>3.9495500000000003E-2</v>
          </cell>
        </row>
        <row r="991">
          <cell r="I991">
            <v>3.9535500000000001E-2</v>
          </cell>
        </row>
        <row r="992">
          <cell r="I992">
            <v>3.95755E-2</v>
          </cell>
        </row>
        <row r="993">
          <cell r="I993">
            <v>3.9615499999999998E-2</v>
          </cell>
        </row>
        <row r="994">
          <cell r="I994">
            <v>3.9655500000000003E-2</v>
          </cell>
        </row>
        <row r="995">
          <cell r="I995">
            <v>3.9695500000000002E-2</v>
          </cell>
        </row>
        <row r="996">
          <cell r="I996">
            <v>3.9735600000000003E-2</v>
          </cell>
        </row>
        <row r="997">
          <cell r="I997">
            <v>3.9775600000000001E-2</v>
          </cell>
        </row>
        <row r="998">
          <cell r="I998">
            <v>3.98156E-2</v>
          </cell>
        </row>
        <row r="999">
          <cell r="I999">
            <v>3.9855599999999998E-2</v>
          </cell>
        </row>
        <row r="1000">
          <cell r="I1000">
            <v>3.9895600000000003E-2</v>
          </cell>
        </row>
        <row r="1001">
          <cell r="I1001">
            <v>3.9935600000000002E-2</v>
          </cell>
        </row>
        <row r="1002">
          <cell r="I1002">
            <v>3.99756E-2</v>
          </cell>
        </row>
        <row r="1003">
          <cell r="I1003">
            <v>4.0015599999999998E-2</v>
          </cell>
        </row>
        <row r="1004">
          <cell r="I1004">
            <v>4.0055599999999997E-2</v>
          </cell>
        </row>
        <row r="1005">
          <cell r="I1005">
            <v>4.0095600000000002E-2</v>
          </cell>
        </row>
        <row r="1006">
          <cell r="I1006">
            <v>4.0135700000000003E-2</v>
          </cell>
        </row>
        <row r="1007">
          <cell r="I1007">
            <v>4.0175700000000002E-2</v>
          </cell>
        </row>
        <row r="1008">
          <cell r="I1008">
            <v>4.02157E-2</v>
          </cell>
        </row>
        <row r="1009">
          <cell r="I1009">
            <v>4.0255699999999998E-2</v>
          </cell>
        </row>
        <row r="1010">
          <cell r="I1010">
            <v>4.0295699999999997E-2</v>
          </cell>
        </row>
        <row r="1011">
          <cell r="I1011">
            <v>4.0335700000000002E-2</v>
          </cell>
        </row>
        <row r="1012">
          <cell r="I1012">
            <v>4.03757E-2</v>
          </cell>
        </row>
        <row r="1013">
          <cell r="I1013">
            <v>4.0415699999999999E-2</v>
          </cell>
        </row>
        <row r="1014">
          <cell r="I1014">
            <v>4.0455699999999997E-2</v>
          </cell>
        </row>
        <row r="1015">
          <cell r="I1015">
            <v>4.0495700000000003E-2</v>
          </cell>
        </row>
        <row r="1016">
          <cell r="I1016">
            <v>4.0535700000000001E-2</v>
          </cell>
        </row>
        <row r="1017">
          <cell r="I1017">
            <v>4.0575800000000002E-2</v>
          </cell>
        </row>
        <row r="1018">
          <cell r="I1018">
            <v>4.0615800000000001E-2</v>
          </cell>
        </row>
        <row r="1019">
          <cell r="I1019">
            <v>4.0655799999999999E-2</v>
          </cell>
        </row>
        <row r="1020">
          <cell r="I1020">
            <v>4.0695799999999997E-2</v>
          </cell>
        </row>
        <row r="1021">
          <cell r="I1021">
            <v>4.0735800000000003E-2</v>
          </cell>
        </row>
        <row r="1022">
          <cell r="I1022">
            <v>4.0775800000000001E-2</v>
          </cell>
        </row>
        <row r="1023">
          <cell r="I1023">
            <v>4.0815799999999999E-2</v>
          </cell>
        </row>
        <row r="1024">
          <cell r="I1024">
            <v>4.0855799999999998E-2</v>
          </cell>
        </row>
        <row r="1025">
          <cell r="I1025">
            <v>4.0895800000000003E-2</v>
          </cell>
        </row>
        <row r="1026">
          <cell r="I1026">
            <v>4.0935800000000001E-2</v>
          </cell>
        </row>
        <row r="1027">
          <cell r="I1027">
            <v>4.09758E-2</v>
          </cell>
        </row>
        <row r="1028">
          <cell r="I1028">
            <v>4.1015900000000001E-2</v>
          </cell>
        </row>
        <row r="1029">
          <cell r="I1029">
            <v>4.1055899999999999E-2</v>
          </cell>
        </row>
        <row r="1030">
          <cell r="I1030">
            <v>4.1095899999999998E-2</v>
          </cell>
        </row>
        <row r="1031">
          <cell r="I1031">
            <v>4.1135900000000003E-2</v>
          </cell>
        </row>
        <row r="1032">
          <cell r="I1032">
            <v>4.1175900000000001E-2</v>
          </cell>
        </row>
        <row r="1033">
          <cell r="I1033">
            <v>4.12159E-2</v>
          </cell>
        </row>
        <row r="1034">
          <cell r="I1034">
            <v>4.1255899999999998E-2</v>
          </cell>
        </row>
        <row r="1035">
          <cell r="I1035">
            <v>4.1295900000000003E-2</v>
          </cell>
        </row>
        <row r="1036">
          <cell r="I1036">
            <v>4.1335900000000002E-2</v>
          </cell>
        </row>
        <row r="1037">
          <cell r="I1037">
            <v>4.13759E-2</v>
          </cell>
        </row>
        <row r="1038">
          <cell r="I1038">
            <v>4.1415899999999999E-2</v>
          </cell>
        </row>
        <row r="1039">
          <cell r="I1039">
            <v>4.1456E-2</v>
          </cell>
        </row>
        <row r="1040">
          <cell r="I1040">
            <v>4.1495999999999998E-2</v>
          </cell>
        </row>
        <row r="1041">
          <cell r="I1041">
            <v>4.1535999999999997E-2</v>
          </cell>
        </row>
        <row r="1042">
          <cell r="I1042">
            <v>4.1576000000000002E-2</v>
          </cell>
        </row>
        <row r="1043">
          <cell r="I1043">
            <v>4.1616E-2</v>
          </cell>
        </row>
        <row r="1044">
          <cell r="I1044">
            <v>4.1655999999999999E-2</v>
          </cell>
        </row>
        <row r="1045">
          <cell r="I1045">
            <v>4.1695999999999997E-2</v>
          </cell>
        </row>
        <row r="1046">
          <cell r="I1046">
            <v>4.1736000000000002E-2</v>
          </cell>
        </row>
        <row r="1047">
          <cell r="I1047">
            <v>4.1776000000000001E-2</v>
          </cell>
        </row>
        <row r="1048">
          <cell r="I1048">
            <v>4.1815999999999999E-2</v>
          </cell>
        </row>
        <row r="1049">
          <cell r="I1049">
            <v>4.1855999999999997E-2</v>
          </cell>
        </row>
        <row r="1050">
          <cell r="I1050">
            <v>4.1896099999999999E-2</v>
          </cell>
        </row>
        <row r="1051">
          <cell r="I1051">
            <v>4.1936099999999997E-2</v>
          </cell>
        </row>
        <row r="1052">
          <cell r="I1052">
            <v>4.1976100000000002E-2</v>
          </cell>
        </row>
        <row r="1053">
          <cell r="I1053">
            <v>4.2016100000000001E-2</v>
          </cell>
        </row>
        <row r="1054">
          <cell r="I1054">
            <v>4.2056099999999999E-2</v>
          </cell>
        </row>
        <row r="1055">
          <cell r="I1055">
            <v>4.2096099999999997E-2</v>
          </cell>
        </row>
        <row r="1056">
          <cell r="I1056">
            <v>4.2136100000000003E-2</v>
          </cell>
        </row>
        <row r="1057">
          <cell r="I1057">
            <v>4.2176100000000001E-2</v>
          </cell>
        </row>
        <row r="1058">
          <cell r="I1058">
            <v>4.2216099999999999E-2</v>
          </cell>
        </row>
        <row r="1059">
          <cell r="I1059">
            <v>4.2256099999999998E-2</v>
          </cell>
        </row>
        <row r="1060">
          <cell r="I1060">
            <v>4.2296100000000003E-2</v>
          </cell>
        </row>
        <row r="1061">
          <cell r="I1061">
            <v>4.2336199999999997E-2</v>
          </cell>
        </row>
        <row r="1062">
          <cell r="I1062">
            <v>4.2376200000000003E-2</v>
          </cell>
        </row>
        <row r="1063">
          <cell r="I1063">
            <v>4.2416200000000001E-2</v>
          </cell>
        </row>
        <row r="1064">
          <cell r="I1064">
            <v>4.2456199999999999E-2</v>
          </cell>
        </row>
        <row r="1065">
          <cell r="I1065">
            <v>4.2496199999999998E-2</v>
          </cell>
        </row>
        <row r="1066">
          <cell r="I1066">
            <v>4.2536200000000003E-2</v>
          </cell>
        </row>
        <row r="1067">
          <cell r="I1067">
            <v>4.2576200000000002E-2</v>
          </cell>
        </row>
        <row r="1068">
          <cell r="I1068">
            <v>4.26162E-2</v>
          </cell>
        </row>
        <row r="1069">
          <cell r="I1069">
            <v>4.2656199999999998E-2</v>
          </cell>
        </row>
        <row r="1070">
          <cell r="I1070">
            <v>4.2696199999999997E-2</v>
          </cell>
        </row>
        <row r="1071">
          <cell r="I1071">
            <v>4.2736200000000002E-2</v>
          </cell>
        </row>
        <row r="1072">
          <cell r="I1072">
            <v>4.27762E-2</v>
          </cell>
        </row>
        <row r="1073">
          <cell r="I1073">
            <v>4.2816300000000002E-2</v>
          </cell>
        </row>
        <row r="1074">
          <cell r="I1074">
            <v>4.28563E-2</v>
          </cell>
        </row>
        <row r="1075">
          <cell r="I1075">
            <v>4.2896299999999998E-2</v>
          </cell>
        </row>
        <row r="1076">
          <cell r="I1076">
            <v>4.2936299999999997E-2</v>
          </cell>
        </row>
        <row r="1077">
          <cell r="I1077">
            <v>4.2976300000000002E-2</v>
          </cell>
        </row>
        <row r="1078">
          <cell r="I1078">
            <v>4.30163E-2</v>
          </cell>
        </row>
        <row r="1079">
          <cell r="I1079">
            <v>4.3056299999999999E-2</v>
          </cell>
        </row>
        <row r="1080">
          <cell r="I1080">
            <v>4.3096299999999997E-2</v>
          </cell>
        </row>
        <row r="1081">
          <cell r="I1081">
            <v>4.3136300000000002E-2</v>
          </cell>
        </row>
        <row r="1082">
          <cell r="I1082">
            <v>4.3176300000000001E-2</v>
          </cell>
        </row>
        <row r="1083">
          <cell r="I1083">
            <v>4.3216299999999999E-2</v>
          </cell>
        </row>
        <row r="1084">
          <cell r="I1084">
            <v>4.32564E-2</v>
          </cell>
        </row>
        <row r="1085">
          <cell r="I1085">
            <v>4.3296399999999999E-2</v>
          </cell>
        </row>
        <row r="1086">
          <cell r="I1086">
            <v>4.3336399999999997E-2</v>
          </cell>
        </row>
        <row r="1087">
          <cell r="I1087">
            <v>4.3376400000000002E-2</v>
          </cell>
        </row>
        <row r="1088">
          <cell r="I1088">
            <v>4.3416400000000001E-2</v>
          </cell>
        </row>
        <row r="1089">
          <cell r="I1089">
            <v>4.3456399999999999E-2</v>
          </cell>
        </row>
        <row r="1090">
          <cell r="I1090">
            <v>4.3496399999999998E-2</v>
          </cell>
        </row>
        <row r="1091">
          <cell r="I1091">
            <v>4.3536400000000003E-2</v>
          </cell>
        </row>
        <row r="1092">
          <cell r="I1092">
            <v>4.3576400000000001E-2</v>
          </cell>
        </row>
        <row r="1093">
          <cell r="I1093">
            <v>4.36164E-2</v>
          </cell>
        </row>
        <row r="1094">
          <cell r="I1094">
            <v>4.3656399999999998E-2</v>
          </cell>
        </row>
        <row r="1095">
          <cell r="I1095">
            <v>4.3696499999999999E-2</v>
          </cell>
        </row>
        <row r="1096">
          <cell r="I1096">
            <v>4.3736499999999998E-2</v>
          </cell>
        </row>
        <row r="1097">
          <cell r="I1097">
            <v>4.3776500000000003E-2</v>
          </cell>
        </row>
        <row r="1098">
          <cell r="I1098">
            <v>4.3816500000000001E-2</v>
          </cell>
        </row>
        <row r="1099">
          <cell r="I1099">
            <v>4.38565E-2</v>
          </cell>
        </row>
        <row r="1100">
          <cell r="I1100">
            <v>4.3896499999999998E-2</v>
          </cell>
        </row>
        <row r="1101">
          <cell r="I1101">
            <v>4.3936500000000003E-2</v>
          </cell>
        </row>
        <row r="1102">
          <cell r="I1102">
            <v>4.3976500000000002E-2</v>
          </cell>
        </row>
        <row r="1103">
          <cell r="I1103">
            <v>4.40165E-2</v>
          </cell>
        </row>
        <row r="1104">
          <cell r="I1104">
            <v>4.4056499999999998E-2</v>
          </cell>
        </row>
        <row r="1105">
          <cell r="I1105">
            <v>4.4096499999999997E-2</v>
          </cell>
        </row>
        <row r="1106">
          <cell r="I1106">
            <v>4.4136599999999998E-2</v>
          </cell>
        </row>
        <row r="1107">
          <cell r="I1107">
            <v>4.4176600000000003E-2</v>
          </cell>
        </row>
        <row r="1108">
          <cell r="I1108">
            <v>4.4216600000000002E-2</v>
          </cell>
        </row>
        <row r="1109">
          <cell r="I1109">
            <v>4.42566E-2</v>
          </cell>
        </row>
        <row r="1110">
          <cell r="I1110">
            <v>4.4296599999999998E-2</v>
          </cell>
        </row>
        <row r="1111">
          <cell r="I1111">
            <v>4.4336599999999997E-2</v>
          </cell>
        </row>
        <row r="1112">
          <cell r="I1112">
            <v>4.4376600000000002E-2</v>
          </cell>
        </row>
        <row r="1113">
          <cell r="I1113">
            <v>4.4416600000000001E-2</v>
          </cell>
        </row>
        <row r="1114">
          <cell r="I1114">
            <v>4.4456599999999999E-2</v>
          </cell>
        </row>
        <row r="1115">
          <cell r="I1115">
            <v>4.4496599999999997E-2</v>
          </cell>
        </row>
        <row r="1116">
          <cell r="I1116">
            <v>4.4536600000000003E-2</v>
          </cell>
        </row>
        <row r="1117">
          <cell r="I1117">
            <v>4.4576699999999997E-2</v>
          </cell>
        </row>
        <row r="1118">
          <cell r="I1118">
            <v>4.4616700000000002E-2</v>
          </cell>
        </row>
        <row r="1119">
          <cell r="I1119">
            <v>4.4656700000000001E-2</v>
          </cell>
        </row>
        <row r="1120">
          <cell r="I1120">
            <v>4.4696699999999999E-2</v>
          </cell>
        </row>
        <row r="1121">
          <cell r="I1121">
            <v>4.4736699999999997E-2</v>
          </cell>
        </row>
        <row r="1122">
          <cell r="I1122">
            <v>4.4776700000000003E-2</v>
          </cell>
        </row>
        <row r="1123">
          <cell r="I1123">
            <v>4.4816700000000001E-2</v>
          </cell>
        </row>
        <row r="1124">
          <cell r="I1124">
            <v>4.4856800000000002E-2</v>
          </cell>
        </row>
        <row r="1125">
          <cell r="I1125">
            <v>4.4896800000000001E-2</v>
          </cell>
        </row>
        <row r="1126">
          <cell r="I1126">
            <v>4.4936799999999999E-2</v>
          </cell>
        </row>
        <row r="1127">
          <cell r="I1127">
            <v>4.4976799999999997E-2</v>
          </cell>
        </row>
        <row r="1128">
          <cell r="I1128">
            <v>4.5016800000000003E-2</v>
          </cell>
        </row>
        <row r="1129">
          <cell r="I1129">
            <v>4.5056800000000001E-2</v>
          </cell>
        </row>
        <row r="1130">
          <cell r="I1130">
            <v>4.5096799999999999E-2</v>
          </cell>
        </row>
        <row r="1131">
          <cell r="I1131">
            <v>4.5136799999999998E-2</v>
          </cell>
        </row>
        <row r="1132">
          <cell r="I1132">
            <v>4.5176899999999999E-2</v>
          </cell>
        </row>
        <row r="1133">
          <cell r="I1133">
            <v>4.5216899999999997E-2</v>
          </cell>
        </row>
        <row r="1134">
          <cell r="I1134">
            <v>4.5256900000000003E-2</v>
          </cell>
        </row>
        <row r="1135">
          <cell r="I1135">
            <v>4.5296900000000001E-2</v>
          </cell>
        </row>
        <row r="1136">
          <cell r="I1136">
            <v>4.5336899999999999E-2</v>
          </cell>
        </row>
        <row r="1137">
          <cell r="I1137">
            <v>4.5376899999999998E-2</v>
          </cell>
        </row>
        <row r="1138">
          <cell r="I1138">
            <v>4.5416900000000003E-2</v>
          </cell>
        </row>
        <row r="1139">
          <cell r="I1139">
            <v>4.5456900000000001E-2</v>
          </cell>
        </row>
        <row r="1140">
          <cell r="I1140">
            <v>4.5497000000000003E-2</v>
          </cell>
        </row>
        <row r="1141">
          <cell r="I1141">
            <v>4.5537000000000001E-2</v>
          </cell>
        </row>
        <row r="1142">
          <cell r="I1142">
            <v>4.5576999999999999E-2</v>
          </cell>
        </row>
        <row r="1143">
          <cell r="I1143">
            <v>4.5616999999999998E-2</v>
          </cell>
        </row>
        <row r="1144">
          <cell r="I1144">
            <v>4.5657000000000003E-2</v>
          </cell>
        </row>
        <row r="1145">
          <cell r="I1145">
            <v>4.5697000000000002E-2</v>
          </cell>
        </row>
        <row r="1146">
          <cell r="I1146">
            <v>4.5737E-2</v>
          </cell>
        </row>
        <row r="1147">
          <cell r="I1147">
            <v>4.5776999999999998E-2</v>
          </cell>
        </row>
        <row r="1148">
          <cell r="I1148">
            <v>4.5817099999999999E-2</v>
          </cell>
        </row>
        <row r="1149">
          <cell r="I1149">
            <v>4.5857099999999998E-2</v>
          </cell>
        </row>
        <row r="1150">
          <cell r="I1150">
            <v>4.5897100000000003E-2</v>
          </cell>
        </row>
        <row r="1151">
          <cell r="I1151">
            <v>4.5937100000000002E-2</v>
          </cell>
        </row>
        <row r="1152">
          <cell r="I1152">
            <v>4.59771E-2</v>
          </cell>
        </row>
        <row r="1153">
          <cell r="I1153">
            <v>4.6017099999999998E-2</v>
          </cell>
        </row>
        <row r="1154">
          <cell r="I1154">
            <v>4.6057099999999997E-2</v>
          </cell>
        </row>
        <row r="1155">
          <cell r="I1155">
            <v>4.6097100000000002E-2</v>
          </cell>
        </row>
        <row r="1156">
          <cell r="I1156">
            <v>4.6137200000000003E-2</v>
          </cell>
        </row>
        <row r="1157">
          <cell r="I1157">
            <v>4.6177200000000002E-2</v>
          </cell>
        </row>
        <row r="1158">
          <cell r="I1158">
            <v>4.62172E-2</v>
          </cell>
        </row>
        <row r="1159">
          <cell r="I1159">
            <v>4.6257199999999998E-2</v>
          </cell>
        </row>
        <row r="1160">
          <cell r="I1160">
            <v>4.6297199999999997E-2</v>
          </cell>
        </row>
        <row r="1161">
          <cell r="I1161">
            <v>4.6337200000000002E-2</v>
          </cell>
        </row>
        <row r="1162">
          <cell r="I1162">
            <v>4.63772E-2</v>
          </cell>
        </row>
        <row r="1163">
          <cell r="I1163">
            <v>4.6417300000000002E-2</v>
          </cell>
        </row>
        <row r="1164">
          <cell r="I1164">
            <v>4.64573E-2</v>
          </cell>
        </row>
        <row r="1165">
          <cell r="I1165">
            <v>4.6497299999999998E-2</v>
          </cell>
        </row>
        <row r="1166">
          <cell r="I1166">
            <v>4.6537299999999997E-2</v>
          </cell>
        </row>
        <row r="1167">
          <cell r="I1167">
            <v>4.6577300000000002E-2</v>
          </cell>
        </row>
        <row r="1168">
          <cell r="I1168">
            <v>4.66173E-2</v>
          </cell>
        </row>
        <row r="1169">
          <cell r="I1169">
            <v>4.6657299999999999E-2</v>
          </cell>
        </row>
        <row r="1170">
          <cell r="I1170">
            <v>4.6697299999999997E-2</v>
          </cell>
        </row>
        <row r="1171">
          <cell r="I1171">
            <v>4.6737399999999998E-2</v>
          </cell>
        </row>
        <row r="1172">
          <cell r="I1172">
            <v>4.6777399999999997E-2</v>
          </cell>
        </row>
        <row r="1173">
          <cell r="I1173">
            <v>4.6817400000000002E-2</v>
          </cell>
        </row>
        <row r="1174">
          <cell r="I1174">
            <v>4.68574E-2</v>
          </cell>
        </row>
        <row r="1175">
          <cell r="I1175">
            <v>4.6897399999999999E-2</v>
          </cell>
        </row>
        <row r="1176">
          <cell r="I1176">
            <v>4.6937399999999997E-2</v>
          </cell>
        </row>
        <row r="1177">
          <cell r="I1177">
            <v>4.6977400000000002E-2</v>
          </cell>
        </row>
        <row r="1178">
          <cell r="I1178">
            <v>4.7017400000000001E-2</v>
          </cell>
        </row>
        <row r="1179">
          <cell r="I1179">
            <v>4.7057500000000002E-2</v>
          </cell>
        </row>
        <row r="1180">
          <cell r="I1180">
            <v>4.70975E-2</v>
          </cell>
        </row>
        <row r="1181">
          <cell r="I1181">
            <v>4.7137499999999999E-2</v>
          </cell>
        </row>
        <row r="1182">
          <cell r="I1182">
            <v>4.7177499999999997E-2</v>
          </cell>
        </row>
        <row r="1183">
          <cell r="I1183">
            <v>4.7217500000000003E-2</v>
          </cell>
        </row>
        <row r="1184">
          <cell r="I1184">
            <v>4.7257500000000001E-2</v>
          </cell>
        </row>
        <row r="1185">
          <cell r="I1185">
            <v>4.7297499999999999E-2</v>
          </cell>
        </row>
        <row r="1186">
          <cell r="I1186">
            <v>4.7337499999999998E-2</v>
          </cell>
        </row>
        <row r="1187">
          <cell r="I1187">
            <v>4.7377599999999999E-2</v>
          </cell>
        </row>
        <row r="1188">
          <cell r="I1188">
            <v>4.7417599999999997E-2</v>
          </cell>
        </row>
        <row r="1189">
          <cell r="I1189">
            <v>4.7457600000000003E-2</v>
          </cell>
        </row>
        <row r="1190">
          <cell r="I1190">
            <v>4.7497600000000001E-2</v>
          </cell>
        </row>
        <row r="1191">
          <cell r="I1191">
            <v>4.7537599999999999E-2</v>
          </cell>
        </row>
        <row r="1192">
          <cell r="I1192">
            <v>4.7577599999999998E-2</v>
          </cell>
        </row>
        <row r="1193">
          <cell r="I1193">
            <v>4.7617600000000003E-2</v>
          </cell>
        </row>
        <row r="1194">
          <cell r="I1194">
            <v>4.7657699999999997E-2</v>
          </cell>
        </row>
        <row r="1195">
          <cell r="I1195">
            <v>4.7697700000000003E-2</v>
          </cell>
        </row>
        <row r="1196">
          <cell r="I1196">
            <v>4.7737700000000001E-2</v>
          </cell>
        </row>
        <row r="1197">
          <cell r="I1197">
            <v>4.7777699999999999E-2</v>
          </cell>
        </row>
        <row r="1198">
          <cell r="I1198">
            <v>4.7817699999999998E-2</v>
          </cell>
        </row>
        <row r="1199">
          <cell r="I1199">
            <v>4.7857700000000003E-2</v>
          </cell>
        </row>
        <row r="1200">
          <cell r="I1200">
            <v>4.7897700000000001E-2</v>
          </cell>
        </row>
        <row r="1201">
          <cell r="I1201">
            <v>4.79377E-2</v>
          </cell>
        </row>
        <row r="1202">
          <cell r="I1202">
            <v>4.7977800000000001E-2</v>
          </cell>
        </row>
        <row r="1203">
          <cell r="I1203">
            <v>4.8017799999999999E-2</v>
          </cell>
        </row>
        <row r="1204">
          <cell r="I1204">
            <v>4.8057799999999998E-2</v>
          </cell>
        </row>
        <row r="1205">
          <cell r="I1205">
            <v>4.8097800000000003E-2</v>
          </cell>
        </row>
        <row r="1206">
          <cell r="I1206">
            <v>4.8137800000000001E-2</v>
          </cell>
        </row>
        <row r="1207">
          <cell r="I1207">
            <v>4.81778E-2</v>
          </cell>
        </row>
        <row r="1208">
          <cell r="I1208">
            <v>4.8217799999999998E-2</v>
          </cell>
        </row>
        <row r="1209">
          <cell r="I1209">
            <v>4.8257799999999997E-2</v>
          </cell>
        </row>
        <row r="1210">
          <cell r="I1210">
            <v>4.8297899999999998E-2</v>
          </cell>
        </row>
        <row r="1211">
          <cell r="I1211">
            <v>4.8337900000000003E-2</v>
          </cell>
        </row>
        <row r="1212">
          <cell r="I1212">
            <v>4.8377900000000001E-2</v>
          </cell>
        </row>
        <row r="1213">
          <cell r="I1213">
            <v>4.84179E-2</v>
          </cell>
        </row>
        <row r="1214">
          <cell r="I1214">
            <v>4.8457899999999998E-2</v>
          </cell>
        </row>
        <row r="1215">
          <cell r="I1215">
            <v>4.8497899999999997E-2</v>
          </cell>
        </row>
        <row r="1216">
          <cell r="I1216">
            <v>4.8537900000000002E-2</v>
          </cell>
        </row>
        <row r="1217">
          <cell r="I1217">
            <v>4.85779E-2</v>
          </cell>
        </row>
        <row r="1218">
          <cell r="I1218">
            <v>4.8618000000000001E-2</v>
          </cell>
        </row>
        <row r="1219">
          <cell r="I1219">
            <v>4.8658E-2</v>
          </cell>
        </row>
        <row r="1220">
          <cell r="I1220">
            <v>4.8697999999999998E-2</v>
          </cell>
        </row>
        <row r="1221">
          <cell r="I1221">
            <v>4.8737999999999997E-2</v>
          </cell>
        </row>
        <row r="1222">
          <cell r="I1222">
            <v>4.8778000000000002E-2</v>
          </cell>
        </row>
        <row r="1223">
          <cell r="I1223">
            <v>4.8818E-2</v>
          </cell>
        </row>
        <row r="1224">
          <cell r="I1224">
            <v>4.8857999999999999E-2</v>
          </cell>
        </row>
        <row r="1225">
          <cell r="I1225">
            <v>4.8897999999999997E-2</v>
          </cell>
        </row>
        <row r="1226">
          <cell r="I1226">
            <v>4.8938099999999998E-2</v>
          </cell>
        </row>
        <row r="1227">
          <cell r="I1227">
            <v>4.8978099999999997E-2</v>
          </cell>
        </row>
        <row r="1228">
          <cell r="I1228">
            <v>4.9018100000000002E-2</v>
          </cell>
        </row>
        <row r="1229">
          <cell r="I1229">
            <v>4.90581E-2</v>
          </cell>
        </row>
        <row r="1230">
          <cell r="I1230">
            <v>4.9098099999999999E-2</v>
          </cell>
        </row>
        <row r="1231">
          <cell r="I1231">
            <v>4.9138099999999997E-2</v>
          </cell>
        </row>
        <row r="1232">
          <cell r="I1232">
            <v>4.9178100000000002E-2</v>
          </cell>
        </row>
        <row r="1233">
          <cell r="I1233">
            <v>4.9218199999999997E-2</v>
          </cell>
        </row>
        <row r="1234">
          <cell r="I1234">
            <v>4.9258200000000002E-2</v>
          </cell>
        </row>
        <row r="1235">
          <cell r="I1235">
            <v>4.92982E-2</v>
          </cell>
        </row>
        <row r="1236">
          <cell r="I1236">
            <v>4.9338199999999999E-2</v>
          </cell>
        </row>
        <row r="1237">
          <cell r="I1237">
            <v>4.9378199999999997E-2</v>
          </cell>
        </row>
        <row r="1238">
          <cell r="I1238">
            <v>4.9418200000000002E-2</v>
          </cell>
        </row>
        <row r="1239">
          <cell r="I1239">
            <v>4.9458200000000001E-2</v>
          </cell>
        </row>
        <row r="1240">
          <cell r="I1240">
            <v>4.9498199999999999E-2</v>
          </cell>
        </row>
        <row r="1241">
          <cell r="I1241">
            <v>4.95383E-2</v>
          </cell>
        </row>
        <row r="1242">
          <cell r="I1242">
            <v>4.9578299999999999E-2</v>
          </cell>
        </row>
        <row r="1243">
          <cell r="I1243">
            <v>4.9618299999999997E-2</v>
          </cell>
        </row>
        <row r="1244">
          <cell r="I1244">
            <v>4.9658300000000002E-2</v>
          </cell>
        </row>
        <row r="1245">
          <cell r="I1245">
            <v>4.9698300000000001E-2</v>
          </cell>
        </row>
        <row r="1246">
          <cell r="I1246">
            <v>4.9738299999999999E-2</v>
          </cell>
        </row>
        <row r="1247">
          <cell r="I1247">
            <v>4.9778299999999998E-2</v>
          </cell>
        </row>
        <row r="1248">
          <cell r="I1248">
            <v>4.9818300000000003E-2</v>
          </cell>
        </row>
        <row r="1249">
          <cell r="I1249">
            <v>4.9858399999999997E-2</v>
          </cell>
        </row>
        <row r="1250">
          <cell r="I1250">
            <v>4.9898400000000002E-2</v>
          </cell>
        </row>
        <row r="1251">
          <cell r="I1251">
            <v>4.9938400000000001E-2</v>
          </cell>
        </row>
        <row r="1252">
          <cell r="I1252">
            <v>4.9978399999999999E-2</v>
          </cell>
        </row>
        <row r="1253">
          <cell r="I1253">
            <v>5.0018399999999998E-2</v>
          </cell>
        </row>
        <row r="1254">
          <cell r="I1254">
            <v>5.0058400000000003E-2</v>
          </cell>
        </row>
        <row r="1255">
          <cell r="I1255">
            <v>5.0098400000000001E-2</v>
          </cell>
        </row>
        <row r="1256">
          <cell r="I1256">
            <v>5.01384E-2</v>
          </cell>
        </row>
        <row r="1257">
          <cell r="I1257">
            <v>5.0178500000000001E-2</v>
          </cell>
        </row>
        <row r="1258">
          <cell r="I1258">
            <v>5.0218499999999999E-2</v>
          </cell>
        </row>
        <row r="1259">
          <cell r="I1259">
            <v>5.0258499999999998E-2</v>
          </cell>
        </row>
        <row r="1260">
          <cell r="I1260">
            <v>5.0298500000000003E-2</v>
          </cell>
        </row>
        <row r="1261">
          <cell r="I1261">
            <v>5.0338500000000001E-2</v>
          </cell>
        </row>
        <row r="1262">
          <cell r="I1262">
            <v>5.03785E-2</v>
          </cell>
        </row>
        <row r="1263">
          <cell r="I1263">
            <v>5.0418499999999998E-2</v>
          </cell>
        </row>
        <row r="1264">
          <cell r="I1264">
            <v>5.0458599999999999E-2</v>
          </cell>
        </row>
        <row r="1265">
          <cell r="I1265">
            <v>5.0498599999999998E-2</v>
          </cell>
        </row>
        <row r="1266">
          <cell r="I1266">
            <v>5.0538600000000003E-2</v>
          </cell>
        </row>
        <row r="1267">
          <cell r="I1267">
            <v>5.0578600000000001E-2</v>
          </cell>
        </row>
        <row r="1268">
          <cell r="I1268">
            <v>5.06186E-2</v>
          </cell>
        </row>
        <row r="1269">
          <cell r="I1269">
            <v>5.0658599999999998E-2</v>
          </cell>
        </row>
        <row r="1270">
          <cell r="I1270">
            <v>5.0698600000000003E-2</v>
          </cell>
        </row>
        <row r="1271">
          <cell r="I1271">
            <v>5.0738600000000002E-2</v>
          </cell>
        </row>
        <row r="1272">
          <cell r="I1272">
            <v>5.0778700000000003E-2</v>
          </cell>
        </row>
        <row r="1273">
          <cell r="I1273">
            <v>5.0818700000000001E-2</v>
          </cell>
        </row>
        <row r="1274">
          <cell r="I1274">
            <v>5.08587E-2</v>
          </cell>
        </row>
        <row r="1275">
          <cell r="I1275">
            <v>5.0898699999999998E-2</v>
          </cell>
        </row>
        <row r="1276">
          <cell r="I1276">
            <v>5.0938700000000003E-2</v>
          </cell>
        </row>
        <row r="1277">
          <cell r="I1277">
            <v>5.0978700000000002E-2</v>
          </cell>
        </row>
        <row r="1278">
          <cell r="I1278">
            <v>5.10187E-2</v>
          </cell>
        </row>
        <row r="1279">
          <cell r="I1279">
            <v>5.1058699999999999E-2</v>
          </cell>
        </row>
        <row r="1280">
          <cell r="I1280">
            <v>5.10988E-2</v>
          </cell>
        </row>
        <row r="1281">
          <cell r="I1281">
            <v>5.1138799999999998E-2</v>
          </cell>
        </row>
        <row r="1282">
          <cell r="I1282">
            <v>5.1178800000000003E-2</v>
          </cell>
        </row>
        <row r="1283">
          <cell r="I1283">
            <v>5.1218800000000002E-2</v>
          </cell>
        </row>
        <row r="1284">
          <cell r="I1284">
            <v>5.12588E-2</v>
          </cell>
        </row>
        <row r="1285">
          <cell r="I1285">
            <v>5.1298799999999999E-2</v>
          </cell>
        </row>
        <row r="1286">
          <cell r="I1286">
            <v>5.1338799999999997E-2</v>
          </cell>
        </row>
        <row r="1287">
          <cell r="I1287">
            <v>5.1378800000000002E-2</v>
          </cell>
        </row>
        <row r="1288">
          <cell r="I1288">
            <v>5.1418899999999997E-2</v>
          </cell>
        </row>
        <row r="1289">
          <cell r="I1289">
            <v>5.1458900000000002E-2</v>
          </cell>
        </row>
        <row r="1290">
          <cell r="I1290">
            <v>5.14989E-2</v>
          </cell>
        </row>
        <row r="1291">
          <cell r="I1291">
            <v>5.1538899999999999E-2</v>
          </cell>
        </row>
        <row r="1292">
          <cell r="I1292">
            <v>5.1578899999999997E-2</v>
          </cell>
        </row>
        <row r="1293">
          <cell r="I1293">
            <v>5.1618900000000002E-2</v>
          </cell>
        </row>
        <row r="1294">
          <cell r="I1294">
            <v>5.1658900000000001E-2</v>
          </cell>
        </row>
        <row r="1295">
          <cell r="I1295">
            <v>5.1699000000000002E-2</v>
          </cell>
        </row>
        <row r="1296">
          <cell r="I1296">
            <v>5.1739E-2</v>
          </cell>
        </row>
        <row r="1297">
          <cell r="I1297">
            <v>5.1778999999999999E-2</v>
          </cell>
        </row>
        <row r="1298">
          <cell r="I1298">
            <v>5.1818999999999997E-2</v>
          </cell>
        </row>
        <row r="1299">
          <cell r="I1299">
            <v>5.1859000000000002E-2</v>
          </cell>
        </row>
        <row r="1300">
          <cell r="I1300">
            <v>5.1899000000000001E-2</v>
          </cell>
        </row>
        <row r="1301">
          <cell r="I1301">
            <v>5.1938999999999999E-2</v>
          </cell>
        </row>
        <row r="1302">
          <cell r="I1302">
            <v>5.1978999999999997E-2</v>
          </cell>
        </row>
        <row r="1303">
          <cell r="I1303">
            <v>5.2019099999999999E-2</v>
          </cell>
        </row>
        <row r="1304">
          <cell r="I1304">
            <v>5.2059099999999997E-2</v>
          </cell>
        </row>
        <row r="1305">
          <cell r="I1305">
            <v>5.2099100000000002E-2</v>
          </cell>
        </row>
        <row r="1306">
          <cell r="I1306">
            <v>5.2139100000000001E-2</v>
          </cell>
        </row>
        <row r="1307">
          <cell r="I1307">
            <v>5.2179099999999999E-2</v>
          </cell>
        </row>
        <row r="1308">
          <cell r="I1308">
            <v>5.2219099999999997E-2</v>
          </cell>
        </row>
        <row r="1309">
          <cell r="I1309">
            <v>5.2259100000000003E-2</v>
          </cell>
        </row>
        <row r="1310">
          <cell r="I1310">
            <v>5.2299100000000001E-2</v>
          </cell>
        </row>
        <row r="1311">
          <cell r="I1311">
            <v>5.2339200000000002E-2</v>
          </cell>
        </row>
        <row r="1312">
          <cell r="I1312">
            <v>5.2379200000000001E-2</v>
          </cell>
        </row>
        <row r="1313">
          <cell r="I1313">
            <v>5.2419199999999999E-2</v>
          </cell>
        </row>
        <row r="1314">
          <cell r="I1314">
            <v>5.2459199999999997E-2</v>
          </cell>
        </row>
        <row r="1315">
          <cell r="I1315">
            <v>5.2499200000000003E-2</v>
          </cell>
        </row>
        <row r="1316">
          <cell r="I1316">
            <v>5.2539200000000001E-2</v>
          </cell>
        </row>
        <row r="1317">
          <cell r="I1317">
            <v>5.25792E-2</v>
          </cell>
        </row>
        <row r="1318">
          <cell r="I1318">
            <v>5.2619199999999998E-2</v>
          </cell>
        </row>
        <row r="1319">
          <cell r="I1319">
            <v>5.2659299999999999E-2</v>
          </cell>
        </row>
        <row r="1320">
          <cell r="I1320">
            <v>5.2699299999999998E-2</v>
          </cell>
        </row>
        <row r="1321">
          <cell r="I1321">
            <v>5.2739300000000003E-2</v>
          </cell>
        </row>
        <row r="1322">
          <cell r="I1322">
            <v>5.2779300000000001E-2</v>
          </cell>
        </row>
        <row r="1323">
          <cell r="I1323">
            <v>5.28193E-2</v>
          </cell>
        </row>
        <row r="1324">
          <cell r="I1324">
            <v>5.2859299999999998E-2</v>
          </cell>
        </row>
        <row r="1325">
          <cell r="I1325">
            <v>5.2899300000000003E-2</v>
          </cell>
        </row>
        <row r="1326">
          <cell r="I1326">
            <v>5.2939300000000002E-2</v>
          </cell>
        </row>
        <row r="1327">
          <cell r="I1327">
            <v>5.29793E-2</v>
          </cell>
        </row>
        <row r="1328">
          <cell r="I1328">
            <v>5.3019400000000001E-2</v>
          </cell>
        </row>
        <row r="1329">
          <cell r="I1329">
            <v>5.30594E-2</v>
          </cell>
        </row>
        <row r="1330">
          <cell r="I1330">
            <v>5.3099399999999998E-2</v>
          </cell>
        </row>
        <row r="1331">
          <cell r="I1331">
            <v>5.3139400000000003E-2</v>
          </cell>
        </row>
        <row r="1332">
          <cell r="I1332">
            <v>5.3179400000000002E-2</v>
          </cell>
        </row>
        <row r="1333">
          <cell r="I1333">
            <v>5.32194E-2</v>
          </cell>
        </row>
        <row r="1334">
          <cell r="I1334">
            <v>5.3259399999999998E-2</v>
          </cell>
        </row>
        <row r="1335">
          <cell r="I1335">
            <v>5.3299399999999997E-2</v>
          </cell>
        </row>
        <row r="1336">
          <cell r="I1336">
            <v>5.3339400000000002E-2</v>
          </cell>
        </row>
        <row r="1337">
          <cell r="I1337">
            <v>5.33794E-2</v>
          </cell>
        </row>
        <row r="1338">
          <cell r="I1338">
            <v>5.3419399999999999E-2</v>
          </cell>
        </row>
        <row r="1339">
          <cell r="I1339">
            <v>5.3459399999999997E-2</v>
          </cell>
        </row>
        <row r="1340">
          <cell r="I1340">
            <v>5.3499400000000003E-2</v>
          </cell>
        </row>
        <row r="1341">
          <cell r="I1341">
            <v>5.3539400000000001E-2</v>
          </cell>
        </row>
        <row r="1342">
          <cell r="I1342">
            <v>5.3579500000000002E-2</v>
          </cell>
        </row>
        <row r="1343">
          <cell r="I1343">
            <v>5.36195E-2</v>
          </cell>
        </row>
        <row r="1344">
          <cell r="I1344">
            <v>5.3659499999999999E-2</v>
          </cell>
        </row>
        <row r="1345">
          <cell r="I1345">
            <v>5.3699499999999997E-2</v>
          </cell>
        </row>
        <row r="1346">
          <cell r="I1346">
            <v>5.3739500000000003E-2</v>
          </cell>
        </row>
        <row r="1347">
          <cell r="I1347">
            <v>5.3779500000000001E-2</v>
          </cell>
        </row>
        <row r="1348">
          <cell r="I1348">
            <v>5.3819499999999999E-2</v>
          </cell>
        </row>
        <row r="1349">
          <cell r="I1349">
            <v>5.3859499999999998E-2</v>
          </cell>
        </row>
        <row r="1350">
          <cell r="I1350">
            <v>5.3899500000000003E-2</v>
          </cell>
        </row>
        <row r="1351">
          <cell r="I1351">
            <v>5.3939500000000001E-2</v>
          </cell>
        </row>
        <row r="1352">
          <cell r="I1352">
            <v>5.39795E-2</v>
          </cell>
        </row>
        <row r="1353">
          <cell r="I1353">
            <v>5.4019499999999998E-2</v>
          </cell>
        </row>
        <row r="1354">
          <cell r="I1354">
            <v>5.4059500000000003E-2</v>
          </cell>
        </row>
        <row r="1355">
          <cell r="I1355">
            <v>5.4099500000000002E-2</v>
          </cell>
        </row>
        <row r="1356">
          <cell r="I1356">
            <v>5.41395E-2</v>
          </cell>
        </row>
        <row r="1357">
          <cell r="I1357">
            <v>5.4179499999999998E-2</v>
          </cell>
        </row>
        <row r="1358">
          <cell r="I1358">
            <v>5.4219499999999997E-2</v>
          </cell>
        </row>
        <row r="1359">
          <cell r="I1359">
            <v>5.4259599999999998E-2</v>
          </cell>
        </row>
        <row r="1360">
          <cell r="I1360">
            <v>5.4299600000000003E-2</v>
          </cell>
        </row>
        <row r="1361">
          <cell r="I1361">
            <v>5.4339600000000002E-2</v>
          </cell>
        </row>
        <row r="1362">
          <cell r="I1362">
            <v>5.43796E-2</v>
          </cell>
        </row>
        <row r="1363">
          <cell r="I1363">
            <v>5.4419599999999999E-2</v>
          </cell>
        </row>
        <row r="1364">
          <cell r="I1364">
            <v>5.4459599999999997E-2</v>
          </cell>
        </row>
        <row r="1365">
          <cell r="I1365">
            <v>5.4499600000000002E-2</v>
          </cell>
        </row>
        <row r="1366">
          <cell r="I1366">
            <v>5.4539600000000001E-2</v>
          </cell>
        </row>
        <row r="1367">
          <cell r="I1367">
            <v>5.4579599999999999E-2</v>
          </cell>
        </row>
        <row r="1368">
          <cell r="I1368">
            <v>5.4619599999999997E-2</v>
          </cell>
        </row>
        <row r="1369">
          <cell r="I1369">
            <v>5.4659600000000003E-2</v>
          </cell>
        </row>
        <row r="1370">
          <cell r="I1370">
            <v>5.4699600000000001E-2</v>
          </cell>
        </row>
        <row r="1371">
          <cell r="I1371">
            <v>5.4739599999999999E-2</v>
          </cell>
        </row>
        <row r="1372">
          <cell r="I1372">
            <v>5.4779599999999998E-2</v>
          </cell>
        </row>
        <row r="1373">
          <cell r="I1373">
            <v>5.4819600000000003E-2</v>
          </cell>
        </row>
        <row r="1374">
          <cell r="I1374">
            <v>5.4859600000000001E-2</v>
          </cell>
        </row>
        <row r="1375">
          <cell r="I1375">
            <v>5.48996E-2</v>
          </cell>
        </row>
        <row r="1376">
          <cell r="I1376">
            <v>5.4939599999999998E-2</v>
          </cell>
        </row>
        <row r="1377">
          <cell r="I1377">
            <v>5.4979600000000003E-2</v>
          </cell>
        </row>
        <row r="1378">
          <cell r="I1378">
            <v>5.5019600000000002E-2</v>
          </cell>
        </row>
        <row r="1379">
          <cell r="I1379">
            <v>5.50596E-2</v>
          </cell>
        </row>
        <row r="1380">
          <cell r="I1380">
            <v>5.5099599999999999E-2</v>
          </cell>
        </row>
        <row r="1381">
          <cell r="I1381">
            <v>5.5139599999999997E-2</v>
          </cell>
        </row>
        <row r="1382">
          <cell r="I1382">
            <v>5.5179600000000002E-2</v>
          </cell>
        </row>
        <row r="1383">
          <cell r="I1383">
            <v>5.5219600000000001E-2</v>
          </cell>
        </row>
        <row r="1384">
          <cell r="I1384">
            <v>5.5259599999999999E-2</v>
          </cell>
        </row>
        <row r="1385">
          <cell r="I1385">
            <v>5.5299599999999997E-2</v>
          </cell>
        </row>
        <row r="1386">
          <cell r="I1386">
            <v>5.5339600000000003E-2</v>
          </cell>
        </row>
        <row r="1387">
          <cell r="I1387">
            <v>5.5379600000000001E-2</v>
          </cell>
        </row>
        <row r="1388">
          <cell r="I1388">
            <v>5.5419599999999999E-2</v>
          </cell>
        </row>
        <row r="1389">
          <cell r="I1389">
            <v>5.5459599999999998E-2</v>
          </cell>
        </row>
        <row r="1390">
          <cell r="I1390">
            <v>5.5499600000000003E-2</v>
          </cell>
        </row>
        <row r="1391">
          <cell r="I1391">
            <v>5.5539600000000001E-2</v>
          </cell>
        </row>
        <row r="1392">
          <cell r="I1392">
            <v>5.55796E-2</v>
          </cell>
        </row>
        <row r="1393">
          <cell r="I1393">
            <v>5.5619599999999998E-2</v>
          </cell>
        </row>
        <row r="1394">
          <cell r="I1394">
            <v>5.5659599999999997E-2</v>
          </cell>
        </row>
        <row r="1395">
          <cell r="I1395">
            <v>5.5699600000000002E-2</v>
          </cell>
        </row>
        <row r="1396">
          <cell r="I1396">
            <v>5.57396E-2</v>
          </cell>
        </row>
        <row r="1397">
          <cell r="I1397">
            <v>5.5779599999999999E-2</v>
          </cell>
        </row>
        <row r="1398">
          <cell r="I1398">
            <v>5.5819599999999997E-2</v>
          </cell>
        </row>
        <row r="1399">
          <cell r="I1399">
            <v>5.5859600000000002E-2</v>
          </cell>
        </row>
        <row r="1400">
          <cell r="I1400">
            <v>5.5899600000000001E-2</v>
          </cell>
        </row>
        <row r="1401">
          <cell r="I1401">
            <v>5.5939599999999999E-2</v>
          </cell>
        </row>
        <row r="1402">
          <cell r="I1402">
            <v>5.5979599999999997E-2</v>
          </cell>
        </row>
        <row r="1403">
          <cell r="I1403">
            <v>5.6019600000000003E-2</v>
          </cell>
        </row>
        <row r="1404">
          <cell r="I1404">
            <v>5.6059600000000001E-2</v>
          </cell>
        </row>
        <row r="1405">
          <cell r="I1405">
            <v>5.6099599999999999E-2</v>
          </cell>
        </row>
        <row r="1406">
          <cell r="I1406">
            <v>5.6139599999999998E-2</v>
          </cell>
        </row>
        <row r="1407">
          <cell r="I1407">
            <v>5.6179600000000003E-2</v>
          </cell>
        </row>
        <row r="1408">
          <cell r="I1408">
            <v>5.6219600000000002E-2</v>
          </cell>
        </row>
        <row r="1409">
          <cell r="I1409">
            <v>5.62596E-2</v>
          </cell>
        </row>
        <row r="1410">
          <cell r="I1410">
            <v>5.6299599999999998E-2</v>
          </cell>
        </row>
        <row r="1411">
          <cell r="I1411">
            <v>5.6339599999999997E-2</v>
          </cell>
        </row>
        <row r="1412">
          <cell r="I1412">
            <v>5.6379600000000002E-2</v>
          </cell>
        </row>
        <row r="1413">
          <cell r="I1413">
            <v>5.64196E-2</v>
          </cell>
        </row>
        <row r="1414">
          <cell r="I1414">
            <v>5.6459599999999999E-2</v>
          </cell>
        </row>
        <row r="1415">
          <cell r="I1415">
            <v>5.6499599999999997E-2</v>
          </cell>
        </row>
        <row r="1416">
          <cell r="I1416">
            <v>5.6539600000000002E-2</v>
          </cell>
        </row>
        <row r="1417">
          <cell r="I1417">
            <v>5.6579600000000001E-2</v>
          </cell>
        </row>
        <row r="1418">
          <cell r="I1418">
            <v>5.6619599999999999E-2</v>
          </cell>
        </row>
        <row r="1419">
          <cell r="I1419">
            <v>5.66597E-2</v>
          </cell>
        </row>
        <row r="1420">
          <cell r="I1420">
            <v>5.6699699999999999E-2</v>
          </cell>
        </row>
        <row r="1421">
          <cell r="I1421">
            <v>5.6739699999999997E-2</v>
          </cell>
        </row>
        <row r="1422">
          <cell r="I1422">
            <v>5.6779700000000002E-2</v>
          </cell>
        </row>
        <row r="1423">
          <cell r="I1423">
            <v>5.6819700000000001E-2</v>
          </cell>
        </row>
        <row r="1424">
          <cell r="I1424">
            <v>5.6859699999999999E-2</v>
          </cell>
        </row>
        <row r="1425">
          <cell r="I1425">
            <v>5.6899699999999998E-2</v>
          </cell>
        </row>
        <row r="1426">
          <cell r="I1426">
            <v>5.6939700000000003E-2</v>
          </cell>
        </row>
        <row r="1427">
          <cell r="I1427">
            <v>5.6979700000000001E-2</v>
          </cell>
        </row>
        <row r="1428">
          <cell r="I1428">
            <v>5.70197E-2</v>
          </cell>
        </row>
        <row r="1429">
          <cell r="I1429">
            <v>5.7059699999999998E-2</v>
          </cell>
        </row>
        <row r="1430">
          <cell r="I1430">
            <v>5.7099700000000003E-2</v>
          </cell>
        </row>
        <row r="1431">
          <cell r="I1431">
            <v>5.7139700000000002E-2</v>
          </cell>
        </row>
        <row r="1432">
          <cell r="I1432">
            <v>5.71797E-2</v>
          </cell>
        </row>
        <row r="1433">
          <cell r="I1433">
            <v>5.7219699999999998E-2</v>
          </cell>
        </row>
        <row r="1434">
          <cell r="I1434">
            <v>5.7259699999999997E-2</v>
          </cell>
        </row>
        <row r="1435">
          <cell r="I1435">
            <v>5.7299700000000002E-2</v>
          </cell>
        </row>
        <row r="1436">
          <cell r="I1436">
            <v>5.73397E-2</v>
          </cell>
        </row>
        <row r="1437">
          <cell r="I1437">
            <v>5.7379699999999999E-2</v>
          </cell>
        </row>
        <row r="1438">
          <cell r="I1438">
            <v>5.7419699999999997E-2</v>
          </cell>
        </row>
        <row r="1439">
          <cell r="I1439">
            <v>5.7459700000000002E-2</v>
          </cell>
        </row>
        <row r="1440">
          <cell r="I1440">
            <v>5.7499700000000001E-2</v>
          </cell>
        </row>
        <row r="1441">
          <cell r="I1441">
            <v>5.7539699999999999E-2</v>
          </cell>
        </row>
        <row r="1442">
          <cell r="I1442">
            <v>5.7579699999999998E-2</v>
          </cell>
        </row>
        <row r="1443">
          <cell r="I1443">
            <v>5.7619700000000003E-2</v>
          </cell>
        </row>
        <row r="1444">
          <cell r="I1444">
            <v>5.7659700000000001E-2</v>
          </cell>
        </row>
        <row r="1445">
          <cell r="I1445">
            <v>5.76997E-2</v>
          </cell>
        </row>
        <row r="1446">
          <cell r="I1446">
            <v>5.7739699999999998E-2</v>
          </cell>
        </row>
        <row r="1447">
          <cell r="I1447">
            <v>5.7779700000000003E-2</v>
          </cell>
        </row>
        <row r="1448">
          <cell r="I1448">
            <v>5.7819700000000002E-2</v>
          </cell>
        </row>
        <row r="1449">
          <cell r="I1449">
            <v>5.78597E-2</v>
          </cell>
        </row>
        <row r="1450">
          <cell r="I1450">
            <v>5.7899699999999998E-2</v>
          </cell>
        </row>
        <row r="1451">
          <cell r="I1451">
            <v>5.7939699999999997E-2</v>
          </cell>
        </row>
        <row r="1452">
          <cell r="I1452">
            <v>5.7979700000000002E-2</v>
          </cell>
        </row>
        <row r="1453">
          <cell r="I1453">
            <v>5.80197E-2</v>
          </cell>
        </row>
        <row r="1454">
          <cell r="I1454">
            <v>5.8059699999999999E-2</v>
          </cell>
        </row>
        <row r="1455">
          <cell r="I1455">
            <v>5.8099699999999997E-2</v>
          </cell>
        </row>
        <row r="1456">
          <cell r="I1456">
            <v>5.8139700000000002E-2</v>
          </cell>
        </row>
        <row r="1457">
          <cell r="I1457">
            <v>5.8179700000000001E-2</v>
          </cell>
        </row>
        <row r="1458">
          <cell r="I1458">
            <v>5.8219699999999999E-2</v>
          </cell>
        </row>
        <row r="1459">
          <cell r="I1459">
            <v>5.8259699999999998E-2</v>
          </cell>
        </row>
        <row r="1460">
          <cell r="I1460">
            <v>5.8299700000000003E-2</v>
          </cell>
        </row>
        <row r="1461">
          <cell r="I1461">
            <v>5.8339700000000001E-2</v>
          </cell>
        </row>
        <row r="1462">
          <cell r="I1462">
            <v>5.83797E-2</v>
          </cell>
        </row>
        <row r="1463">
          <cell r="I1463">
            <v>5.8419699999999998E-2</v>
          </cell>
        </row>
        <row r="1464">
          <cell r="I1464">
            <v>5.8459700000000003E-2</v>
          </cell>
        </row>
        <row r="1465">
          <cell r="I1465">
            <v>5.8499700000000002E-2</v>
          </cell>
        </row>
        <row r="1466">
          <cell r="I1466">
            <v>5.85397E-2</v>
          </cell>
        </row>
        <row r="1467">
          <cell r="I1467">
            <v>5.8579699999999998E-2</v>
          </cell>
        </row>
        <row r="1468">
          <cell r="I1468">
            <v>5.8619699999999997E-2</v>
          </cell>
        </row>
        <row r="1469">
          <cell r="I1469">
            <v>5.8659700000000002E-2</v>
          </cell>
        </row>
        <row r="1470">
          <cell r="I1470">
            <v>5.86997E-2</v>
          </cell>
        </row>
        <row r="1471">
          <cell r="I1471">
            <v>5.8739699999999999E-2</v>
          </cell>
        </row>
        <row r="1472">
          <cell r="I1472">
            <v>5.8779699999999997E-2</v>
          </cell>
        </row>
        <row r="1473">
          <cell r="I1473">
            <v>5.8819700000000003E-2</v>
          </cell>
        </row>
        <row r="1474">
          <cell r="I1474">
            <v>5.8859700000000001E-2</v>
          </cell>
        </row>
        <row r="1475">
          <cell r="I1475">
            <v>5.8899699999999999E-2</v>
          </cell>
        </row>
        <row r="1476">
          <cell r="I1476">
            <v>5.8939699999999998E-2</v>
          </cell>
        </row>
        <row r="1477">
          <cell r="I1477">
            <v>5.8979700000000003E-2</v>
          </cell>
        </row>
        <row r="1478">
          <cell r="I1478">
            <v>5.9019700000000001E-2</v>
          </cell>
        </row>
        <row r="1479">
          <cell r="I1479">
            <v>5.90597E-2</v>
          </cell>
        </row>
        <row r="1480">
          <cell r="I1480">
            <v>5.9099699999999998E-2</v>
          </cell>
        </row>
        <row r="1481">
          <cell r="I1481">
            <v>5.9139700000000003E-2</v>
          </cell>
        </row>
        <row r="1482">
          <cell r="I1482">
            <v>5.9179700000000002E-2</v>
          </cell>
        </row>
        <row r="1483">
          <cell r="I1483">
            <v>5.92197E-2</v>
          </cell>
        </row>
        <row r="1484">
          <cell r="I1484">
            <v>5.9259699999999998E-2</v>
          </cell>
        </row>
        <row r="1485">
          <cell r="I1485">
            <v>5.9299699999999997E-2</v>
          </cell>
        </row>
        <row r="1486">
          <cell r="I1486">
            <v>5.9339700000000002E-2</v>
          </cell>
        </row>
        <row r="1487">
          <cell r="I1487">
            <v>5.9379700000000001E-2</v>
          </cell>
        </row>
        <row r="1488">
          <cell r="I1488">
            <v>5.9419699999999999E-2</v>
          </cell>
        </row>
        <row r="1489">
          <cell r="I1489">
            <v>5.9459699999999997E-2</v>
          </cell>
        </row>
        <row r="1490">
          <cell r="I1490">
            <v>5.9499700000000003E-2</v>
          </cell>
        </row>
        <row r="1491">
          <cell r="I1491">
            <v>5.9539700000000001E-2</v>
          </cell>
        </row>
        <row r="1492">
          <cell r="I1492">
            <v>5.9579699999999999E-2</v>
          </cell>
        </row>
        <row r="1493">
          <cell r="I1493">
            <v>5.9619699999999998E-2</v>
          </cell>
        </row>
        <row r="1494">
          <cell r="I1494">
            <v>5.9659700000000003E-2</v>
          </cell>
        </row>
        <row r="1495">
          <cell r="I1495">
            <v>5.9699700000000001E-2</v>
          </cell>
        </row>
        <row r="1496">
          <cell r="I1496">
            <v>5.97397E-2</v>
          </cell>
        </row>
        <row r="1497">
          <cell r="I1497">
            <v>5.9779699999999998E-2</v>
          </cell>
        </row>
        <row r="1498">
          <cell r="I1498">
            <v>5.9819700000000003E-2</v>
          </cell>
        </row>
        <row r="1499">
          <cell r="I1499">
            <v>5.9859700000000002E-2</v>
          </cell>
        </row>
        <row r="1500">
          <cell r="I1500">
            <v>5.98997E-2</v>
          </cell>
        </row>
        <row r="1501">
          <cell r="I1501">
            <v>5.9939699999999999E-2</v>
          </cell>
        </row>
        <row r="1502">
          <cell r="I1502">
            <v>5.9979699999999997E-2</v>
          </cell>
        </row>
        <row r="1503">
          <cell r="I1503">
            <v>6.0019700000000002E-2</v>
          </cell>
        </row>
        <row r="1504">
          <cell r="I1504">
            <v>6.0059800000000003E-2</v>
          </cell>
        </row>
        <row r="1505">
          <cell r="I1505">
            <v>6.0099800000000002E-2</v>
          </cell>
        </row>
        <row r="1506">
          <cell r="I1506">
            <v>6.01398E-2</v>
          </cell>
        </row>
        <row r="1507">
          <cell r="I1507">
            <v>6.0179799999999999E-2</v>
          </cell>
        </row>
        <row r="1508">
          <cell r="I1508">
            <v>6.0219799999999997E-2</v>
          </cell>
        </row>
        <row r="1509">
          <cell r="I1509">
            <v>6.0259800000000002E-2</v>
          </cell>
        </row>
        <row r="1510">
          <cell r="I1510">
            <v>6.0299800000000001E-2</v>
          </cell>
        </row>
        <row r="1511">
          <cell r="I1511">
            <v>6.0339799999999999E-2</v>
          </cell>
        </row>
        <row r="1512">
          <cell r="I1512">
            <v>6.0379799999999997E-2</v>
          </cell>
        </row>
        <row r="1513">
          <cell r="I1513">
            <v>6.0419800000000003E-2</v>
          </cell>
        </row>
        <row r="1514">
          <cell r="I1514">
            <v>6.0459800000000001E-2</v>
          </cell>
        </row>
        <row r="1515">
          <cell r="I1515">
            <v>6.0499799999999999E-2</v>
          </cell>
        </row>
        <row r="1516">
          <cell r="I1516">
            <v>6.0539799999999998E-2</v>
          </cell>
        </row>
        <row r="1517">
          <cell r="I1517">
            <v>6.0579800000000003E-2</v>
          </cell>
        </row>
        <row r="1518">
          <cell r="I1518">
            <v>6.0619800000000001E-2</v>
          </cell>
        </row>
        <row r="1519">
          <cell r="I1519">
            <v>6.06598E-2</v>
          </cell>
        </row>
        <row r="1520">
          <cell r="I1520">
            <v>6.0699799999999998E-2</v>
          </cell>
        </row>
        <row r="1521">
          <cell r="I1521">
            <v>6.0739799999999997E-2</v>
          </cell>
        </row>
        <row r="1522">
          <cell r="I1522">
            <v>6.0779800000000002E-2</v>
          </cell>
        </row>
        <row r="1523">
          <cell r="I1523">
            <v>6.08198E-2</v>
          </cell>
        </row>
        <row r="1524">
          <cell r="I1524">
            <v>6.0859799999999999E-2</v>
          </cell>
        </row>
        <row r="1525">
          <cell r="I1525">
            <v>6.0899799999999997E-2</v>
          </cell>
        </row>
        <row r="1526">
          <cell r="I1526">
            <v>6.0939800000000002E-2</v>
          </cell>
        </row>
        <row r="1527">
          <cell r="I1527">
            <v>6.0979800000000001E-2</v>
          </cell>
        </row>
        <row r="1528">
          <cell r="I1528">
            <v>6.1019799999999999E-2</v>
          </cell>
        </row>
        <row r="1529">
          <cell r="I1529">
            <v>6.1059799999999997E-2</v>
          </cell>
        </row>
        <row r="1530">
          <cell r="I1530">
            <v>6.1099800000000003E-2</v>
          </cell>
        </row>
        <row r="1531">
          <cell r="I1531">
            <v>6.1139800000000001E-2</v>
          </cell>
        </row>
        <row r="1532">
          <cell r="I1532">
            <v>6.1179799999999999E-2</v>
          </cell>
        </row>
        <row r="1533">
          <cell r="I1533">
            <v>6.1219799999999998E-2</v>
          </cell>
        </row>
        <row r="1534">
          <cell r="I1534">
            <v>6.1259800000000003E-2</v>
          </cell>
        </row>
        <row r="1535">
          <cell r="I1535">
            <v>6.1299800000000002E-2</v>
          </cell>
        </row>
        <row r="1536">
          <cell r="I1536">
            <v>6.13398E-2</v>
          </cell>
        </row>
        <row r="1537">
          <cell r="I1537">
            <v>6.1379799999999998E-2</v>
          </cell>
        </row>
        <row r="1538">
          <cell r="I1538">
            <v>6.1419799999999997E-2</v>
          </cell>
        </row>
        <row r="1539">
          <cell r="I1539">
            <v>6.1459800000000002E-2</v>
          </cell>
        </row>
        <row r="1540">
          <cell r="I1540">
            <v>6.14998E-2</v>
          </cell>
        </row>
        <row r="1541">
          <cell r="I1541">
            <v>6.1539799999999999E-2</v>
          </cell>
        </row>
        <row r="1542">
          <cell r="I1542">
            <v>6.1579799999999997E-2</v>
          </cell>
        </row>
        <row r="1543">
          <cell r="I1543">
            <v>6.1619800000000002E-2</v>
          </cell>
        </row>
        <row r="1544">
          <cell r="I1544">
            <v>6.1659800000000001E-2</v>
          </cell>
        </row>
        <row r="1545">
          <cell r="I1545">
            <v>6.1699799999999999E-2</v>
          </cell>
        </row>
        <row r="1546">
          <cell r="I1546">
            <v>6.1739799999999997E-2</v>
          </cell>
        </row>
        <row r="1547">
          <cell r="I1547">
            <v>6.1779800000000003E-2</v>
          </cell>
        </row>
        <row r="1548">
          <cell r="I1548">
            <v>6.1819800000000001E-2</v>
          </cell>
        </row>
        <row r="1549">
          <cell r="I1549">
            <v>6.18598E-2</v>
          </cell>
        </row>
        <row r="1550">
          <cell r="I1550">
            <v>6.1899799999999998E-2</v>
          </cell>
        </row>
        <row r="1551">
          <cell r="I1551">
            <v>6.1939800000000003E-2</v>
          </cell>
        </row>
        <row r="1552">
          <cell r="I1552">
            <v>6.1979800000000002E-2</v>
          </cell>
        </row>
        <row r="1553">
          <cell r="I1553">
            <v>6.20198E-2</v>
          </cell>
        </row>
        <row r="1554">
          <cell r="I1554">
            <v>6.2059799999999998E-2</v>
          </cell>
        </row>
        <row r="1555">
          <cell r="I1555">
            <v>6.2099799999999997E-2</v>
          </cell>
        </row>
        <row r="1556">
          <cell r="I1556">
            <v>6.2139800000000002E-2</v>
          </cell>
        </row>
        <row r="1557">
          <cell r="I1557">
            <v>6.21798E-2</v>
          </cell>
        </row>
        <row r="1558">
          <cell r="I1558">
            <v>6.2219799999999999E-2</v>
          </cell>
        </row>
        <row r="1559">
          <cell r="I1559">
            <v>6.2259799999999997E-2</v>
          </cell>
        </row>
        <row r="1560">
          <cell r="I1560">
            <v>6.2299800000000002E-2</v>
          </cell>
        </row>
        <row r="1561">
          <cell r="I1561">
            <v>6.2339800000000001E-2</v>
          </cell>
        </row>
        <row r="1562">
          <cell r="I1562">
            <v>6.2379799999999999E-2</v>
          </cell>
        </row>
        <row r="1563">
          <cell r="I1563">
            <v>6.2419799999999998E-2</v>
          </cell>
        </row>
        <row r="1564">
          <cell r="I1564">
            <v>6.2459800000000003E-2</v>
          </cell>
        </row>
        <row r="1565">
          <cell r="I1565">
            <v>6.2499800000000001E-2</v>
          </cell>
        </row>
        <row r="1566">
          <cell r="I1566">
            <v>6.2539800000000006E-2</v>
          </cell>
        </row>
        <row r="1567">
          <cell r="I1567">
            <v>6.2579800000000005E-2</v>
          </cell>
        </row>
        <row r="1568">
          <cell r="I1568">
            <v>6.2619800000000003E-2</v>
          </cell>
        </row>
        <row r="1569">
          <cell r="I1569">
            <v>6.2659800000000002E-2</v>
          </cell>
        </row>
        <row r="1570">
          <cell r="I1570">
            <v>6.26998E-2</v>
          </cell>
        </row>
        <row r="1571">
          <cell r="I1571">
            <v>6.2739799999999998E-2</v>
          </cell>
        </row>
        <row r="1572">
          <cell r="I1572">
            <v>6.2779799999999997E-2</v>
          </cell>
        </row>
        <row r="1573">
          <cell r="I1573">
            <v>6.2819799999999995E-2</v>
          </cell>
        </row>
        <row r="1574">
          <cell r="I1574">
            <v>6.2859799999999993E-2</v>
          </cell>
        </row>
        <row r="1575">
          <cell r="I1575">
            <v>6.2899800000000006E-2</v>
          </cell>
        </row>
        <row r="1576">
          <cell r="I1576">
            <v>6.2939800000000004E-2</v>
          </cell>
        </row>
        <row r="1577">
          <cell r="I1577">
            <v>6.2979800000000002E-2</v>
          </cell>
        </row>
        <row r="1578">
          <cell r="I1578">
            <v>6.3019800000000001E-2</v>
          </cell>
        </row>
        <row r="1579">
          <cell r="I1579">
            <v>6.3059799999999999E-2</v>
          </cell>
        </row>
        <row r="1580">
          <cell r="I1580">
            <v>6.3099799999999998E-2</v>
          </cell>
        </row>
        <row r="1581">
          <cell r="I1581">
            <v>6.3139799999999996E-2</v>
          </cell>
        </row>
        <row r="1582">
          <cell r="I1582">
            <v>6.3179799999999994E-2</v>
          </cell>
        </row>
        <row r="1583">
          <cell r="I1583">
            <v>6.3219800000000007E-2</v>
          </cell>
        </row>
        <row r="1584">
          <cell r="I1584">
            <v>6.3259800000000005E-2</v>
          </cell>
        </row>
        <row r="1585">
          <cell r="I1585">
            <v>6.3299800000000003E-2</v>
          </cell>
        </row>
        <row r="1586">
          <cell r="I1586">
            <v>6.3339800000000002E-2</v>
          </cell>
        </row>
        <row r="1587">
          <cell r="I1587">
            <v>6.33798E-2</v>
          </cell>
        </row>
        <row r="1588">
          <cell r="I1588">
            <v>6.3419799999999998E-2</v>
          </cell>
        </row>
        <row r="1589">
          <cell r="I1589">
            <v>6.3459799999999997E-2</v>
          </cell>
        </row>
        <row r="1590">
          <cell r="I1590">
            <v>6.3499799999999995E-2</v>
          </cell>
        </row>
        <row r="1591">
          <cell r="I1591">
            <v>6.3539899999999996E-2</v>
          </cell>
        </row>
        <row r="1592">
          <cell r="I1592">
            <v>6.3579899999999995E-2</v>
          </cell>
        </row>
        <row r="1593">
          <cell r="I1593">
            <v>6.3619899999999993E-2</v>
          </cell>
        </row>
        <row r="1594">
          <cell r="I1594">
            <v>6.3659900000000005E-2</v>
          </cell>
        </row>
        <row r="1595">
          <cell r="I1595">
            <v>6.3699900000000004E-2</v>
          </cell>
        </row>
        <row r="1596">
          <cell r="I1596">
            <v>6.3739900000000002E-2</v>
          </cell>
        </row>
        <row r="1597">
          <cell r="I1597">
            <v>6.37799E-2</v>
          </cell>
        </row>
        <row r="1598">
          <cell r="I1598">
            <v>6.3819899999999999E-2</v>
          </cell>
        </row>
        <row r="1599">
          <cell r="I1599">
            <v>6.3859899999999997E-2</v>
          </cell>
        </row>
        <row r="1600">
          <cell r="I1600">
            <v>6.3899899999999996E-2</v>
          </cell>
        </row>
        <row r="1601">
          <cell r="I1601">
            <v>6.3939899999999994E-2</v>
          </cell>
        </row>
        <row r="1602">
          <cell r="I1602">
            <v>6.3979900000000006E-2</v>
          </cell>
        </row>
        <row r="1603">
          <cell r="I1603">
            <v>6.4019900000000005E-2</v>
          </cell>
        </row>
        <row r="1604">
          <cell r="I1604">
            <v>6.4059900000000003E-2</v>
          </cell>
        </row>
        <row r="1605">
          <cell r="I1605">
            <v>6.4099900000000001E-2</v>
          </cell>
        </row>
        <row r="1606">
          <cell r="I1606">
            <v>6.41399E-2</v>
          </cell>
        </row>
        <row r="1607">
          <cell r="I1607">
            <v>6.4179899999999998E-2</v>
          </cell>
        </row>
        <row r="1608">
          <cell r="I1608">
            <v>6.4219899999999996E-2</v>
          </cell>
        </row>
        <row r="1609">
          <cell r="I1609">
            <v>6.4259899999999995E-2</v>
          </cell>
        </row>
        <row r="1610">
          <cell r="I1610">
            <v>6.4299899999999993E-2</v>
          </cell>
        </row>
        <row r="1611">
          <cell r="I1611">
            <v>6.4339900000000005E-2</v>
          </cell>
        </row>
        <row r="1612">
          <cell r="I1612">
            <v>6.4379900000000004E-2</v>
          </cell>
        </row>
        <row r="1613">
          <cell r="I1613">
            <v>6.4419900000000002E-2</v>
          </cell>
        </row>
        <row r="1614">
          <cell r="I1614">
            <v>6.4459900000000001E-2</v>
          </cell>
        </row>
        <row r="1615">
          <cell r="I1615">
            <v>6.4499899999999999E-2</v>
          </cell>
        </row>
        <row r="1616">
          <cell r="I1616">
            <v>6.4539899999999997E-2</v>
          </cell>
        </row>
        <row r="1617">
          <cell r="I1617">
            <v>6.4579899999999996E-2</v>
          </cell>
        </row>
        <row r="1618">
          <cell r="I1618">
            <v>6.4619899999999994E-2</v>
          </cell>
        </row>
        <row r="1619">
          <cell r="I1619">
            <v>6.4659900000000006E-2</v>
          </cell>
        </row>
        <row r="1620">
          <cell r="I1620">
            <v>6.4699900000000005E-2</v>
          </cell>
        </row>
        <row r="1621">
          <cell r="I1621">
            <v>6.4739900000000003E-2</v>
          </cell>
        </row>
        <row r="1622">
          <cell r="I1622">
            <v>6.4779900000000001E-2</v>
          </cell>
        </row>
        <row r="1623">
          <cell r="I1623">
            <v>6.48199E-2</v>
          </cell>
        </row>
        <row r="1624">
          <cell r="I1624">
            <v>6.4859899999999998E-2</v>
          </cell>
        </row>
        <row r="1625">
          <cell r="I1625">
            <v>6.4899899999999996E-2</v>
          </cell>
        </row>
        <row r="1626">
          <cell r="I1626">
            <v>6.4939899999999995E-2</v>
          </cell>
        </row>
        <row r="1627">
          <cell r="I1627">
            <v>6.4979899999999993E-2</v>
          </cell>
        </row>
        <row r="1628">
          <cell r="I1628">
            <v>6.5019900000000005E-2</v>
          </cell>
        </row>
        <row r="1629">
          <cell r="I1629">
            <v>6.5059900000000004E-2</v>
          </cell>
        </row>
        <row r="1630">
          <cell r="I1630">
            <v>6.5099900000000002E-2</v>
          </cell>
        </row>
        <row r="1631">
          <cell r="I1631">
            <v>6.5139900000000001E-2</v>
          </cell>
        </row>
        <row r="1632">
          <cell r="I1632">
            <v>6.5179899999999999E-2</v>
          </cell>
        </row>
        <row r="1633">
          <cell r="I1633">
            <v>6.5219899999999997E-2</v>
          </cell>
        </row>
        <row r="1634">
          <cell r="I1634">
            <v>6.5259899999999996E-2</v>
          </cell>
        </row>
        <row r="1635">
          <cell r="I1635">
            <v>6.5299899999999994E-2</v>
          </cell>
        </row>
        <row r="1636">
          <cell r="I1636">
            <v>6.5339900000000006E-2</v>
          </cell>
        </row>
        <row r="1637">
          <cell r="I1637">
            <v>6.5379900000000005E-2</v>
          </cell>
        </row>
        <row r="1638">
          <cell r="I1638">
            <v>6.5419900000000003E-2</v>
          </cell>
        </row>
        <row r="1639">
          <cell r="I1639">
            <v>6.5459900000000001E-2</v>
          </cell>
        </row>
        <row r="1640">
          <cell r="I1640">
            <v>6.54999E-2</v>
          </cell>
        </row>
        <row r="1641">
          <cell r="I1641">
            <v>6.5539899999999998E-2</v>
          </cell>
        </row>
        <row r="1642">
          <cell r="I1642">
            <v>6.5579899999999997E-2</v>
          </cell>
        </row>
        <row r="1643">
          <cell r="I1643">
            <v>6.5619899999999995E-2</v>
          </cell>
        </row>
        <row r="1644">
          <cell r="I1644">
            <v>6.5659899999999993E-2</v>
          </cell>
        </row>
        <row r="1645">
          <cell r="I1645">
            <v>6.5699900000000006E-2</v>
          </cell>
        </row>
        <row r="1646">
          <cell r="I1646">
            <v>6.5739900000000004E-2</v>
          </cell>
        </row>
        <row r="1647">
          <cell r="I1647">
            <v>6.5779900000000002E-2</v>
          </cell>
        </row>
        <row r="1648">
          <cell r="I1648">
            <v>6.5819900000000001E-2</v>
          </cell>
        </row>
        <row r="1649">
          <cell r="I1649">
            <v>6.5859899999999999E-2</v>
          </cell>
        </row>
        <row r="1650">
          <cell r="I1650">
            <v>6.5899899999999997E-2</v>
          </cell>
        </row>
        <row r="1651">
          <cell r="I1651">
            <v>6.5939899999999996E-2</v>
          </cell>
        </row>
        <row r="1652">
          <cell r="I1652">
            <v>6.5979899999999994E-2</v>
          </cell>
        </row>
        <row r="1653">
          <cell r="I1653">
            <v>6.6019900000000006E-2</v>
          </cell>
        </row>
        <row r="1654">
          <cell r="I1654">
            <v>6.6059900000000005E-2</v>
          </cell>
        </row>
        <row r="1655">
          <cell r="I1655">
            <v>6.6099900000000003E-2</v>
          </cell>
        </row>
        <row r="1656">
          <cell r="I1656">
            <v>6.6139900000000001E-2</v>
          </cell>
        </row>
        <row r="1657">
          <cell r="I1657">
            <v>6.61799E-2</v>
          </cell>
        </row>
        <row r="1658">
          <cell r="I1658">
            <v>6.6219899999999998E-2</v>
          </cell>
        </row>
        <row r="1659">
          <cell r="I1659">
            <v>6.6259899999999997E-2</v>
          </cell>
        </row>
        <row r="1660">
          <cell r="I1660">
            <v>6.6299899999999995E-2</v>
          </cell>
        </row>
        <row r="1661">
          <cell r="I1661">
            <v>6.6339899999999993E-2</v>
          </cell>
        </row>
        <row r="1662">
          <cell r="I1662">
            <v>6.6379900000000006E-2</v>
          </cell>
        </row>
        <row r="1663">
          <cell r="I1663">
            <v>6.6419900000000004E-2</v>
          </cell>
        </row>
        <row r="1664">
          <cell r="I1664">
            <v>6.6459900000000002E-2</v>
          </cell>
        </row>
        <row r="1665">
          <cell r="I1665">
            <v>6.6499900000000001E-2</v>
          </cell>
        </row>
        <row r="1666">
          <cell r="I1666">
            <v>6.6539899999999999E-2</v>
          </cell>
        </row>
        <row r="1667">
          <cell r="I1667">
            <v>6.6579899999999997E-2</v>
          </cell>
        </row>
        <row r="1668">
          <cell r="I1668">
            <v>6.6619899999999996E-2</v>
          </cell>
        </row>
        <row r="1669">
          <cell r="I1669">
            <v>6.6659899999999994E-2</v>
          </cell>
        </row>
        <row r="1670">
          <cell r="I1670">
            <v>6.6699900000000006E-2</v>
          </cell>
        </row>
        <row r="1671">
          <cell r="I1671">
            <v>6.6739900000000005E-2</v>
          </cell>
        </row>
        <row r="1672">
          <cell r="I1672">
            <v>6.6779900000000003E-2</v>
          </cell>
        </row>
        <row r="1673">
          <cell r="I1673">
            <v>6.6819900000000002E-2</v>
          </cell>
        </row>
        <row r="1674">
          <cell r="I1674">
            <v>6.68599E-2</v>
          </cell>
        </row>
        <row r="1675">
          <cell r="I1675">
            <v>6.6899899999999998E-2</v>
          </cell>
        </row>
        <row r="1676">
          <cell r="I1676">
            <v>6.6939899999999997E-2</v>
          </cell>
        </row>
        <row r="1677">
          <cell r="I1677">
            <v>6.6979899999999995E-2</v>
          </cell>
        </row>
        <row r="1678">
          <cell r="I1678">
            <v>6.7019899999999993E-2</v>
          </cell>
        </row>
        <row r="1679">
          <cell r="I1679">
            <v>6.7059900000000006E-2</v>
          </cell>
        </row>
        <row r="1680">
          <cell r="I1680">
            <v>6.7099900000000004E-2</v>
          </cell>
        </row>
        <row r="1681">
          <cell r="I1681">
            <v>6.7139900000000002E-2</v>
          </cell>
        </row>
        <row r="1682">
          <cell r="I1682">
            <v>6.7179900000000001E-2</v>
          </cell>
        </row>
        <row r="1683">
          <cell r="I1683">
            <v>6.7219899999999999E-2</v>
          </cell>
        </row>
        <row r="1684">
          <cell r="I1684">
            <v>6.7259899999999997E-2</v>
          </cell>
        </row>
        <row r="1685">
          <cell r="I1685">
            <v>6.7299899999999996E-2</v>
          </cell>
        </row>
        <row r="1686">
          <cell r="I1686">
            <v>6.7339899999999994E-2</v>
          </cell>
        </row>
        <row r="1687">
          <cell r="I1687">
            <v>6.7379900000000006E-2</v>
          </cell>
        </row>
        <row r="1688">
          <cell r="I1688">
            <v>6.7419900000000005E-2</v>
          </cell>
        </row>
        <row r="1689">
          <cell r="I1689">
            <v>6.7459900000000003E-2</v>
          </cell>
        </row>
        <row r="1690">
          <cell r="I1690">
            <v>6.7499900000000002E-2</v>
          </cell>
        </row>
        <row r="1691">
          <cell r="I1691">
            <v>6.75399E-2</v>
          </cell>
        </row>
        <row r="1692">
          <cell r="I1692">
            <v>6.7579899999999998E-2</v>
          </cell>
        </row>
        <row r="1693">
          <cell r="I1693">
            <v>6.7619899999999997E-2</v>
          </cell>
        </row>
        <row r="1694">
          <cell r="I1694">
            <v>6.7659899999999995E-2</v>
          </cell>
        </row>
        <row r="1695">
          <cell r="I1695">
            <v>6.7699899999999993E-2</v>
          </cell>
        </row>
        <row r="1696">
          <cell r="I1696">
            <v>6.7739900000000006E-2</v>
          </cell>
        </row>
        <row r="1697">
          <cell r="I1697">
            <v>6.7779900000000004E-2</v>
          </cell>
        </row>
        <row r="1698">
          <cell r="I1698">
            <v>6.7819900000000002E-2</v>
          </cell>
        </row>
        <row r="1699">
          <cell r="I1699">
            <v>6.7859900000000001E-2</v>
          </cell>
        </row>
        <row r="1700">
          <cell r="I1700">
            <v>6.7899899999999999E-2</v>
          </cell>
        </row>
        <row r="1701">
          <cell r="I1701">
            <v>6.7939899999999998E-2</v>
          </cell>
        </row>
        <row r="1702">
          <cell r="I1702">
            <v>6.7979899999999996E-2</v>
          </cell>
        </row>
        <row r="1703">
          <cell r="I1703">
            <v>6.8019899999999994E-2</v>
          </cell>
        </row>
        <row r="1704">
          <cell r="I1704">
            <v>6.8059900000000007E-2</v>
          </cell>
        </row>
        <row r="1705">
          <cell r="I1705">
            <v>6.8099900000000005E-2</v>
          </cell>
        </row>
        <row r="1706">
          <cell r="I1706">
            <v>6.8139900000000003E-2</v>
          </cell>
        </row>
        <row r="1707">
          <cell r="I1707">
            <v>6.8179900000000002E-2</v>
          </cell>
        </row>
        <row r="1708">
          <cell r="I1708">
            <v>6.82199E-2</v>
          </cell>
        </row>
        <row r="1709">
          <cell r="I1709">
            <v>6.8259899999999998E-2</v>
          </cell>
        </row>
        <row r="1710">
          <cell r="I1710">
            <v>6.8299899999999997E-2</v>
          </cell>
        </row>
        <row r="1711">
          <cell r="I1711">
            <v>6.8339899999999995E-2</v>
          </cell>
        </row>
        <row r="1712">
          <cell r="I1712">
            <v>6.8379899999999993E-2</v>
          </cell>
        </row>
        <row r="1713">
          <cell r="I1713">
            <v>6.8419800000000003E-2</v>
          </cell>
        </row>
        <row r="1714">
          <cell r="I1714">
            <v>6.8459800000000001E-2</v>
          </cell>
        </row>
        <row r="1715">
          <cell r="I1715">
            <v>6.84998E-2</v>
          </cell>
        </row>
        <row r="1716">
          <cell r="I1716">
            <v>6.8539799999999998E-2</v>
          </cell>
        </row>
        <row r="1717">
          <cell r="I1717">
            <v>6.8579799999999996E-2</v>
          </cell>
        </row>
        <row r="1718">
          <cell r="I1718">
            <v>6.8619799999999995E-2</v>
          </cell>
        </row>
        <row r="1719">
          <cell r="I1719">
            <v>6.8659799999999993E-2</v>
          </cell>
        </row>
        <row r="1720">
          <cell r="I1720">
            <v>6.8699800000000005E-2</v>
          </cell>
        </row>
        <row r="1721">
          <cell r="I1721">
            <v>6.8739800000000004E-2</v>
          </cell>
        </row>
        <row r="1722">
          <cell r="I1722">
            <v>6.8779800000000002E-2</v>
          </cell>
        </row>
        <row r="1723">
          <cell r="I1723">
            <v>6.88198E-2</v>
          </cell>
        </row>
        <row r="1724">
          <cell r="I1724">
            <v>6.8859799999999999E-2</v>
          </cell>
        </row>
        <row r="1725">
          <cell r="I1725">
            <v>6.8899799999999997E-2</v>
          </cell>
        </row>
        <row r="1726">
          <cell r="I1726">
            <v>6.8939799999999996E-2</v>
          </cell>
        </row>
        <row r="1727">
          <cell r="I1727">
            <v>6.8979799999999994E-2</v>
          </cell>
        </row>
        <row r="1728">
          <cell r="I1728">
            <v>6.9019800000000006E-2</v>
          </cell>
        </row>
        <row r="1729">
          <cell r="I1729">
            <v>6.9059800000000005E-2</v>
          </cell>
        </row>
        <row r="1730">
          <cell r="I1730">
            <v>6.9099800000000003E-2</v>
          </cell>
        </row>
        <row r="1731">
          <cell r="I1731">
            <v>6.9139800000000001E-2</v>
          </cell>
        </row>
        <row r="1732">
          <cell r="I1732">
            <v>6.91798E-2</v>
          </cell>
        </row>
        <row r="1733">
          <cell r="I1733">
            <v>6.9219799999999998E-2</v>
          </cell>
        </row>
        <row r="1734">
          <cell r="I1734">
            <v>6.9259799999999996E-2</v>
          </cell>
        </row>
        <row r="1735">
          <cell r="I1735">
            <v>6.9299799999999995E-2</v>
          </cell>
        </row>
        <row r="1736">
          <cell r="I1736">
            <v>6.9339799999999993E-2</v>
          </cell>
        </row>
        <row r="1737">
          <cell r="I1737">
            <v>6.9379800000000005E-2</v>
          </cell>
        </row>
        <row r="1738">
          <cell r="I1738">
            <v>6.9419800000000004E-2</v>
          </cell>
        </row>
        <row r="1739">
          <cell r="I1739">
            <v>6.9459800000000002E-2</v>
          </cell>
        </row>
        <row r="1740">
          <cell r="I1740">
            <v>6.94998E-2</v>
          </cell>
        </row>
        <row r="1741">
          <cell r="I1741">
            <v>6.9539799999999999E-2</v>
          </cell>
        </row>
        <row r="1742">
          <cell r="I1742">
            <v>6.9579799999999997E-2</v>
          </cell>
        </row>
        <row r="1743">
          <cell r="I1743">
            <v>6.9619799999999996E-2</v>
          </cell>
        </row>
        <row r="1744">
          <cell r="I1744">
            <v>6.9659799999999994E-2</v>
          </cell>
        </row>
        <row r="1745">
          <cell r="I1745">
            <v>6.9699800000000006E-2</v>
          </cell>
        </row>
        <row r="1746">
          <cell r="I1746">
            <v>6.9739800000000005E-2</v>
          </cell>
        </row>
        <row r="1747">
          <cell r="I1747">
            <v>6.9779800000000003E-2</v>
          </cell>
        </row>
        <row r="1748">
          <cell r="I1748">
            <v>6.9819800000000001E-2</v>
          </cell>
        </row>
        <row r="1749">
          <cell r="I1749">
            <v>6.98598E-2</v>
          </cell>
        </row>
        <row r="1750">
          <cell r="I1750">
            <v>6.9899799999999998E-2</v>
          </cell>
        </row>
        <row r="1751">
          <cell r="I1751">
            <v>6.9939799999999996E-2</v>
          </cell>
        </row>
        <row r="1752">
          <cell r="I1752">
            <v>6.9979799999999995E-2</v>
          </cell>
        </row>
        <row r="1753">
          <cell r="I1753">
            <v>7.0019799999999993E-2</v>
          </cell>
        </row>
        <row r="1754">
          <cell r="I1754">
            <v>7.0059800000000005E-2</v>
          </cell>
        </row>
        <row r="1755">
          <cell r="I1755">
            <v>7.0099800000000004E-2</v>
          </cell>
        </row>
        <row r="1756">
          <cell r="I1756">
            <v>7.0139800000000002E-2</v>
          </cell>
        </row>
        <row r="1757">
          <cell r="I1757">
            <v>7.0179800000000001E-2</v>
          </cell>
        </row>
        <row r="1758">
          <cell r="I1758">
            <v>7.0219799999999999E-2</v>
          </cell>
        </row>
        <row r="1759">
          <cell r="I1759">
            <v>7.0259799999999997E-2</v>
          </cell>
        </row>
        <row r="1760">
          <cell r="I1760">
            <v>7.0299700000000007E-2</v>
          </cell>
        </row>
        <row r="1761">
          <cell r="I1761">
            <v>7.0339700000000005E-2</v>
          </cell>
        </row>
        <row r="1762">
          <cell r="I1762">
            <v>7.0379700000000003E-2</v>
          </cell>
        </row>
        <row r="1763">
          <cell r="I1763">
            <v>7.0419700000000002E-2</v>
          </cell>
        </row>
        <row r="1764">
          <cell r="I1764">
            <v>7.04597E-2</v>
          </cell>
        </row>
        <row r="1765">
          <cell r="I1765">
            <v>7.0499699999999998E-2</v>
          </cell>
        </row>
        <row r="1766">
          <cell r="I1766">
            <v>7.0539699999999997E-2</v>
          </cell>
        </row>
        <row r="1767">
          <cell r="I1767">
            <v>7.0579699999999995E-2</v>
          </cell>
        </row>
        <row r="1768">
          <cell r="I1768">
            <v>7.0619699999999994E-2</v>
          </cell>
        </row>
        <row r="1769">
          <cell r="I1769">
            <v>7.0659700000000006E-2</v>
          </cell>
        </row>
        <row r="1770">
          <cell r="I1770">
            <v>7.0699700000000004E-2</v>
          </cell>
        </row>
        <row r="1771">
          <cell r="I1771">
            <v>7.0739700000000003E-2</v>
          </cell>
        </row>
        <row r="1772">
          <cell r="I1772">
            <v>7.0779700000000001E-2</v>
          </cell>
        </row>
        <row r="1773">
          <cell r="I1773">
            <v>7.0819699999999999E-2</v>
          </cell>
        </row>
        <row r="1774">
          <cell r="I1774">
            <v>7.0859699999999998E-2</v>
          </cell>
        </row>
        <row r="1775">
          <cell r="I1775">
            <v>7.0899699999999996E-2</v>
          </cell>
        </row>
        <row r="1776">
          <cell r="I1776">
            <v>7.0939699999999994E-2</v>
          </cell>
        </row>
        <row r="1777">
          <cell r="I1777">
            <v>7.0979700000000007E-2</v>
          </cell>
        </row>
        <row r="1778">
          <cell r="I1778">
            <v>7.1019700000000005E-2</v>
          </cell>
        </row>
        <row r="1779">
          <cell r="I1779">
            <v>7.1059700000000003E-2</v>
          </cell>
        </row>
        <row r="1780">
          <cell r="I1780">
            <v>7.1099700000000002E-2</v>
          </cell>
        </row>
        <row r="1781">
          <cell r="I1781">
            <v>7.11397E-2</v>
          </cell>
        </row>
        <row r="1782">
          <cell r="I1782">
            <v>7.1179699999999999E-2</v>
          </cell>
        </row>
        <row r="1783">
          <cell r="I1783">
            <v>7.1219699999999997E-2</v>
          </cell>
        </row>
        <row r="1784">
          <cell r="I1784">
            <v>7.1259699999999995E-2</v>
          </cell>
        </row>
        <row r="1785">
          <cell r="I1785">
            <v>7.1299699999999994E-2</v>
          </cell>
        </row>
        <row r="1786">
          <cell r="I1786">
            <v>7.1339700000000006E-2</v>
          </cell>
        </row>
        <row r="1787">
          <cell r="I1787">
            <v>7.1379700000000004E-2</v>
          </cell>
        </row>
        <row r="1788">
          <cell r="I1788">
            <v>7.1419700000000003E-2</v>
          </cell>
        </row>
        <row r="1789">
          <cell r="I1789">
            <v>7.1459700000000001E-2</v>
          </cell>
        </row>
        <row r="1790">
          <cell r="I1790">
            <v>7.1499699999999999E-2</v>
          </cell>
        </row>
        <row r="1791">
          <cell r="I1791">
            <v>7.1539699999999998E-2</v>
          </cell>
        </row>
        <row r="1792">
          <cell r="I1792">
            <v>7.1579699999999996E-2</v>
          </cell>
        </row>
        <row r="1793">
          <cell r="I1793">
            <v>7.1619699999999994E-2</v>
          </cell>
        </row>
        <row r="1794">
          <cell r="I1794">
            <v>7.1659700000000007E-2</v>
          </cell>
        </row>
        <row r="1795">
          <cell r="I1795">
            <v>7.1699600000000002E-2</v>
          </cell>
        </row>
        <row r="1796">
          <cell r="I1796">
            <v>7.1739600000000001E-2</v>
          </cell>
        </row>
        <row r="1797">
          <cell r="I1797">
            <v>7.1779599999999999E-2</v>
          </cell>
        </row>
        <row r="1798">
          <cell r="I1798">
            <v>7.1819599999999997E-2</v>
          </cell>
        </row>
        <row r="1799">
          <cell r="I1799">
            <v>7.1859599999999996E-2</v>
          </cell>
        </row>
        <row r="1800">
          <cell r="I1800">
            <v>7.1899599999999994E-2</v>
          </cell>
        </row>
        <row r="1801">
          <cell r="I1801">
            <v>7.1939600000000006E-2</v>
          </cell>
        </row>
        <row r="1802">
          <cell r="I1802">
            <v>7.1979600000000005E-2</v>
          </cell>
        </row>
        <row r="1803">
          <cell r="I1803">
            <v>7.2019600000000003E-2</v>
          </cell>
        </row>
        <row r="1804">
          <cell r="I1804">
            <v>7.2059600000000001E-2</v>
          </cell>
        </row>
        <row r="1805">
          <cell r="I1805">
            <v>7.20996E-2</v>
          </cell>
        </row>
        <row r="1806">
          <cell r="I1806">
            <v>7.2139599999999998E-2</v>
          </cell>
        </row>
        <row r="1807">
          <cell r="I1807">
            <v>7.2179599999999997E-2</v>
          </cell>
        </row>
        <row r="1808">
          <cell r="I1808">
            <v>7.2219599999999995E-2</v>
          </cell>
        </row>
        <row r="1809">
          <cell r="I1809">
            <v>7.2259599999999993E-2</v>
          </cell>
        </row>
        <row r="1810">
          <cell r="I1810">
            <v>7.2299600000000006E-2</v>
          </cell>
        </row>
        <row r="1811">
          <cell r="I1811">
            <v>7.2339600000000004E-2</v>
          </cell>
        </row>
        <row r="1812">
          <cell r="I1812">
            <v>7.2379600000000002E-2</v>
          </cell>
        </row>
        <row r="1813">
          <cell r="I1813">
            <v>7.2419600000000001E-2</v>
          </cell>
        </row>
        <row r="1814">
          <cell r="I1814">
            <v>7.2459599999999999E-2</v>
          </cell>
        </row>
        <row r="1815">
          <cell r="I1815">
            <v>7.2499599999999997E-2</v>
          </cell>
        </row>
        <row r="1816">
          <cell r="I1816">
            <v>7.2539599999999996E-2</v>
          </cell>
        </row>
        <row r="1817">
          <cell r="I1817">
            <v>7.2579599999999994E-2</v>
          </cell>
        </row>
        <row r="1818">
          <cell r="I1818">
            <v>7.2619600000000006E-2</v>
          </cell>
        </row>
        <row r="1819">
          <cell r="I1819">
            <v>7.2659600000000005E-2</v>
          </cell>
        </row>
        <row r="1820">
          <cell r="I1820">
            <v>7.2699600000000003E-2</v>
          </cell>
        </row>
        <row r="1821">
          <cell r="I1821">
            <v>7.2739600000000001E-2</v>
          </cell>
        </row>
        <row r="1822">
          <cell r="I1822">
            <v>7.27796E-2</v>
          </cell>
        </row>
        <row r="1823">
          <cell r="I1823">
            <v>7.2819499999999995E-2</v>
          </cell>
        </row>
        <row r="1824">
          <cell r="I1824">
            <v>7.2859499999999994E-2</v>
          </cell>
        </row>
        <row r="1825">
          <cell r="I1825">
            <v>7.2899500000000006E-2</v>
          </cell>
        </row>
        <row r="1826">
          <cell r="I1826">
            <v>7.2939500000000004E-2</v>
          </cell>
        </row>
        <row r="1827">
          <cell r="I1827">
            <v>7.2979500000000003E-2</v>
          </cell>
        </row>
        <row r="1828">
          <cell r="I1828">
            <v>7.3019500000000001E-2</v>
          </cell>
        </row>
        <row r="1829">
          <cell r="I1829">
            <v>7.3059499999999999E-2</v>
          </cell>
        </row>
        <row r="1830">
          <cell r="I1830">
            <v>7.3099499999999998E-2</v>
          </cell>
        </row>
        <row r="1831">
          <cell r="I1831">
            <v>7.3139499999999996E-2</v>
          </cell>
        </row>
        <row r="1832">
          <cell r="I1832">
            <v>7.3179499999999995E-2</v>
          </cell>
        </row>
        <row r="1833">
          <cell r="I1833">
            <v>7.3219500000000007E-2</v>
          </cell>
        </row>
        <row r="1834">
          <cell r="I1834">
            <v>7.3259500000000005E-2</v>
          </cell>
        </row>
        <row r="1835">
          <cell r="I1835">
            <v>7.3299500000000004E-2</v>
          </cell>
        </row>
        <row r="1836">
          <cell r="I1836">
            <v>7.3339500000000002E-2</v>
          </cell>
        </row>
        <row r="1837">
          <cell r="I1837">
            <v>7.33795E-2</v>
          </cell>
        </row>
        <row r="1838">
          <cell r="I1838">
            <v>7.3419499999999999E-2</v>
          </cell>
        </row>
        <row r="1839">
          <cell r="I1839">
            <v>7.3459499999999997E-2</v>
          </cell>
        </row>
        <row r="1840">
          <cell r="I1840">
            <v>7.3499400000000006E-2</v>
          </cell>
        </row>
        <row r="1841">
          <cell r="I1841">
            <v>7.3539400000000005E-2</v>
          </cell>
        </row>
        <row r="1842">
          <cell r="I1842">
            <v>7.3579400000000003E-2</v>
          </cell>
        </row>
        <row r="1843">
          <cell r="I1843">
            <v>7.3619400000000002E-2</v>
          </cell>
        </row>
        <row r="1844">
          <cell r="I1844">
            <v>7.36594E-2</v>
          </cell>
        </row>
        <row r="1845">
          <cell r="I1845">
            <v>7.3699399999999998E-2</v>
          </cell>
        </row>
        <row r="1846">
          <cell r="I1846">
            <v>7.3739399999999997E-2</v>
          </cell>
        </row>
        <row r="1847">
          <cell r="I1847">
            <v>7.3779399999999995E-2</v>
          </cell>
        </row>
        <row r="1848">
          <cell r="I1848">
            <v>7.3819399999999993E-2</v>
          </cell>
        </row>
        <row r="1849">
          <cell r="I1849">
            <v>7.3859400000000006E-2</v>
          </cell>
        </row>
        <row r="1850">
          <cell r="I1850">
            <v>7.3899400000000004E-2</v>
          </cell>
        </row>
        <row r="1851">
          <cell r="I1851">
            <v>7.3939400000000002E-2</v>
          </cell>
        </row>
        <row r="1852">
          <cell r="I1852">
            <v>7.3979400000000001E-2</v>
          </cell>
        </row>
        <row r="1853">
          <cell r="I1853">
            <v>7.4019399999999999E-2</v>
          </cell>
        </row>
        <row r="1854">
          <cell r="I1854">
            <v>7.4059299999999995E-2</v>
          </cell>
        </row>
        <row r="1855">
          <cell r="I1855">
            <v>7.4099300000000007E-2</v>
          </cell>
        </row>
        <row r="1856">
          <cell r="I1856">
            <v>7.4139300000000005E-2</v>
          </cell>
        </row>
        <row r="1857">
          <cell r="I1857">
            <v>7.4179300000000004E-2</v>
          </cell>
        </row>
        <row r="1858">
          <cell r="I1858">
            <v>7.4219300000000002E-2</v>
          </cell>
        </row>
        <row r="1859">
          <cell r="I1859">
            <v>7.42593E-2</v>
          </cell>
        </row>
        <row r="1860">
          <cell r="I1860">
            <v>7.4299299999999999E-2</v>
          </cell>
        </row>
        <row r="1861">
          <cell r="I1861">
            <v>7.4339299999999997E-2</v>
          </cell>
        </row>
        <row r="1862">
          <cell r="I1862">
            <v>7.4379299999999995E-2</v>
          </cell>
        </row>
        <row r="1863">
          <cell r="I1863">
            <v>7.4419299999999994E-2</v>
          </cell>
        </row>
        <row r="1864">
          <cell r="I1864">
            <v>7.4459200000000003E-2</v>
          </cell>
        </row>
        <row r="1865">
          <cell r="I1865">
            <v>7.4499200000000002E-2</v>
          </cell>
        </row>
        <row r="1866">
          <cell r="I1866">
            <v>7.45392E-2</v>
          </cell>
        </row>
        <row r="1867">
          <cell r="I1867">
            <v>7.4579199999999998E-2</v>
          </cell>
        </row>
        <row r="1868">
          <cell r="I1868">
            <v>7.4619199999999997E-2</v>
          </cell>
        </row>
        <row r="1869">
          <cell r="I1869">
            <v>7.4659199999999995E-2</v>
          </cell>
        </row>
        <row r="1870">
          <cell r="I1870">
            <v>7.4699199999999993E-2</v>
          </cell>
        </row>
        <row r="1871">
          <cell r="I1871">
            <v>7.4739200000000006E-2</v>
          </cell>
        </row>
        <row r="1872">
          <cell r="I1872">
            <v>7.4779200000000004E-2</v>
          </cell>
        </row>
        <row r="1873">
          <cell r="I1873">
            <v>7.4819200000000002E-2</v>
          </cell>
        </row>
        <row r="1874">
          <cell r="I1874">
            <v>7.4859099999999998E-2</v>
          </cell>
        </row>
        <row r="1875">
          <cell r="I1875">
            <v>7.4899099999999996E-2</v>
          </cell>
        </row>
        <row r="1876">
          <cell r="I1876">
            <v>7.4939099999999995E-2</v>
          </cell>
        </row>
        <row r="1877">
          <cell r="I1877">
            <v>7.4979100000000007E-2</v>
          </cell>
        </row>
        <row r="1878">
          <cell r="I1878">
            <v>7.5019100000000005E-2</v>
          </cell>
        </row>
        <row r="1879">
          <cell r="I1879">
            <v>7.5059100000000004E-2</v>
          </cell>
        </row>
        <row r="1880">
          <cell r="I1880">
            <v>7.5099100000000002E-2</v>
          </cell>
        </row>
        <row r="1881">
          <cell r="I1881">
            <v>7.51391E-2</v>
          </cell>
        </row>
        <row r="1882">
          <cell r="I1882">
            <v>7.5179099999999999E-2</v>
          </cell>
        </row>
        <row r="1883">
          <cell r="I1883">
            <v>7.5219099999999997E-2</v>
          </cell>
        </row>
        <row r="1884">
          <cell r="I1884">
            <v>7.5259099999999995E-2</v>
          </cell>
        </row>
        <row r="1885">
          <cell r="I1885">
            <v>7.5299000000000005E-2</v>
          </cell>
        </row>
        <row r="1886">
          <cell r="I1886">
            <v>7.5339000000000003E-2</v>
          </cell>
        </row>
        <row r="1887">
          <cell r="I1887">
            <v>7.5379000000000002E-2</v>
          </cell>
        </row>
        <row r="1888">
          <cell r="I1888">
            <v>7.5419E-2</v>
          </cell>
        </row>
        <row r="1889">
          <cell r="I1889">
            <v>7.5458999999999998E-2</v>
          </cell>
        </row>
        <row r="1890">
          <cell r="I1890">
            <v>7.5498999999999997E-2</v>
          </cell>
        </row>
        <row r="1891">
          <cell r="I1891">
            <v>7.5538999999999995E-2</v>
          </cell>
        </row>
        <row r="1892">
          <cell r="I1892">
            <v>7.5578999999999993E-2</v>
          </cell>
        </row>
        <row r="1893">
          <cell r="I1893">
            <v>7.5619000000000006E-2</v>
          </cell>
        </row>
        <row r="1894">
          <cell r="I1894">
            <v>7.5659000000000004E-2</v>
          </cell>
        </row>
        <row r="1895">
          <cell r="I1895">
            <v>7.56989E-2</v>
          </cell>
        </row>
        <row r="1896">
          <cell r="I1896">
            <v>7.5738899999999998E-2</v>
          </cell>
        </row>
        <row r="1897">
          <cell r="I1897">
            <v>7.5778899999999996E-2</v>
          </cell>
        </row>
        <row r="1898">
          <cell r="I1898">
            <v>7.5818899999999995E-2</v>
          </cell>
        </row>
        <row r="1899">
          <cell r="I1899">
            <v>7.5858900000000007E-2</v>
          </cell>
        </row>
        <row r="1900">
          <cell r="I1900">
            <v>7.5898900000000005E-2</v>
          </cell>
        </row>
        <row r="1901">
          <cell r="I1901">
            <v>7.5938900000000004E-2</v>
          </cell>
        </row>
        <row r="1902">
          <cell r="I1902">
            <v>7.5978900000000002E-2</v>
          </cell>
        </row>
        <row r="1903">
          <cell r="I1903">
            <v>7.60189E-2</v>
          </cell>
        </row>
        <row r="1904">
          <cell r="I1904">
            <v>7.6058899999999999E-2</v>
          </cell>
        </row>
        <row r="1905">
          <cell r="I1905">
            <v>7.6098799999999994E-2</v>
          </cell>
        </row>
        <row r="1906">
          <cell r="I1906">
            <v>7.6138800000000006E-2</v>
          </cell>
        </row>
        <row r="1907">
          <cell r="I1907">
            <v>7.6178800000000005E-2</v>
          </cell>
        </row>
        <row r="1908">
          <cell r="I1908">
            <v>7.6218800000000003E-2</v>
          </cell>
        </row>
        <row r="1909">
          <cell r="I1909">
            <v>7.6258800000000002E-2</v>
          </cell>
        </row>
        <row r="1910">
          <cell r="I1910">
            <v>7.62988E-2</v>
          </cell>
        </row>
        <row r="1911">
          <cell r="I1911">
            <v>7.6338799999999998E-2</v>
          </cell>
        </row>
        <row r="1912">
          <cell r="I1912">
            <v>7.6378799999999997E-2</v>
          </cell>
        </row>
        <row r="1913">
          <cell r="I1913">
            <v>7.6418799999999995E-2</v>
          </cell>
        </row>
        <row r="1914">
          <cell r="I1914">
            <v>7.6458799999999993E-2</v>
          </cell>
        </row>
        <row r="1915">
          <cell r="I1915">
            <v>7.6498700000000003E-2</v>
          </cell>
        </row>
        <row r="1916">
          <cell r="I1916">
            <v>7.6538700000000001E-2</v>
          </cell>
        </row>
        <row r="1917">
          <cell r="I1917">
            <v>7.65787E-2</v>
          </cell>
        </row>
        <row r="1918">
          <cell r="I1918">
            <v>7.6618699999999998E-2</v>
          </cell>
        </row>
        <row r="1919">
          <cell r="I1919">
            <v>7.6658699999999996E-2</v>
          </cell>
        </row>
        <row r="1920">
          <cell r="I1920">
            <v>7.6698699999999995E-2</v>
          </cell>
        </row>
        <row r="1921">
          <cell r="I1921">
            <v>7.6738700000000007E-2</v>
          </cell>
        </row>
        <row r="1922">
          <cell r="I1922">
            <v>7.6778700000000005E-2</v>
          </cell>
        </row>
        <row r="1923">
          <cell r="I1923">
            <v>7.6818700000000004E-2</v>
          </cell>
        </row>
        <row r="1924">
          <cell r="I1924">
            <v>7.6858700000000002E-2</v>
          </cell>
        </row>
        <row r="1925">
          <cell r="I1925">
            <v>7.68987E-2</v>
          </cell>
        </row>
        <row r="1926">
          <cell r="I1926">
            <v>7.6938599999999996E-2</v>
          </cell>
        </row>
        <row r="1927">
          <cell r="I1927">
            <v>7.6978599999999994E-2</v>
          </cell>
        </row>
        <row r="1928">
          <cell r="I1928">
            <v>7.7018600000000007E-2</v>
          </cell>
        </row>
        <row r="1929">
          <cell r="I1929">
            <v>7.7058600000000005E-2</v>
          </cell>
        </row>
        <row r="1930">
          <cell r="I1930">
            <v>7.7098600000000003E-2</v>
          </cell>
        </row>
        <row r="1931">
          <cell r="I1931">
            <v>7.7138600000000002E-2</v>
          </cell>
        </row>
        <row r="1932">
          <cell r="I1932">
            <v>7.71786E-2</v>
          </cell>
        </row>
        <row r="1933">
          <cell r="I1933">
            <v>7.7218599999999998E-2</v>
          </cell>
        </row>
        <row r="1934">
          <cell r="I1934">
            <v>7.7258599999999997E-2</v>
          </cell>
        </row>
        <row r="1935">
          <cell r="I1935">
            <v>7.7298599999999995E-2</v>
          </cell>
        </row>
        <row r="1936">
          <cell r="I1936">
            <v>7.7338500000000004E-2</v>
          </cell>
        </row>
        <row r="1937">
          <cell r="I1937">
            <v>7.7378500000000003E-2</v>
          </cell>
        </row>
        <row r="1938">
          <cell r="I1938">
            <v>7.7418500000000001E-2</v>
          </cell>
        </row>
        <row r="1939">
          <cell r="I1939">
            <v>7.74585E-2</v>
          </cell>
        </row>
        <row r="1940">
          <cell r="I1940">
            <v>7.7498499999999998E-2</v>
          </cell>
        </row>
        <row r="1941">
          <cell r="I1941">
            <v>7.7538499999999996E-2</v>
          </cell>
        </row>
        <row r="1942">
          <cell r="I1942">
            <v>7.7578499999999995E-2</v>
          </cell>
        </row>
        <row r="1943">
          <cell r="I1943">
            <v>7.7618500000000007E-2</v>
          </cell>
        </row>
        <row r="1944">
          <cell r="I1944">
            <v>7.7658500000000005E-2</v>
          </cell>
        </row>
        <row r="1945">
          <cell r="I1945">
            <v>7.7698400000000001E-2</v>
          </cell>
        </row>
        <row r="1946">
          <cell r="I1946">
            <v>7.7738399999999999E-2</v>
          </cell>
        </row>
        <row r="1947">
          <cell r="I1947">
            <v>7.7778399999999998E-2</v>
          </cell>
        </row>
        <row r="1948">
          <cell r="I1948">
            <v>7.7818399999999996E-2</v>
          </cell>
        </row>
        <row r="1949">
          <cell r="I1949">
            <v>7.7858399999999994E-2</v>
          </cell>
        </row>
        <row r="1950">
          <cell r="I1950">
            <v>7.7898400000000007E-2</v>
          </cell>
        </row>
        <row r="1951">
          <cell r="I1951">
            <v>7.7938400000000005E-2</v>
          </cell>
        </row>
        <row r="1952">
          <cell r="I1952">
            <v>7.7978400000000003E-2</v>
          </cell>
        </row>
        <row r="1953">
          <cell r="I1953">
            <v>7.8018299999999999E-2</v>
          </cell>
        </row>
        <row r="1954">
          <cell r="I1954">
            <v>7.8058299999999997E-2</v>
          </cell>
        </row>
        <row r="1955">
          <cell r="I1955">
            <v>7.8098299999999996E-2</v>
          </cell>
        </row>
        <row r="1956">
          <cell r="I1956">
            <v>7.8138299999999994E-2</v>
          </cell>
        </row>
        <row r="1957">
          <cell r="I1957">
            <v>7.8178300000000006E-2</v>
          </cell>
        </row>
        <row r="1958">
          <cell r="I1958">
            <v>7.8218300000000004E-2</v>
          </cell>
        </row>
        <row r="1959">
          <cell r="I1959">
            <v>7.8258300000000003E-2</v>
          </cell>
        </row>
        <row r="1960">
          <cell r="I1960">
            <v>7.8298300000000001E-2</v>
          </cell>
        </row>
        <row r="1961">
          <cell r="I1961">
            <v>7.8338199999999997E-2</v>
          </cell>
        </row>
        <row r="1962">
          <cell r="I1962">
            <v>7.8378199999999995E-2</v>
          </cell>
        </row>
        <row r="1963">
          <cell r="I1963">
            <v>7.8418199999999993E-2</v>
          </cell>
        </row>
        <row r="1964">
          <cell r="I1964">
            <v>7.8458200000000006E-2</v>
          </cell>
        </row>
        <row r="1965">
          <cell r="I1965">
            <v>7.8498200000000004E-2</v>
          </cell>
        </row>
        <row r="1966">
          <cell r="I1966">
            <v>7.8538200000000002E-2</v>
          </cell>
        </row>
        <row r="1967">
          <cell r="I1967">
            <v>7.8578200000000001E-2</v>
          </cell>
        </row>
        <row r="1968">
          <cell r="I1968">
            <v>7.8618099999999996E-2</v>
          </cell>
        </row>
        <row r="1969">
          <cell r="I1969">
            <v>7.8658099999999995E-2</v>
          </cell>
        </row>
        <row r="1970">
          <cell r="I1970">
            <v>7.8698099999999993E-2</v>
          </cell>
        </row>
        <row r="1971">
          <cell r="I1971">
            <v>7.8738100000000005E-2</v>
          </cell>
        </row>
        <row r="1972">
          <cell r="I1972">
            <v>7.8778100000000004E-2</v>
          </cell>
        </row>
        <row r="1973">
          <cell r="I1973">
            <v>7.8818100000000002E-2</v>
          </cell>
        </row>
        <row r="1974">
          <cell r="I1974">
            <v>7.8857999999999998E-2</v>
          </cell>
        </row>
        <row r="1975">
          <cell r="I1975">
            <v>7.8897999999999996E-2</v>
          </cell>
        </row>
        <row r="1976">
          <cell r="I1976">
            <v>7.8937999999999994E-2</v>
          </cell>
        </row>
        <row r="1977">
          <cell r="I1977">
            <v>7.8978000000000007E-2</v>
          </cell>
        </row>
        <row r="1978">
          <cell r="I1978">
            <v>7.9018000000000005E-2</v>
          </cell>
        </row>
        <row r="1979">
          <cell r="I1979">
            <v>7.90579E-2</v>
          </cell>
        </row>
        <row r="1980">
          <cell r="I1980">
            <v>7.9097899999999999E-2</v>
          </cell>
        </row>
        <row r="1981">
          <cell r="I1981">
            <v>7.9137899999999997E-2</v>
          </cell>
        </row>
        <row r="1982">
          <cell r="I1982">
            <v>7.9177899999999996E-2</v>
          </cell>
        </row>
        <row r="1983">
          <cell r="I1983">
            <v>7.9217899999999994E-2</v>
          </cell>
        </row>
        <row r="1984">
          <cell r="I1984">
            <v>7.9257900000000006E-2</v>
          </cell>
        </row>
        <row r="1985">
          <cell r="I1985">
            <v>7.9297800000000002E-2</v>
          </cell>
        </row>
        <row r="1986">
          <cell r="I1986">
            <v>7.93378E-2</v>
          </cell>
        </row>
        <row r="1987">
          <cell r="I1987">
            <v>7.9377799999999998E-2</v>
          </cell>
        </row>
        <row r="1988">
          <cell r="I1988">
            <v>7.9417799999999997E-2</v>
          </cell>
        </row>
        <row r="1989">
          <cell r="I1989">
            <v>7.9457799999999995E-2</v>
          </cell>
        </row>
        <row r="1990">
          <cell r="I1990">
            <v>7.9497700000000004E-2</v>
          </cell>
        </row>
        <row r="1991">
          <cell r="I1991">
            <v>7.9537700000000003E-2</v>
          </cell>
        </row>
        <row r="1992">
          <cell r="I1992">
            <v>7.9577700000000001E-2</v>
          </cell>
        </row>
        <row r="1993">
          <cell r="I1993">
            <v>7.96177E-2</v>
          </cell>
        </row>
        <row r="1994">
          <cell r="I1994">
            <v>7.9657699999999998E-2</v>
          </cell>
        </row>
        <row r="1995">
          <cell r="I1995">
            <v>7.9697699999999996E-2</v>
          </cell>
        </row>
        <row r="1996">
          <cell r="I1996">
            <v>7.9737600000000006E-2</v>
          </cell>
        </row>
        <row r="1997">
          <cell r="I1997">
            <v>7.9777600000000004E-2</v>
          </cell>
        </row>
        <row r="1998">
          <cell r="I1998">
            <v>7.9817600000000002E-2</v>
          </cell>
        </row>
        <row r="1999">
          <cell r="I1999">
            <v>7.9857600000000001E-2</v>
          </cell>
        </row>
        <row r="2000">
          <cell r="I2000">
            <v>7.9897599999999999E-2</v>
          </cell>
        </row>
        <row r="2001">
          <cell r="I2001">
            <v>7.9937499999999995E-2</v>
          </cell>
        </row>
        <row r="2002">
          <cell r="I2002">
            <v>7.9977500000000007E-2</v>
          </cell>
        </row>
        <row r="2003">
          <cell r="I2003">
            <v>8.0017500000000005E-2</v>
          </cell>
        </row>
        <row r="2004">
          <cell r="I2004">
            <v>8.0057500000000004E-2</v>
          </cell>
        </row>
        <row r="2005">
          <cell r="I2005">
            <v>8.0097500000000002E-2</v>
          </cell>
        </row>
        <row r="2006">
          <cell r="I2006">
            <v>8.01375E-2</v>
          </cell>
        </row>
        <row r="2007">
          <cell r="I2007">
            <v>8.0177399999999996E-2</v>
          </cell>
        </row>
        <row r="2008">
          <cell r="I2008">
            <v>8.0217399999999994E-2</v>
          </cell>
        </row>
        <row r="2009">
          <cell r="I2009">
            <v>8.0257400000000007E-2</v>
          </cell>
        </row>
        <row r="2010">
          <cell r="I2010">
            <v>8.0297400000000005E-2</v>
          </cell>
        </row>
        <row r="2011">
          <cell r="I2011">
            <v>8.0337400000000003E-2</v>
          </cell>
        </row>
        <row r="2012">
          <cell r="I2012">
            <v>8.0377299999999999E-2</v>
          </cell>
        </row>
        <row r="2013">
          <cell r="I2013">
            <v>8.0417299999999997E-2</v>
          </cell>
        </row>
        <row r="2014">
          <cell r="I2014">
            <v>8.0457299999999995E-2</v>
          </cell>
        </row>
        <row r="2015">
          <cell r="I2015">
            <v>8.0497299999999994E-2</v>
          </cell>
        </row>
        <row r="2016">
          <cell r="I2016">
            <v>8.0537300000000006E-2</v>
          </cell>
        </row>
        <row r="2017">
          <cell r="I2017">
            <v>8.0577200000000002E-2</v>
          </cell>
        </row>
        <row r="2018">
          <cell r="I2018">
            <v>8.06172E-2</v>
          </cell>
        </row>
        <row r="2019">
          <cell r="I2019">
            <v>8.0657199999999998E-2</v>
          </cell>
        </row>
        <row r="2020">
          <cell r="I2020">
            <v>8.0697199999999997E-2</v>
          </cell>
        </row>
        <row r="2021">
          <cell r="I2021">
            <v>8.0737199999999995E-2</v>
          </cell>
        </row>
        <row r="2022">
          <cell r="I2022">
            <v>8.0777199999999993E-2</v>
          </cell>
        </row>
        <row r="2023">
          <cell r="I2023">
            <v>8.0817100000000003E-2</v>
          </cell>
        </row>
        <row r="2024">
          <cell r="I2024">
            <v>8.0857100000000001E-2</v>
          </cell>
        </row>
        <row r="2025">
          <cell r="I2025">
            <v>8.08971E-2</v>
          </cell>
        </row>
        <row r="2026">
          <cell r="I2026">
            <v>8.0937099999999998E-2</v>
          </cell>
        </row>
        <row r="2027">
          <cell r="I2027">
            <v>8.0977099999999996E-2</v>
          </cell>
        </row>
        <row r="2028">
          <cell r="I2028">
            <v>8.1017000000000006E-2</v>
          </cell>
        </row>
        <row r="2029">
          <cell r="I2029">
            <v>8.1057000000000004E-2</v>
          </cell>
        </row>
        <row r="2030">
          <cell r="I2030">
            <v>8.1097000000000002E-2</v>
          </cell>
        </row>
        <row r="2031">
          <cell r="I2031">
            <v>8.1137000000000001E-2</v>
          </cell>
        </row>
        <row r="2032">
          <cell r="I2032">
            <v>8.1176999999999999E-2</v>
          </cell>
        </row>
        <row r="2033">
          <cell r="I2033">
            <v>8.1216999999999998E-2</v>
          </cell>
        </row>
        <row r="2034">
          <cell r="I2034">
            <v>8.1256900000000007E-2</v>
          </cell>
        </row>
        <row r="2035">
          <cell r="I2035">
            <v>8.1296900000000005E-2</v>
          </cell>
        </row>
        <row r="2036">
          <cell r="I2036">
            <v>8.1336900000000004E-2</v>
          </cell>
        </row>
        <row r="2037">
          <cell r="I2037">
            <v>8.1376900000000002E-2</v>
          </cell>
        </row>
        <row r="2038">
          <cell r="I2038">
            <v>8.14169E-2</v>
          </cell>
        </row>
        <row r="2039">
          <cell r="I2039">
            <v>8.1456799999999996E-2</v>
          </cell>
        </row>
        <row r="2040">
          <cell r="I2040">
            <v>8.1496799999999994E-2</v>
          </cell>
        </row>
        <row r="2041">
          <cell r="I2041">
            <v>8.1536800000000006E-2</v>
          </cell>
        </row>
        <row r="2042">
          <cell r="I2042">
            <v>8.1576800000000005E-2</v>
          </cell>
        </row>
        <row r="2043">
          <cell r="I2043">
            <v>8.1616800000000003E-2</v>
          </cell>
        </row>
        <row r="2044">
          <cell r="I2044">
            <v>8.1656800000000002E-2</v>
          </cell>
        </row>
        <row r="2045">
          <cell r="I2045">
            <v>8.1696699999999997E-2</v>
          </cell>
        </row>
        <row r="2046">
          <cell r="I2046">
            <v>8.1736699999999995E-2</v>
          </cell>
        </row>
        <row r="2047">
          <cell r="I2047">
            <v>8.1776699999999994E-2</v>
          </cell>
        </row>
        <row r="2048">
          <cell r="I2048">
            <v>8.1816700000000006E-2</v>
          </cell>
        </row>
        <row r="2049">
          <cell r="I2049">
            <v>8.1856700000000004E-2</v>
          </cell>
        </row>
        <row r="2050">
          <cell r="I2050">
            <v>8.18966E-2</v>
          </cell>
        </row>
        <row r="2051">
          <cell r="I2051">
            <v>8.1936599999999998E-2</v>
          </cell>
        </row>
        <row r="2052">
          <cell r="I2052">
            <v>8.1976599999999997E-2</v>
          </cell>
        </row>
        <row r="2053">
          <cell r="I2053">
            <v>8.2016599999999995E-2</v>
          </cell>
        </row>
        <row r="2054">
          <cell r="I2054">
            <v>8.2056599999999993E-2</v>
          </cell>
        </row>
        <row r="2055">
          <cell r="I2055">
            <v>8.2096600000000006E-2</v>
          </cell>
        </row>
        <row r="2056">
          <cell r="I2056">
            <v>8.2136500000000001E-2</v>
          </cell>
        </row>
        <row r="2057">
          <cell r="I2057">
            <v>8.21765E-2</v>
          </cell>
        </row>
        <row r="2058">
          <cell r="I2058">
            <v>8.2216499999999998E-2</v>
          </cell>
        </row>
        <row r="2059">
          <cell r="I2059">
            <v>8.2256499999999996E-2</v>
          </cell>
        </row>
        <row r="2060">
          <cell r="I2060">
            <v>8.2296499999999995E-2</v>
          </cell>
        </row>
        <row r="2061">
          <cell r="I2061">
            <v>8.2336400000000004E-2</v>
          </cell>
        </row>
        <row r="2062">
          <cell r="I2062">
            <v>8.2376400000000002E-2</v>
          </cell>
        </row>
        <row r="2063">
          <cell r="I2063">
            <v>8.2416400000000001E-2</v>
          </cell>
        </row>
        <row r="2064">
          <cell r="I2064">
            <v>8.2456399999999999E-2</v>
          </cell>
        </row>
        <row r="2065">
          <cell r="I2065">
            <v>8.2496399999999998E-2</v>
          </cell>
        </row>
        <row r="2066">
          <cell r="I2066">
            <v>8.2536300000000007E-2</v>
          </cell>
        </row>
        <row r="2067">
          <cell r="I2067">
            <v>8.2576300000000005E-2</v>
          </cell>
        </row>
        <row r="2068">
          <cell r="I2068">
            <v>8.2616300000000004E-2</v>
          </cell>
        </row>
        <row r="2069">
          <cell r="I2069">
            <v>8.2656300000000002E-2</v>
          </cell>
        </row>
        <row r="2070">
          <cell r="I2070">
            <v>8.26963E-2</v>
          </cell>
        </row>
        <row r="2071">
          <cell r="I2071">
            <v>8.2736299999999999E-2</v>
          </cell>
        </row>
        <row r="2072">
          <cell r="I2072">
            <v>8.2776199999999994E-2</v>
          </cell>
        </row>
        <row r="2073">
          <cell r="I2073">
            <v>8.2816200000000006E-2</v>
          </cell>
        </row>
        <row r="2074">
          <cell r="I2074">
            <v>8.2856200000000005E-2</v>
          </cell>
        </row>
        <row r="2075">
          <cell r="I2075">
            <v>8.2896200000000003E-2</v>
          </cell>
        </row>
        <row r="2076">
          <cell r="I2076">
            <v>8.2936200000000002E-2</v>
          </cell>
        </row>
        <row r="2077">
          <cell r="I2077">
            <v>8.2976099999999997E-2</v>
          </cell>
        </row>
        <row r="2078">
          <cell r="I2078">
            <v>8.3016099999999995E-2</v>
          </cell>
        </row>
        <row r="2079">
          <cell r="I2079">
            <v>8.3056099999999994E-2</v>
          </cell>
        </row>
        <row r="2080">
          <cell r="I2080">
            <v>8.3096100000000006E-2</v>
          </cell>
        </row>
        <row r="2081">
          <cell r="I2081">
            <v>8.3136100000000004E-2</v>
          </cell>
        </row>
        <row r="2082">
          <cell r="I2082">
            <v>8.3176100000000003E-2</v>
          </cell>
        </row>
        <row r="2083">
          <cell r="I2083">
            <v>8.3215999999999998E-2</v>
          </cell>
        </row>
        <row r="2084">
          <cell r="I2084">
            <v>8.3255999999999997E-2</v>
          </cell>
        </row>
        <row r="2085">
          <cell r="I2085">
            <v>8.3295999999999995E-2</v>
          </cell>
        </row>
        <row r="2086">
          <cell r="I2086">
            <v>8.3335999999999993E-2</v>
          </cell>
        </row>
        <row r="2087">
          <cell r="I2087">
            <v>8.3376000000000006E-2</v>
          </cell>
        </row>
        <row r="2088">
          <cell r="I2088">
            <v>8.3415900000000001E-2</v>
          </cell>
        </row>
        <row r="2089">
          <cell r="I2089">
            <v>8.34559E-2</v>
          </cell>
        </row>
        <row r="2090">
          <cell r="I2090">
            <v>8.3495899999999998E-2</v>
          </cell>
        </row>
        <row r="2091">
          <cell r="I2091">
            <v>8.3535899999999996E-2</v>
          </cell>
        </row>
        <row r="2092">
          <cell r="I2092">
            <v>8.3575899999999995E-2</v>
          </cell>
        </row>
        <row r="2093">
          <cell r="I2093">
            <v>8.3615900000000007E-2</v>
          </cell>
        </row>
        <row r="2094">
          <cell r="I2094">
            <v>8.3655800000000002E-2</v>
          </cell>
        </row>
        <row r="2095">
          <cell r="I2095">
            <v>8.3695800000000001E-2</v>
          </cell>
        </row>
        <row r="2096">
          <cell r="I2096">
            <v>8.3735799999999999E-2</v>
          </cell>
        </row>
        <row r="2097">
          <cell r="I2097">
            <v>8.3775799999999997E-2</v>
          </cell>
        </row>
        <row r="2098">
          <cell r="I2098">
            <v>8.3815799999999996E-2</v>
          </cell>
        </row>
        <row r="2099">
          <cell r="I2099">
            <v>8.3855700000000005E-2</v>
          </cell>
        </row>
        <row r="2100">
          <cell r="I2100">
            <v>8.3895700000000004E-2</v>
          </cell>
        </row>
        <row r="2101">
          <cell r="I2101">
            <v>8.3935700000000002E-2</v>
          </cell>
        </row>
        <row r="2102">
          <cell r="I2102">
            <v>8.39757E-2</v>
          </cell>
        </row>
        <row r="2103">
          <cell r="I2103">
            <v>8.4015699999999999E-2</v>
          </cell>
        </row>
        <row r="2104">
          <cell r="I2104">
            <v>8.4055599999999994E-2</v>
          </cell>
        </row>
        <row r="2105">
          <cell r="I2105">
            <v>8.4095600000000006E-2</v>
          </cell>
        </row>
        <row r="2106">
          <cell r="I2106">
            <v>8.4135600000000005E-2</v>
          </cell>
        </row>
        <row r="2107">
          <cell r="I2107">
            <v>8.4175600000000003E-2</v>
          </cell>
        </row>
        <row r="2108">
          <cell r="I2108">
            <v>8.4215600000000002E-2</v>
          </cell>
        </row>
        <row r="2109">
          <cell r="I2109">
            <v>8.42556E-2</v>
          </cell>
        </row>
        <row r="2110">
          <cell r="I2110">
            <v>8.4295499999999995E-2</v>
          </cell>
        </row>
        <row r="2111">
          <cell r="I2111">
            <v>8.4335499999999994E-2</v>
          </cell>
        </row>
        <row r="2112">
          <cell r="I2112">
            <v>8.4375500000000006E-2</v>
          </cell>
        </row>
        <row r="2113">
          <cell r="I2113">
            <v>8.4415500000000004E-2</v>
          </cell>
        </row>
        <row r="2114">
          <cell r="I2114">
            <v>8.4455500000000003E-2</v>
          </cell>
        </row>
        <row r="2115">
          <cell r="I2115">
            <v>8.4495399999999998E-2</v>
          </cell>
        </row>
        <row r="2116">
          <cell r="I2116">
            <v>8.4535399999999997E-2</v>
          </cell>
        </row>
        <row r="2117">
          <cell r="I2117">
            <v>8.4575399999999995E-2</v>
          </cell>
        </row>
        <row r="2118">
          <cell r="I2118">
            <v>8.4615399999999993E-2</v>
          </cell>
        </row>
        <row r="2119">
          <cell r="I2119">
            <v>8.4655400000000006E-2</v>
          </cell>
        </row>
        <row r="2120">
          <cell r="I2120">
            <v>8.4695400000000004E-2</v>
          </cell>
        </row>
        <row r="2121">
          <cell r="I2121">
            <v>8.47353E-2</v>
          </cell>
        </row>
        <row r="2122">
          <cell r="I2122">
            <v>8.4775299999999998E-2</v>
          </cell>
        </row>
        <row r="2123">
          <cell r="I2123">
            <v>8.4815299999999996E-2</v>
          </cell>
        </row>
        <row r="2124">
          <cell r="I2124">
            <v>8.4855299999999995E-2</v>
          </cell>
        </row>
        <row r="2125">
          <cell r="I2125">
            <v>8.4895300000000007E-2</v>
          </cell>
        </row>
        <row r="2126">
          <cell r="I2126">
            <v>8.4935200000000002E-2</v>
          </cell>
        </row>
        <row r="2127">
          <cell r="I2127">
            <v>8.4975200000000001E-2</v>
          </cell>
        </row>
        <row r="2128">
          <cell r="I2128">
            <v>8.5015199999999999E-2</v>
          </cell>
        </row>
        <row r="2129">
          <cell r="I2129">
            <v>8.5055199999999997E-2</v>
          </cell>
        </row>
        <row r="2130">
          <cell r="I2130">
            <v>8.5095199999999996E-2</v>
          </cell>
        </row>
        <row r="2131">
          <cell r="I2131">
            <v>8.5135100000000005E-2</v>
          </cell>
        </row>
        <row r="2132">
          <cell r="I2132">
            <v>8.5175100000000004E-2</v>
          </cell>
        </row>
        <row r="2133">
          <cell r="I2133">
            <v>8.5215100000000002E-2</v>
          </cell>
        </row>
        <row r="2134">
          <cell r="I2134">
            <v>8.52551E-2</v>
          </cell>
        </row>
        <row r="2135">
          <cell r="I2135">
            <v>8.5295099999999999E-2</v>
          </cell>
        </row>
        <row r="2136">
          <cell r="I2136">
            <v>8.5335099999999997E-2</v>
          </cell>
        </row>
        <row r="2137">
          <cell r="I2137">
            <v>8.5375000000000006E-2</v>
          </cell>
        </row>
        <row r="2138">
          <cell r="I2138">
            <v>8.5415000000000005E-2</v>
          </cell>
        </row>
        <row r="2139">
          <cell r="I2139">
            <v>8.5455000000000003E-2</v>
          </cell>
        </row>
        <row r="2140">
          <cell r="I2140">
            <v>8.5495000000000002E-2</v>
          </cell>
        </row>
        <row r="2141">
          <cell r="I2141">
            <v>8.5535E-2</v>
          </cell>
        </row>
        <row r="2142">
          <cell r="I2142">
            <v>8.5574899999999995E-2</v>
          </cell>
        </row>
        <row r="2143">
          <cell r="I2143">
            <v>8.5614899999999994E-2</v>
          </cell>
        </row>
        <row r="2144">
          <cell r="I2144">
            <v>8.5654900000000006E-2</v>
          </cell>
        </row>
        <row r="2145">
          <cell r="I2145">
            <v>8.5694900000000004E-2</v>
          </cell>
        </row>
        <row r="2146">
          <cell r="I2146">
            <v>8.5734900000000003E-2</v>
          </cell>
        </row>
        <row r="2147">
          <cell r="I2147">
            <v>8.5774900000000001E-2</v>
          </cell>
        </row>
        <row r="2148">
          <cell r="I2148">
            <v>8.5814799999999997E-2</v>
          </cell>
        </row>
        <row r="2149">
          <cell r="I2149">
            <v>8.5854799999999995E-2</v>
          </cell>
        </row>
        <row r="2150">
          <cell r="I2150">
            <v>8.5894799999999993E-2</v>
          </cell>
        </row>
        <row r="2151">
          <cell r="I2151">
            <v>8.5934800000000006E-2</v>
          </cell>
        </row>
        <row r="2152">
          <cell r="I2152">
            <v>8.5974800000000004E-2</v>
          </cell>
        </row>
        <row r="2153">
          <cell r="I2153">
            <v>8.6014699999999999E-2</v>
          </cell>
        </row>
        <row r="2154">
          <cell r="I2154">
            <v>8.6054699999999998E-2</v>
          </cell>
        </row>
        <row r="2155">
          <cell r="I2155">
            <v>8.6094699999999996E-2</v>
          </cell>
        </row>
        <row r="2156">
          <cell r="I2156">
            <v>8.6134699999999995E-2</v>
          </cell>
        </row>
        <row r="2157">
          <cell r="I2157">
            <v>8.6174700000000007E-2</v>
          </cell>
        </row>
        <row r="2158">
          <cell r="I2158">
            <v>8.6214600000000002E-2</v>
          </cell>
        </row>
        <row r="2159">
          <cell r="I2159">
            <v>8.6254600000000001E-2</v>
          </cell>
        </row>
        <row r="2160">
          <cell r="I2160">
            <v>8.6294599999999999E-2</v>
          </cell>
        </row>
        <row r="2161">
          <cell r="I2161">
            <v>8.6334599999999997E-2</v>
          </cell>
        </row>
        <row r="2162">
          <cell r="I2162">
            <v>8.6374599999999996E-2</v>
          </cell>
        </row>
        <row r="2163">
          <cell r="I2163">
            <v>8.6414599999999994E-2</v>
          </cell>
        </row>
        <row r="2164">
          <cell r="I2164">
            <v>8.6454500000000004E-2</v>
          </cell>
        </row>
        <row r="2165">
          <cell r="I2165">
            <v>8.6494500000000002E-2</v>
          </cell>
        </row>
        <row r="2166">
          <cell r="I2166">
            <v>8.65345E-2</v>
          </cell>
        </row>
        <row r="2167">
          <cell r="I2167">
            <v>8.6574499999999999E-2</v>
          </cell>
        </row>
        <row r="2168">
          <cell r="I2168">
            <v>8.6614499999999997E-2</v>
          </cell>
        </row>
        <row r="2169">
          <cell r="I2169">
            <v>8.6654400000000006E-2</v>
          </cell>
        </row>
        <row r="2170">
          <cell r="I2170">
            <v>8.6694400000000005E-2</v>
          </cell>
        </row>
        <row r="2171">
          <cell r="I2171">
            <v>8.6734400000000003E-2</v>
          </cell>
        </row>
        <row r="2172">
          <cell r="I2172">
            <v>8.6774400000000002E-2</v>
          </cell>
        </row>
        <row r="2173">
          <cell r="I2173">
            <v>8.68144E-2</v>
          </cell>
        </row>
        <row r="2174">
          <cell r="I2174">
            <v>8.6854399999999998E-2</v>
          </cell>
        </row>
        <row r="2175">
          <cell r="I2175">
            <v>8.6894299999999994E-2</v>
          </cell>
        </row>
        <row r="2176">
          <cell r="I2176">
            <v>8.6934300000000006E-2</v>
          </cell>
        </row>
        <row r="2177">
          <cell r="I2177">
            <v>8.6974300000000004E-2</v>
          </cell>
        </row>
        <row r="2178">
          <cell r="I2178">
            <v>8.7014300000000003E-2</v>
          </cell>
        </row>
        <row r="2179">
          <cell r="I2179">
            <v>8.7054300000000001E-2</v>
          </cell>
        </row>
        <row r="2180">
          <cell r="I2180">
            <v>8.7094199999999997E-2</v>
          </cell>
        </row>
        <row r="2181">
          <cell r="I2181">
            <v>8.7134199999999995E-2</v>
          </cell>
        </row>
        <row r="2182">
          <cell r="I2182">
            <v>8.7174199999999993E-2</v>
          </cell>
        </row>
        <row r="2183">
          <cell r="I2183">
            <v>8.7214200000000006E-2</v>
          </cell>
        </row>
        <row r="2184">
          <cell r="I2184">
            <v>8.7254200000000004E-2</v>
          </cell>
        </row>
        <row r="2185">
          <cell r="I2185">
            <v>8.7294099999999999E-2</v>
          </cell>
        </row>
        <row r="2186">
          <cell r="I2186">
            <v>8.7334099999999998E-2</v>
          </cell>
        </row>
        <row r="2187">
          <cell r="I2187">
            <v>8.7374099999999996E-2</v>
          </cell>
        </row>
        <row r="2188">
          <cell r="I2188">
            <v>8.7414099999999995E-2</v>
          </cell>
        </row>
        <row r="2189">
          <cell r="I2189">
            <v>8.7454100000000007E-2</v>
          </cell>
        </row>
        <row r="2190">
          <cell r="I2190">
            <v>8.7494100000000005E-2</v>
          </cell>
        </row>
        <row r="2191">
          <cell r="I2191">
            <v>8.7534000000000001E-2</v>
          </cell>
        </row>
        <row r="2192">
          <cell r="I2192">
            <v>8.7573999999999999E-2</v>
          </cell>
        </row>
        <row r="2193">
          <cell r="I2193">
            <v>8.7613999999999997E-2</v>
          </cell>
        </row>
        <row r="2194">
          <cell r="I2194">
            <v>8.7653999999999996E-2</v>
          </cell>
        </row>
        <row r="2195">
          <cell r="I2195">
            <v>8.7693999999999994E-2</v>
          </cell>
        </row>
        <row r="2196">
          <cell r="I2196">
            <v>8.7733900000000004E-2</v>
          </cell>
        </row>
        <row r="2197">
          <cell r="I2197">
            <v>8.7773900000000002E-2</v>
          </cell>
        </row>
        <row r="2198">
          <cell r="I2198">
            <v>8.78139E-2</v>
          </cell>
        </row>
        <row r="2199">
          <cell r="I2199">
            <v>8.7853899999999999E-2</v>
          </cell>
        </row>
        <row r="2200">
          <cell r="I2200">
            <v>8.7893899999999997E-2</v>
          </cell>
        </row>
        <row r="2201">
          <cell r="I2201">
            <v>8.7933899999999995E-2</v>
          </cell>
        </row>
        <row r="2202">
          <cell r="I2202">
            <v>8.7973800000000005E-2</v>
          </cell>
        </row>
        <row r="2203">
          <cell r="I2203">
            <v>8.8013800000000003E-2</v>
          </cell>
        </row>
        <row r="2204">
          <cell r="I2204">
            <v>8.8053800000000002E-2</v>
          </cell>
        </row>
        <row r="2205">
          <cell r="I2205">
            <v>8.80938E-2</v>
          </cell>
        </row>
        <row r="2206">
          <cell r="I2206">
            <v>8.8133799999999998E-2</v>
          </cell>
        </row>
        <row r="2207">
          <cell r="I2207">
            <v>8.8173799999999997E-2</v>
          </cell>
        </row>
        <row r="2208">
          <cell r="I2208">
            <v>8.8213700000000006E-2</v>
          </cell>
        </row>
        <row r="2209">
          <cell r="I2209">
            <v>8.8253700000000004E-2</v>
          </cell>
        </row>
        <row r="2210">
          <cell r="I2210">
            <v>8.8293700000000003E-2</v>
          </cell>
        </row>
        <row r="2211">
          <cell r="I2211">
            <v>8.8333700000000001E-2</v>
          </cell>
        </row>
        <row r="2212">
          <cell r="I2212">
            <v>8.8373699999999999E-2</v>
          </cell>
        </row>
        <row r="2213">
          <cell r="I2213">
            <v>8.8413699999999998E-2</v>
          </cell>
        </row>
        <row r="2214">
          <cell r="I2214">
            <v>8.8453699999999996E-2</v>
          </cell>
        </row>
        <row r="2215">
          <cell r="I2215">
            <v>8.8493699999999995E-2</v>
          </cell>
        </row>
        <row r="2216">
          <cell r="I2216">
            <v>8.8533700000000007E-2</v>
          </cell>
        </row>
        <row r="2217">
          <cell r="I2217">
            <v>8.8573700000000005E-2</v>
          </cell>
        </row>
        <row r="2218">
          <cell r="I2218">
            <v>8.8613700000000004E-2</v>
          </cell>
        </row>
        <row r="2219">
          <cell r="I2219">
            <v>8.8653700000000002E-2</v>
          </cell>
        </row>
        <row r="2220">
          <cell r="I2220">
            <v>8.86937E-2</v>
          </cell>
        </row>
        <row r="2221">
          <cell r="I2221">
            <v>8.8733699999999999E-2</v>
          </cell>
        </row>
        <row r="2222">
          <cell r="I2222">
            <v>8.8773699999999997E-2</v>
          </cell>
        </row>
        <row r="2223">
          <cell r="I2223">
            <v>8.8813699999999995E-2</v>
          </cell>
        </row>
        <row r="2224">
          <cell r="I2224">
            <v>8.8853699999999994E-2</v>
          </cell>
        </row>
        <row r="2225">
          <cell r="I2225">
            <v>8.8893700000000006E-2</v>
          </cell>
        </row>
        <row r="2226">
          <cell r="I2226">
            <v>8.8933700000000004E-2</v>
          </cell>
        </row>
        <row r="2227">
          <cell r="I2227">
            <v>8.8973700000000003E-2</v>
          </cell>
        </row>
        <row r="2228">
          <cell r="I2228">
            <v>8.9013700000000001E-2</v>
          </cell>
        </row>
        <row r="2229">
          <cell r="I2229">
            <v>8.90537E-2</v>
          </cell>
        </row>
        <row r="2230">
          <cell r="I2230">
            <v>8.9093699999999998E-2</v>
          </cell>
        </row>
        <row r="2231">
          <cell r="I2231">
            <v>8.9133699999999996E-2</v>
          </cell>
        </row>
        <row r="2232">
          <cell r="I2232">
            <v>8.9173699999999995E-2</v>
          </cell>
        </row>
        <row r="2233">
          <cell r="I2233">
            <v>8.9213700000000007E-2</v>
          </cell>
        </row>
        <row r="2234">
          <cell r="I2234">
            <v>8.9253700000000005E-2</v>
          </cell>
        </row>
        <row r="2235">
          <cell r="I2235">
            <v>8.9293700000000004E-2</v>
          </cell>
        </row>
        <row r="2236">
          <cell r="I2236">
            <v>8.9333700000000002E-2</v>
          </cell>
        </row>
        <row r="2237">
          <cell r="I2237">
            <v>8.93737E-2</v>
          </cell>
        </row>
        <row r="2238">
          <cell r="I2238">
            <v>8.9413699999999999E-2</v>
          </cell>
        </row>
        <row r="2239">
          <cell r="I2239">
            <v>8.9453699999999997E-2</v>
          </cell>
        </row>
        <row r="2240">
          <cell r="I2240">
            <v>8.9493699999999995E-2</v>
          </cell>
        </row>
        <row r="2241">
          <cell r="I2241">
            <v>8.9533699999999994E-2</v>
          </cell>
        </row>
        <row r="2242">
          <cell r="I2242">
            <v>8.9573700000000006E-2</v>
          </cell>
        </row>
        <row r="2243">
          <cell r="I2243">
            <v>8.9613700000000004E-2</v>
          </cell>
        </row>
        <row r="2244">
          <cell r="I2244">
            <v>8.9653700000000003E-2</v>
          </cell>
        </row>
        <row r="2245">
          <cell r="I2245">
            <v>8.9693700000000001E-2</v>
          </cell>
        </row>
        <row r="2246">
          <cell r="I2246">
            <v>8.97337E-2</v>
          </cell>
        </row>
        <row r="2247">
          <cell r="I2247">
            <v>8.9773699999999998E-2</v>
          </cell>
        </row>
        <row r="2248">
          <cell r="I2248">
            <v>8.9813699999999996E-2</v>
          </cell>
        </row>
        <row r="2249">
          <cell r="I2249">
            <v>8.9853699999999995E-2</v>
          </cell>
        </row>
        <row r="2250">
          <cell r="I2250">
            <v>8.9893700000000007E-2</v>
          </cell>
        </row>
        <row r="2251">
          <cell r="I2251">
            <v>8.9933700000000005E-2</v>
          </cell>
        </row>
        <row r="2252">
          <cell r="I2252">
            <v>8.9973700000000004E-2</v>
          </cell>
        </row>
        <row r="2253">
          <cell r="I2253">
            <v>9.0013700000000002E-2</v>
          </cell>
        </row>
        <row r="2254">
          <cell r="I2254">
            <v>9.00537E-2</v>
          </cell>
        </row>
        <row r="2255">
          <cell r="I2255">
            <v>9.0093699999999999E-2</v>
          </cell>
        </row>
        <row r="2256">
          <cell r="I2256">
            <v>9.0133699999999997E-2</v>
          </cell>
        </row>
        <row r="2257">
          <cell r="I2257">
            <v>9.0173699999999996E-2</v>
          </cell>
        </row>
        <row r="2258">
          <cell r="I2258">
            <v>9.0213699999999994E-2</v>
          </cell>
        </row>
        <row r="2259">
          <cell r="I2259">
            <v>9.0253700000000006E-2</v>
          </cell>
        </row>
        <row r="2260">
          <cell r="I2260">
            <v>9.0293700000000005E-2</v>
          </cell>
        </row>
        <row r="2261">
          <cell r="I2261">
            <v>9.0333700000000003E-2</v>
          </cell>
        </row>
        <row r="2262">
          <cell r="I2262">
            <v>9.0373700000000001E-2</v>
          </cell>
        </row>
        <row r="2263">
          <cell r="I2263">
            <v>9.04137E-2</v>
          </cell>
        </row>
        <row r="2264">
          <cell r="I2264">
            <v>9.0453699999999998E-2</v>
          </cell>
        </row>
        <row r="2265">
          <cell r="I2265">
            <v>9.0493699999999996E-2</v>
          </cell>
        </row>
        <row r="2266">
          <cell r="I2266">
            <v>9.0533699999999995E-2</v>
          </cell>
        </row>
        <row r="2267">
          <cell r="I2267">
            <v>9.0573699999999993E-2</v>
          </cell>
        </row>
        <row r="2268">
          <cell r="I2268">
            <v>9.0613700000000005E-2</v>
          </cell>
        </row>
        <row r="2269">
          <cell r="I2269">
            <v>9.0653700000000004E-2</v>
          </cell>
        </row>
        <row r="2270">
          <cell r="I2270">
            <v>9.0693700000000002E-2</v>
          </cell>
        </row>
        <row r="2271">
          <cell r="I2271">
            <v>9.07337E-2</v>
          </cell>
        </row>
        <row r="2272">
          <cell r="I2272">
            <v>9.0773699999999999E-2</v>
          </cell>
        </row>
        <row r="2273">
          <cell r="I2273">
            <v>9.0813699999999997E-2</v>
          </cell>
        </row>
        <row r="2274">
          <cell r="I2274">
            <v>9.0853699999999996E-2</v>
          </cell>
        </row>
        <row r="2275">
          <cell r="I2275">
            <v>9.0893699999999994E-2</v>
          </cell>
        </row>
        <row r="2276">
          <cell r="I2276">
            <v>9.0933700000000006E-2</v>
          </cell>
        </row>
        <row r="2277">
          <cell r="I2277">
            <v>9.0973700000000005E-2</v>
          </cell>
        </row>
        <row r="2278">
          <cell r="I2278">
            <v>9.1013700000000003E-2</v>
          </cell>
        </row>
        <row r="2279">
          <cell r="I2279">
            <v>9.1053700000000001E-2</v>
          </cell>
        </row>
        <row r="2280">
          <cell r="I2280">
            <v>9.10937E-2</v>
          </cell>
        </row>
        <row r="2281">
          <cell r="I2281">
            <v>9.1133699999999998E-2</v>
          </cell>
        </row>
        <row r="2282">
          <cell r="I2282">
            <v>9.1173699999999996E-2</v>
          </cell>
        </row>
        <row r="2283">
          <cell r="I2283">
            <v>9.1213699999999995E-2</v>
          </cell>
        </row>
        <row r="2284">
          <cell r="I2284">
            <v>9.1253699999999993E-2</v>
          </cell>
        </row>
        <row r="2285">
          <cell r="I2285">
            <v>9.1293700000000005E-2</v>
          </cell>
        </row>
        <row r="2286">
          <cell r="I2286">
            <v>9.1333600000000001E-2</v>
          </cell>
        </row>
        <row r="2287">
          <cell r="I2287">
            <v>9.1373599999999999E-2</v>
          </cell>
        </row>
        <row r="2288">
          <cell r="I2288">
            <v>9.1413599999999998E-2</v>
          </cell>
        </row>
        <row r="2289">
          <cell r="I2289">
            <v>9.1453599999999996E-2</v>
          </cell>
        </row>
        <row r="2290">
          <cell r="I2290">
            <v>9.1493599999999994E-2</v>
          </cell>
        </row>
        <row r="2291">
          <cell r="I2291">
            <v>9.1533600000000007E-2</v>
          </cell>
        </row>
        <row r="2292">
          <cell r="I2292">
            <v>9.1573600000000005E-2</v>
          </cell>
        </row>
        <row r="2293">
          <cell r="I2293">
            <v>9.1613600000000003E-2</v>
          </cell>
        </row>
        <row r="2294">
          <cell r="I2294">
            <v>9.1653600000000002E-2</v>
          </cell>
        </row>
        <row r="2295">
          <cell r="I2295">
            <v>9.16936E-2</v>
          </cell>
        </row>
        <row r="2296">
          <cell r="I2296">
            <v>9.1733599999999998E-2</v>
          </cell>
        </row>
        <row r="2297">
          <cell r="I2297">
            <v>9.1773599999999997E-2</v>
          </cell>
        </row>
        <row r="2298">
          <cell r="I2298">
            <v>9.1813599999999995E-2</v>
          </cell>
        </row>
        <row r="2299">
          <cell r="I2299">
            <v>9.1853599999999994E-2</v>
          </cell>
        </row>
        <row r="2300">
          <cell r="I2300">
            <v>9.1893600000000006E-2</v>
          </cell>
        </row>
        <row r="2301">
          <cell r="I2301">
            <v>9.1933600000000004E-2</v>
          </cell>
        </row>
        <row r="2302">
          <cell r="I2302">
            <v>9.1973600000000003E-2</v>
          </cell>
        </row>
        <row r="2303">
          <cell r="I2303">
            <v>9.2013600000000001E-2</v>
          </cell>
        </row>
        <row r="2304">
          <cell r="I2304">
            <v>9.2053599999999999E-2</v>
          </cell>
        </row>
        <row r="2305">
          <cell r="I2305">
            <v>9.2093599999999998E-2</v>
          </cell>
        </row>
        <row r="2306">
          <cell r="I2306">
            <v>9.2133599999999996E-2</v>
          </cell>
        </row>
        <row r="2307">
          <cell r="I2307">
            <v>9.2173599999999994E-2</v>
          </cell>
        </row>
        <row r="2308">
          <cell r="I2308">
            <v>9.2213600000000007E-2</v>
          </cell>
        </row>
        <row r="2309">
          <cell r="I2309">
            <v>9.2253600000000005E-2</v>
          </cell>
        </row>
        <row r="2310">
          <cell r="I2310">
            <v>9.2293600000000003E-2</v>
          </cell>
        </row>
        <row r="2311">
          <cell r="I2311">
            <v>9.2333600000000002E-2</v>
          </cell>
        </row>
        <row r="2312">
          <cell r="I2312">
            <v>9.23736E-2</v>
          </cell>
        </row>
        <row r="2313">
          <cell r="I2313">
            <v>9.2413599999999999E-2</v>
          </cell>
        </row>
        <row r="2314">
          <cell r="I2314">
            <v>9.2453599999999997E-2</v>
          </cell>
        </row>
        <row r="2315">
          <cell r="I2315">
            <v>9.2493599999999995E-2</v>
          </cell>
        </row>
        <row r="2316">
          <cell r="I2316">
            <v>9.2533599999999994E-2</v>
          </cell>
        </row>
        <row r="2317">
          <cell r="I2317">
            <v>9.2573600000000006E-2</v>
          </cell>
        </row>
        <row r="2318">
          <cell r="I2318">
            <v>9.2613600000000004E-2</v>
          </cell>
        </row>
        <row r="2319">
          <cell r="I2319">
            <v>9.2653600000000003E-2</v>
          </cell>
        </row>
        <row r="2320">
          <cell r="I2320">
            <v>9.2693600000000001E-2</v>
          </cell>
        </row>
        <row r="2321">
          <cell r="I2321">
            <v>9.2733599999999999E-2</v>
          </cell>
        </row>
        <row r="2322">
          <cell r="I2322">
            <v>9.2773599999999998E-2</v>
          </cell>
        </row>
        <row r="2323">
          <cell r="I2323">
            <v>9.2813599999999996E-2</v>
          </cell>
        </row>
        <row r="2324">
          <cell r="I2324">
            <v>9.2853599999999994E-2</v>
          </cell>
        </row>
        <row r="2325">
          <cell r="I2325">
            <v>9.2893600000000007E-2</v>
          </cell>
        </row>
        <row r="2326">
          <cell r="I2326">
            <v>9.2933600000000005E-2</v>
          </cell>
        </row>
        <row r="2327">
          <cell r="I2327">
            <v>9.2973600000000003E-2</v>
          </cell>
        </row>
        <row r="2328">
          <cell r="I2328">
            <v>9.3013600000000002E-2</v>
          </cell>
        </row>
        <row r="2329">
          <cell r="I2329">
            <v>9.30536E-2</v>
          </cell>
        </row>
        <row r="2330">
          <cell r="I2330">
            <v>9.3093599999999999E-2</v>
          </cell>
        </row>
        <row r="2331">
          <cell r="I2331">
            <v>9.3133599999999997E-2</v>
          </cell>
        </row>
        <row r="2332">
          <cell r="I2332">
            <v>9.3173599999999995E-2</v>
          </cell>
        </row>
        <row r="2333">
          <cell r="I2333">
            <v>9.3213599999999994E-2</v>
          </cell>
        </row>
        <row r="2334">
          <cell r="I2334">
            <v>9.3253600000000006E-2</v>
          </cell>
        </row>
        <row r="2335">
          <cell r="I2335">
            <v>9.3293600000000004E-2</v>
          </cell>
        </row>
        <row r="2336">
          <cell r="I2336">
            <v>9.3333600000000003E-2</v>
          </cell>
        </row>
        <row r="2337">
          <cell r="I2337">
            <v>9.3373600000000001E-2</v>
          </cell>
        </row>
        <row r="2338">
          <cell r="I2338">
            <v>9.3413599999999999E-2</v>
          </cell>
        </row>
        <row r="2339">
          <cell r="I2339">
            <v>9.3453599999999998E-2</v>
          </cell>
        </row>
        <row r="2340">
          <cell r="I2340">
            <v>9.3493599999999996E-2</v>
          </cell>
        </row>
        <row r="2341">
          <cell r="I2341">
            <v>9.3533599999999995E-2</v>
          </cell>
        </row>
        <row r="2342">
          <cell r="I2342">
            <v>9.3573600000000007E-2</v>
          </cell>
        </row>
        <row r="2343">
          <cell r="I2343">
            <v>9.3613600000000005E-2</v>
          </cell>
        </row>
        <row r="2344">
          <cell r="I2344">
            <v>9.3653600000000004E-2</v>
          </cell>
        </row>
        <row r="2345">
          <cell r="I2345">
            <v>9.3693600000000002E-2</v>
          </cell>
        </row>
        <row r="2346">
          <cell r="I2346">
            <v>9.37336E-2</v>
          </cell>
        </row>
        <row r="2347">
          <cell r="I2347">
            <v>9.3773599999999999E-2</v>
          </cell>
        </row>
        <row r="2348">
          <cell r="I2348">
            <v>9.3813599999999997E-2</v>
          </cell>
        </row>
        <row r="2349">
          <cell r="I2349">
            <v>9.3853599999999995E-2</v>
          </cell>
        </row>
        <row r="2350">
          <cell r="I2350">
            <v>9.3893599999999994E-2</v>
          </cell>
        </row>
        <row r="2351">
          <cell r="I2351">
            <v>9.3933600000000006E-2</v>
          </cell>
        </row>
        <row r="2352">
          <cell r="I2352">
            <v>9.3973600000000004E-2</v>
          </cell>
        </row>
        <row r="2353">
          <cell r="I2353">
            <v>9.4013600000000003E-2</v>
          </cell>
        </row>
        <row r="2354">
          <cell r="I2354">
            <v>9.4053600000000001E-2</v>
          </cell>
        </row>
        <row r="2355">
          <cell r="I2355">
            <v>9.4093599999999999E-2</v>
          </cell>
        </row>
        <row r="2356">
          <cell r="I2356">
            <v>9.4133599999999998E-2</v>
          </cell>
        </row>
        <row r="2357">
          <cell r="I2357">
            <v>9.4173599999999996E-2</v>
          </cell>
        </row>
        <row r="2358">
          <cell r="I2358">
            <v>9.4213599999999995E-2</v>
          </cell>
        </row>
        <row r="2359">
          <cell r="I2359">
            <v>9.4253600000000007E-2</v>
          </cell>
        </row>
        <row r="2360">
          <cell r="I2360">
            <v>9.4293600000000005E-2</v>
          </cell>
        </row>
        <row r="2361">
          <cell r="I2361">
            <v>9.4333600000000004E-2</v>
          </cell>
        </row>
        <row r="2362">
          <cell r="I2362">
            <v>9.4373600000000002E-2</v>
          </cell>
        </row>
        <row r="2363">
          <cell r="I2363">
            <v>9.44136E-2</v>
          </cell>
        </row>
        <row r="2364">
          <cell r="I2364">
            <v>9.4453599999999999E-2</v>
          </cell>
        </row>
        <row r="2365">
          <cell r="I2365">
            <v>9.4493599999999997E-2</v>
          </cell>
        </row>
        <row r="2366">
          <cell r="I2366">
            <v>9.4533599999999995E-2</v>
          </cell>
        </row>
        <row r="2367">
          <cell r="I2367">
            <v>9.4573599999999994E-2</v>
          </cell>
        </row>
        <row r="2368">
          <cell r="I2368">
            <v>9.4613600000000006E-2</v>
          </cell>
        </row>
        <row r="2369">
          <cell r="I2369">
            <v>9.4653600000000004E-2</v>
          </cell>
        </row>
        <row r="2370">
          <cell r="I2370">
            <v>9.4693600000000003E-2</v>
          </cell>
        </row>
        <row r="2371">
          <cell r="I2371">
            <v>9.4733499999999998E-2</v>
          </cell>
        </row>
        <row r="2372">
          <cell r="I2372">
            <v>9.4773499999999997E-2</v>
          </cell>
        </row>
        <row r="2373">
          <cell r="I2373">
            <v>9.4813499999999995E-2</v>
          </cell>
        </row>
        <row r="2374">
          <cell r="I2374">
            <v>9.4853499999999993E-2</v>
          </cell>
        </row>
        <row r="2375">
          <cell r="I2375">
            <v>9.4893500000000006E-2</v>
          </cell>
        </row>
        <row r="2376">
          <cell r="I2376">
            <v>9.4933500000000004E-2</v>
          </cell>
        </row>
        <row r="2377">
          <cell r="I2377">
            <v>9.4973500000000002E-2</v>
          </cell>
        </row>
        <row r="2378">
          <cell r="I2378">
            <v>9.5013500000000001E-2</v>
          </cell>
        </row>
        <row r="2379">
          <cell r="I2379">
            <v>9.5053499999999999E-2</v>
          </cell>
        </row>
        <row r="2380">
          <cell r="I2380">
            <v>9.5093499999999997E-2</v>
          </cell>
        </row>
        <row r="2381">
          <cell r="I2381">
            <v>9.5133499999999996E-2</v>
          </cell>
        </row>
        <row r="2382">
          <cell r="I2382">
            <v>9.5173499999999994E-2</v>
          </cell>
        </row>
        <row r="2383">
          <cell r="I2383">
            <v>9.5213500000000006E-2</v>
          </cell>
        </row>
        <row r="2384">
          <cell r="I2384">
            <v>9.5253500000000005E-2</v>
          </cell>
        </row>
        <row r="2385">
          <cell r="I2385">
            <v>9.5293500000000003E-2</v>
          </cell>
        </row>
        <row r="2386">
          <cell r="I2386">
            <v>9.5333500000000002E-2</v>
          </cell>
        </row>
        <row r="2387">
          <cell r="I2387">
            <v>9.53735E-2</v>
          </cell>
        </row>
        <row r="2388">
          <cell r="I2388">
            <v>9.5413499999999998E-2</v>
          </cell>
        </row>
        <row r="2389">
          <cell r="I2389">
            <v>9.5453499999999997E-2</v>
          </cell>
        </row>
        <row r="2390">
          <cell r="I2390">
            <v>9.5493499999999995E-2</v>
          </cell>
        </row>
        <row r="2391">
          <cell r="I2391">
            <v>9.5533499999999993E-2</v>
          </cell>
        </row>
        <row r="2392">
          <cell r="I2392">
            <v>9.5573500000000006E-2</v>
          </cell>
        </row>
        <row r="2393">
          <cell r="I2393">
            <v>9.5613500000000004E-2</v>
          </cell>
        </row>
        <row r="2394">
          <cell r="I2394">
            <v>9.5653500000000002E-2</v>
          </cell>
        </row>
        <row r="2395">
          <cell r="I2395">
            <v>9.5693500000000001E-2</v>
          </cell>
        </row>
        <row r="2396">
          <cell r="I2396">
            <v>9.5733499999999999E-2</v>
          </cell>
        </row>
        <row r="2397">
          <cell r="I2397">
            <v>9.5773499999999998E-2</v>
          </cell>
        </row>
        <row r="2398">
          <cell r="I2398">
            <v>9.5813499999999996E-2</v>
          </cell>
        </row>
        <row r="2399">
          <cell r="I2399">
            <v>9.5853499999999994E-2</v>
          </cell>
        </row>
        <row r="2400">
          <cell r="I2400">
            <v>9.5893500000000007E-2</v>
          </cell>
        </row>
        <row r="2401">
          <cell r="I2401">
            <v>9.5933500000000005E-2</v>
          </cell>
        </row>
        <row r="2402">
          <cell r="I2402">
            <v>9.5973500000000003E-2</v>
          </cell>
        </row>
        <row r="2403">
          <cell r="I2403">
            <v>9.6013500000000002E-2</v>
          </cell>
        </row>
        <row r="2404">
          <cell r="I2404">
            <v>9.60535E-2</v>
          </cell>
        </row>
        <row r="2405">
          <cell r="I2405">
            <v>9.6093499999999998E-2</v>
          </cell>
        </row>
        <row r="2406">
          <cell r="I2406">
            <v>9.6133499999999997E-2</v>
          </cell>
        </row>
        <row r="2407">
          <cell r="I2407">
            <v>9.6173499999999995E-2</v>
          </cell>
        </row>
        <row r="2408">
          <cell r="I2408">
            <v>9.6213499999999993E-2</v>
          </cell>
        </row>
        <row r="2409">
          <cell r="I2409">
            <v>9.6253500000000006E-2</v>
          </cell>
        </row>
        <row r="2410">
          <cell r="I2410">
            <v>9.6293500000000004E-2</v>
          </cell>
        </row>
        <row r="2411">
          <cell r="I2411">
            <v>9.6333500000000002E-2</v>
          </cell>
        </row>
        <row r="2412">
          <cell r="I2412">
            <v>9.6373500000000001E-2</v>
          </cell>
        </row>
        <row r="2413">
          <cell r="I2413">
            <v>9.6413499999999999E-2</v>
          </cell>
        </row>
        <row r="2414">
          <cell r="I2414">
            <v>9.6453499999999998E-2</v>
          </cell>
        </row>
        <row r="2415">
          <cell r="I2415">
            <v>9.6493499999999996E-2</v>
          </cell>
        </row>
        <row r="2416">
          <cell r="I2416">
            <v>9.6533499999999994E-2</v>
          </cell>
        </row>
        <row r="2417">
          <cell r="I2417">
            <v>9.6573500000000007E-2</v>
          </cell>
        </row>
        <row r="2418">
          <cell r="I2418">
            <v>9.6613500000000005E-2</v>
          </cell>
        </row>
        <row r="2419">
          <cell r="I2419">
            <v>9.66534E-2</v>
          </cell>
        </row>
        <row r="2420">
          <cell r="I2420">
            <v>9.6693399999999999E-2</v>
          </cell>
        </row>
        <row r="2421">
          <cell r="I2421">
            <v>9.6733399999999997E-2</v>
          </cell>
        </row>
        <row r="2422">
          <cell r="I2422">
            <v>9.6773399999999996E-2</v>
          </cell>
        </row>
        <row r="2423">
          <cell r="I2423">
            <v>9.6813399999999994E-2</v>
          </cell>
        </row>
        <row r="2424">
          <cell r="I2424">
            <v>9.6853400000000006E-2</v>
          </cell>
        </row>
        <row r="2425">
          <cell r="I2425">
            <v>9.6893400000000005E-2</v>
          </cell>
        </row>
        <row r="2426">
          <cell r="I2426">
            <v>9.6933400000000003E-2</v>
          </cell>
        </row>
        <row r="2427">
          <cell r="I2427">
            <v>9.6973400000000001E-2</v>
          </cell>
        </row>
        <row r="2428">
          <cell r="I2428">
            <v>9.70134E-2</v>
          </cell>
        </row>
        <row r="2429">
          <cell r="I2429">
            <v>9.7053399999999998E-2</v>
          </cell>
        </row>
        <row r="2430">
          <cell r="I2430">
            <v>9.7093399999999996E-2</v>
          </cell>
        </row>
        <row r="2431">
          <cell r="I2431">
            <v>9.7133399999999995E-2</v>
          </cell>
        </row>
        <row r="2432">
          <cell r="I2432">
            <v>9.7173399999999993E-2</v>
          </cell>
        </row>
        <row r="2433">
          <cell r="I2433">
            <v>9.7213400000000005E-2</v>
          </cell>
        </row>
        <row r="2434">
          <cell r="I2434">
            <v>9.7253400000000004E-2</v>
          </cell>
        </row>
        <row r="2435">
          <cell r="I2435">
            <v>9.7293400000000002E-2</v>
          </cell>
        </row>
        <row r="2436">
          <cell r="I2436">
            <v>9.73334E-2</v>
          </cell>
        </row>
        <row r="2437">
          <cell r="I2437">
            <v>9.7373399999999999E-2</v>
          </cell>
        </row>
        <row r="2438">
          <cell r="I2438">
            <v>9.7413399999999997E-2</v>
          </cell>
        </row>
        <row r="2439">
          <cell r="I2439">
            <v>9.7453399999999996E-2</v>
          </cell>
        </row>
        <row r="2440">
          <cell r="I2440">
            <v>9.7493399999999994E-2</v>
          </cell>
        </row>
        <row r="2441">
          <cell r="I2441">
            <v>9.7533400000000006E-2</v>
          </cell>
        </row>
        <row r="2442">
          <cell r="I2442">
            <v>9.7573400000000005E-2</v>
          </cell>
        </row>
        <row r="2443">
          <cell r="I2443">
            <v>9.7613400000000003E-2</v>
          </cell>
        </row>
        <row r="2444">
          <cell r="I2444">
            <v>9.7653400000000001E-2</v>
          </cell>
        </row>
        <row r="2445">
          <cell r="I2445">
            <v>9.76934E-2</v>
          </cell>
        </row>
        <row r="2446">
          <cell r="I2446">
            <v>9.7733399999999998E-2</v>
          </cell>
        </row>
        <row r="2447">
          <cell r="I2447">
            <v>9.7773399999999996E-2</v>
          </cell>
        </row>
        <row r="2448">
          <cell r="I2448">
            <v>9.7813399999999995E-2</v>
          </cell>
        </row>
        <row r="2449">
          <cell r="I2449">
            <v>9.7853399999999993E-2</v>
          </cell>
        </row>
        <row r="2450">
          <cell r="I2450">
            <v>9.7893400000000005E-2</v>
          </cell>
        </row>
        <row r="2451">
          <cell r="I2451">
            <v>9.7933400000000004E-2</v>
          </cell>
        </row>
        <row r="2452">
          <cell r="I2452">
            <v>9.7973400000000002E-2</v>
          </cell>
        </row>
        <row r="2453">
          <cell r="I2453">
            <v>9.8013400000000001E-2</v>
          </cell>
        </row>
        <row r="2454">
          <cell r="I2454">
            <v>9.8053399999999999E-2</v>
          </cell>
        </row>
        <row r="2455">
          <cell r="I2455">
            <v>9.8093399999999997E-2</v>
          </cell>
        </row>
        <row r="2456">
          <cell r="I2456">
            <v>9.8133399999999996E-2</v>
          </cell>
        </row>
        <row r="2457">
          <cell r="I2457">
            <v>9.8173399999999994E-2</v>
          </cell>
        </row>
        <row r="2458">
          <cell r="I2458">
            <v>9.8213400000000006E-2</v>
          </cell>
        </row>
        <row r="2459">
          <cell r="I2459">
            <v>9.8253400000000005E-2</v>
          </cell>
        </row>
        <row r="2460">
          <cell r="I2460">
            <v>9.8293400000000003E-2</v>
          </cell>
        </row>
        <row r="2461">
          <cell r="I2461">
            <v>9.8333400000000001E-2</v>
          </cell>
        </row>
        <row r="2462">
          <cell r="I2462">
            <v>9.83734E-2</v>
          </cell>
        </row>
        <row r="2463">
          <cell r="I2463">
            <v>9.8413399999999998E-2</v>
          </cell>
        </row>
        <row r="2464">
          <cell r="I2464">
            <v>9.8453399999999996E-2</v>
          </cell>
        </row>
        <row r="2465">
          <cell r="I2465">
            <v>9.8493399999999995E-2</v>
          </cell>
        </row>
        <row r="2466">
          <cell r="I2466">
            <v>9.8533300000000004E-2</v>
          </cell>
        </row>
        <row r="2467">
          <cell r="I2467">
            <v>9.8573300000000003E-2</v>
          </cell>
        </row>
        <row r="2468">
          <cell r="I2468">
            <v>9.8613300000000001E-2</v>
          </cell>
        </row>
        <row r="2469">
          <cell r="I2469">
            <v>9.8653299999999999E-2</v>
          </cell>
        </row>
        <row r="2470">
          <cell r="I2470">
            <v>9.8693299999999998E-2</v>
          </cell>
        </row>
        <row r="2471">
          <cell r="I2471">
            <v>9.8733299999999996E-2</v>
          </cell>
        </row>
        <row r="2472">
          <cell r="I2472">
            <v>9.8773299999999994E-2</v>
          </cell>
        </row>
        <row r="2473">
          <cell r="I2473">
            <v>9.8813300000000007E-2</v>
          </cell>
        </row>
        <row r="2474">
          <cell r="I2474">
            <v>9.8853300000000005E-2</v>
          </cell>
        </row>
        <row r="2475">
          <cell r="I2475">
            <v>9.8893300000000003E-2</v>
          </cell>
        </row>
        <row r="2476">
          <cell r="I2476">
            <v>9.8933300000000002E-2</v>
          </cell>
        </row>
        <row r="2477">
          <cell r="I2477">
            <v>9.89733E-2</v>
          </cell>
        </row>
        <row r="2478">
          <cell r="I2478">
            <v>9.9013299999999999E-2</v>
          </cell>
        </row>
        <row r="2479">
          <cell r="I2479">
            <v>9.9053299999999997E-2</v>
          </cell>
        </row>
        <row r="2480">
          <cell r="I2480">
            <v>9.9093299999999995E-2</v>
          </cell>
        </row>
        <row r="2481">
          <cell r="I2481">
            <v>9.9133299999999994E-2</v>
          </cell>
        </row>
        <row r="2482">
          <cell r="I2482">
            <v>9.9173300000000006E-2</v>
          </cell>
        </row>
        <row r="2483">
          <cell r="I2483">
            <v>9.9213300000000004E-2</v>
          </cell>
        </row>
        <row r="2484">
          <cell r="I2484">
            <v>9.9253300000000003E-2</v>
          </cell>
        </row>
        <row r="2485">
          <cell r="I2485">
            <v>9.9293300000000001E-2</v>
          </cell>
        </row>
        <row r="2486">
          <cell r="I2486">
            <v>9.9333299999999999E-2</v>
          </cell>
        </row>
        <row r="2487">
          <cell r="I2487">
            <v>9.9373299999999998E-2</v>
          </cell>
        </row>
        <row r="2488">
          <cell r="I2488">
            <v>9.9413299999999996E-2</v>
          </cell>
        </row>
        <row r="2489">
          <cell r="I2489">
            <v>9.9453299999999994E-2</v>
          </cell>
        </row>
        <row r="2490">
          <cell r="I2490">
            <v>9.9493300000000007E-2</v>
          </cell>
        </row>
        <row r="2491">
          <cell r="I2491">
            <v>9.9533300000000005E-2</v>
          </cell>
        </row>
        <row r="2492">
          <cell r="I2492">
            <v>9.9573300000000003E-2</v>
          </cell>
        </row>
        <row r="2493">
          <cell r="I2493">
            <v>9.9613300000000002E-2</v>
          </cell>
        </row>
        <row r="2494">
          <cell r="I2494">
            <v>9.96533E-2</v>
          </cell>
        </row>
        <row r="2495">
          <cell r="I2495">
            <v>9.9693299999999999E-2</v>
          </cell>
        </row>
        <row r="2496">
          <cell r="I2496">
            <v>9.9733299999999997E-2</v>
          </cell>
        </row>
        <row r="2497">
          <cell r="I2497">
            <v>9.9773299999999995E-2</v>
          </cell>
        </row>
        <row r="2498">
          <cell r="I2498">
            <v>9.9813299999999994E-2</v>
          </cell>
        </row>
        <row r="2499">
          <cell r="I2499">
            <v>9.9853300000000006E-2</v>
          </cell>
        </row>
        <row r="2500">
          <cell r="I2500">
            <v>9.9893300000000004E-2</v>
          </cell>
        </row>
        <row r="2501">
          <cell r="I2501">
            <v>9.9933300000000003E-2</v>
          </cell>
        </row>
        <row r="2502">
          <cell r="I2502">
            <v>9.9973300000000001E-2</v>
          </cell>
        </row>
        <row r="2503">
          <cell r="I2503">
            <v>0.100013</v>
          </cell>
        </row>
        <row r="2504">
          <cell r="I2504">
            <v>0.100053</v>
          </cell>
        </row>
        <row r="2505">
          <cell r="I2505">
            <v>0.100093</v>
          </cell>
        </row>
        <row r="2506">
          <cell r="I2506">
            <v>0.100133</v>
          </cell>
        </row>
        <row r="2507">
          <cell r="I2507">
            <v>0.100173</v>
          </cell>
        </row>
        <row r="2508">
          <cell r="I2508">
            <v>0.100213</v>
          </cell>
        </row>
        <row r="2509">
          <cell r="I2509">
            <v>0.10025299999999999</v>
          </cell>
        </row>
        <row r="2510">
          <cell r="I2510">
            <v>0.10029299999999999</v>
          </cell>
        </row>
        <row r="2511">
          <cell r="I2511">
            <v>0.10033300000000001</v>
          </cell>
        </row>
        <row r="2512">
          <cell r="I2512">
            <v>0.100373</v>
          </cell>
        </row>
        <row r="2513">
          <cell r="I2513">
            <v>0.100413</v>
          </cell>
        </row>
        <row r="2514">
          <cell r="I2514">
            <v>0.100453</v>
          </cell>
        </row>
        <row r="2515">
          <cell r="I2515">
            <v>0.100493</v>
          </cell>
        </row>
        <row r="2516">
          <cell r="I2516">
            <v>0.100533</v>
          </cell>
        </row>
        <row r="2517">
          <cell r="I2517">
            <v>0.100573</v>
          </cell>
        </row>
        <row r="2518">
          <cell r="I2518">
            <v>0.10061299999999999</v>
          </cell>
        </row>
        <row r="2519">
          <cell r="I2519">
            <v>0.10065300000000001</v>
          </cell>
        </row>
        <row r="2520">
          <cell r="I2520">
            <v>0.100693</v>
          </cell>
        </row>
        <row r="2521">
          <cell r="I2521">
            <v>0.100733</v>
          </cell>
        </row>
        <row r="2522">
          <cell r="I2522">
            <v>0.100773</v>
          </cell>
        </row>
        <row r="2523">
          <cell r="I2523">
            <v>0.100813</v>
          </cell>
        </row>
        <row r="2524">
          <cell r="I2524">
            <v>0.100853</v>
          </cell>
        </row>
        <row r="2525">
          <cell r="I2525">
            <v>0.100893</v>
          </cell>
        </row>
        <row r="2526">
          <cell r="I2526">
            <v>0.10093299999999999</v>
          </cell>
        </row>
        <row r="2527">
          <cell r="I2527">
            <v>0.10097299999999999</v>
          </cell>
        </row>
        <row r="2528">
          <cell r="I2528">
            <v>0.10101300000000001</v>
          </cell>
        </row>
        <row r="2529">
          <cell r="I2529">
            <v>0.101053</v>
          </cell>
        </row>
        <row r="2530">
          <cell r="I2530">
            <v>0.101093</v>
          </cell>
        </row>
        <row r="2531">
          <cell r="I2531">
            <v>0.101133</v>
          </cell>
        </row>
        <row r="2532">
          <cell r="I2532">
            <v>0.101173</v>
          </cell>
        </row>
        <row r="2533">
          <cell r="I2533">
            <v>0.101213</v>
          </cell>
        </row>
        <row r="2534">
          <cell r="I2534">
            <v>0.101253</v>
          </cell>
        </row>
        <row r="2535">
          <cell r="I2535">
            <v>0.10129299999999999</v>
          </cell>
        </row>
        <row r="2536">
          <cell r="I2536">
            <v>0.10133300000000001</v>
          </cell>
        </row>
        <row r="2537">
          <cell r="I2537">
            <v>0.101373</v>
          </cell>
        </row>
        <row r="2538">
          <cell r="I2538">
            <v>0.101413</v>
          </cell>
        </row>
        <row r="2539">
          <cell r="I2539">
            <v>0.101453</v>
          </cell>
        </row>
        <row r="2540">
          <cell r="I2540">
            <v>0.101493</v>
          </cell>
        </row>
        <row r="2541">
          <cell r="I2541">
            <v>0.101533</v>
          </cell>
        </row>
        <row r="2542">
          <cell r="I2542">
            <v>0.101573</v>
          </cell>
        </row>
        <row r="2543">
          <cell r="I2543">
            <v>0.10161299999999999</v>
          </cell>
        </row>
        <row r="2544">
          <cell r="I2544">
            <v>0.10165299999999999</v>
          </cell>
        </row>
        <row r="2545">
          <cell r="I2545">
            <v>0.10169300000000001</v>
          </cell>
        </row>
        <row r="2546">
          <cell r="I2546">
            <v>0.101733</v>
          </cell>
        </row>
        <row r="2547">
          <cell r="I2547">
            <v>0.101773</v>
          </cell>
        </row>
        <row r="2548">
          <cell r="I2548">
            <v>0.101813</v>
          </cell>
        </row>
        <row r="2549">
          <cell r="I2549">
            <v>0.101853</v>
          </cell>
        </row>
        <row r="2550">
          <cell r="I2550">
            <v>0.101893</v>
          </cell>
        </row>
        <row r="2551">
          <cell r="I2551">
            <v>0.101933</v>
          </cell>
        </row>
        <row r="2552">
          <cell r="I2552">
            <v>0.10197299999999999</v>
          </cell>
        </row>
        <row r="2553">
          <cell r="I2553">
            <v>0.10201300000000001</v>
          </cell>
        </row>
        <row r="2554">
          <cell r="I2554">
            <v>0.102053</v>
          </cell>
        </row>
        <row r="2555">
          <cell r="I2555">
            <v>0.102093</v>
          </cell>
        </row>
        <row r="2556">
          <cell r="I2556">
            <v>0.102133</v>
          </cell>
        </row>
        <row r="2557">
          <cell r="I2557">
            <v>0.102173</v>
          </cell>
        </row>
        <row r="2558">
          <cell r="I2558">
            <v>0.102213</v>
          </cell>
        </row>
        <row r="2559">
          <cell r="I2559">
            <v>0.102253</v>
          </cell>
        </row>
        <row r="2560">
          <cell r="I2560">
            <v>0.102293</v>
          </cell>
        </row>
        <row r="2561">
          <cell r="I2561">
            <v>0.10233299999999999</v>
          </cell>
        </row>
        <row r="2562">
          <cell r="I2562">
            <v>0.10237300000000001</v>
          </cell>
        </row>
        <row r="2563">
          <cell r="I2563">
            <v>0.102413</v>
          </cell>
        </row>
        <row r="2564">
          <cell r="I2564">
            <v>0.102453</v>
          </cell>
        </row>
        <row r="2565">
          <cell r="I2565">
            <v>0.102493</v>
          </cell>
        </row>
        <row r="2566">
          <cell r="I2566">
            <v>0.102533</v>
          </cell>
        </row>
        <row r="2567">
          <cell r="I2567">
            <v>0.102573</v>
          </cell>
        </row>
        <row r="2568">
          <cell r="I2568">
            <v>0.102613</v>
          </cell>
        </row>
        <row r="2569">
          <cell r="I2569">
            <v>0.10265299999999999</v>
          </cell>
        </row>
        <row r="2570">
          <cell r="I2570">
            <v>0.10269300000000001</v>
          </cell>
        </row>
        <row r="2571">
          <cell r="I2571">
            <v>0.102733</v>
          </cell>
        </row>
        <row r="2572">
          <cell r="I2572">
            <v>0.102773</v>
          </cell>
        </row>
        <row r="2573">
          <cell r="I2573">
            <v>0.102813</v>
          </cell>
        </row>
        <row r="2574">
          <cell r="I2574">
            <v>0.102853</v>
          </cell>
        </row>
        <row r="2575">
          <cell r="I2575">
            <v>0.102893</v>
          </cell>
        </row>
        <row r="2576">
          <cell r="I2576">
            <v>0.102933</v>
          </cell>
        </row>
        <row r="2577">
          <cell r="I2577">
            <v>0.102973</v>
          </cell>
        </row>
        <row r="2578">
          <cell r="I2578">
            <v>0.10301299999999999</v>
          </cell>
        </row>
        <row r="2579">
          <cell r="I2579">
            <v>0.10305300000000001</v>
          </cell>
        </row>
        <row r="2580">
          <cell r="I2580">
            <v>0.103093</v>
          </cell>
        </row>
        <row r="2581">
          <cell r="I2581">
            <v>0.103133</v>
          </cell>
        </row>
        <row r="2582">
          <cell r="I2582">
            <v>0.103173</v>
          </cell>
        </row>
        <row r="2583">
          <cell r="I2583">
            <v>0.103213</v>
          </cell>
        </row>
        <row r="2584">
          <cell r="I2584">
            <v>0.103253</v>
          </cell>
        </row>
        <row r="2585">
          <cell r="I2585">
            <v>0.103293</v>
          </cell>
        </row>
        <row r="2586">
          <cell r="I2586">
            <v>0.10333299999999999</v>
          </cell>
        </row>
        <row r="2587">
          <cell r="I2587">
            <v>0.10337300000000001</v>
          </cell>
        </row>
        <row r="2588">
          <cell r="I2588">
            <v>0.103413</v>
          </cell>
        </row>
        <row r="2589">
          <cell r="I2589">
            <v>0.103453</v>
          </cell>
        </row>
        <row r="2590">
          <cell r="I2590">
            <v>0.103493</v>
          </cell>
        </row>
        <row r="2591">
          <cell r="I2591">
            <v>0.103533</v>
          </cell>
        </row>
        <row r="2592">
          <cell r="I2592">
            <v>0.103573</v>
          </cell>
        </row>
        <row r="2593">
          <cell r="I2593">
            <v>0.103613</v>
          </cell>
        </row>
        <row r="2594">
          <cell r="I2594">
            <v>0.103653</v>
          </cell>
        </row>
        <row r="2595">
          <cell r="I2595">
            <v>0.10369299999999999</v>
          </cell>
        </row>
        <row r="2596">
          <cell r="I2596">
            <v>0.10373300000000001</v>
          </cell>
        </row>
        <row r="2597">
          <cell r="I2597">
            <v>0.103773</v>
          </cell>
        </row>
        <row r="2598">
          <cell r="I2598">
            <v>0.103813</v>
          </cell>
        </row>
        <row r="2599">
          <cell r="I2599">
            <v>0.103853</v>
          </cell>
        </row>
        <row r="2600">
          <cell r="I2600">
            <v>0.103893</v>
          </cell>
        </row>
        <row r="2601">
          <cell r="I2601">
            <v>0.103933</v>
          </cell>
        </row>
        <row r="2602">
          <cell r="I2602">
            <v>0.103973</v>
          </cell>
        </row>
        <row r="2603">
          <cell r="I2603">
            <v>0.10401299999999999</v>
          </cell>
        </row>
        <row r="2604">
          <cell r="I2604">
            <v>0.10405300000000001</v>
          </cell>
        </row>
        <row r="2605">
          <cell r="I2605">
            <v>0.104093</v>
          </cell>
        </row>
        <row r="2606">
          <cell r="I2606">
            <v>0.104133</v>
          </cell>
        </row>
        <row r="2607">
          <cell r="I2607">
            <v>0.104173</v>
          </cell>
        </row>
        <row r="2608">
          <cell r="I2608">
            <v>0.104213</v>
          </cell>
        </row>
        <row r="2609">
          <cell r="I2609">
            <v>0.104253</v>
          </cell>
        </row>
        <row r="2610">
          <cell r="I2610">
            <v>0.104293</v>
          </cell>
        </row>
        <row r="2611">
          <cell r="I2611">
            <v>0.104333</v>
          </cell>
        </row>
        <row r="2612">
          <cell r="I2612">
            <v>0.10437299999999999</v>
          </cell>
        </row>
        <row r="2613">
          <cell r="I2613">
            <v>0.10441300000000001</v>
          </cell>
        </row>
        <row r="2614">
          <cell r="I2614">
            <v>0.104453</v>
          </cell>
        </row>
        <row r="2615">
          <cell r="I2615">
            <v>0.104493</v>
          </cell>
        </row>
        <row r="2616">
          <cell r="I2616">
            <v>0.104533</v>
          </cell>
        </row>
        <row r="2617">
          <cell r="I2617">
            <v>0.104573</v>
          </cell>
        </row>
        <row r="2618">
          <cell r="I2618">
            <v>0.104613</v>
          </cell>
        </row>
        <row r="2619">
          <cell r="I2619">
            <v>0.104653</v>
          </cell>
        </row>
        <row r="2620">
          <cell r="I2620">
            <v>0.10469299999999999</v>
          </cell>
        </row>
        <row r="2621">
          <cell r="I2621">
            <v>0.10473300000000001</v>
          </cell>
        </row>
        <row r="2622">
          <cell r="I2622">
            <v>0.10477300000000001</v>
          </cell>
        </row>
        <row r="2623">
          <cell r="I2623">
            <v>0.104813</v>
          </cell>
        </row>
        <row r="2624">
          <cell r="I2624">
            <v>0.104853</v>
          </cell>
        </row>
        <row r="2625">
          <cell r="I2625">
            <v>0.104893</v>
          </cell>
        </row>
        <row r="2626">
          <cell r="I2626">
            <v>0.104933</v>
          </cell>
        </row>
        <row r="2627">
          <cell r="I2627">
            <v>0.104973</v>
          </cell>
        </row>
        <row r="2628">
          <cell r="I2628">
            <v>0.105013</v>
          </cell>
        </row>
        <row r="2629">
          <cell r="I2629">
            <v>0.10505299999999999</v>
          </cell>
        </row>
        <row r="2630">
          <cell r="I2630">
            <v>0.10509300000000001</v>
          </cell>
        </row>
        <row r="2631">
          <cell r="I2631">
            <v>0.105133</v>
          </cell>
        </row>
        <row r="2632">
          <cell r="I2632">
            <v>0.105173</v>
          </cell>
        </row>
        <row r="2633">
          <cell r="I2633">
            <v>0.105213</v>
          </cell>
        </row>
        <row r="2634">
          <cell r="I2634">
            <v>0.105253</v>
          </cell>
        </row>
        <row r="2635">
          <cell r="I2635">
            <v>0.105293</v>
          </cell>
        </row>
        <row r="2636">
          <cell r="I2636">
            <v>0.105333</v>
          </cell>
        </row>
        <row r="2637">
          <cell r="I2637">
            <v>0.10537299999999999</v>
          </cell>
        </row>
        <row r="2638">
          <cell r="I2638">
            <v>0.10541300000000001</v>
          </cell>
        </row>
        <row r="2639">
          <cell r="I2639">
            <v>0.10545300000000001</v>
          </cell>
        </row>
        <row r="2640">
          <cell r="I2640">
            <v>0.105493</v>
          </cell>
        </row>
        <row r="2641">
          <cell r="I2641">
            <v>0.105533</v>
          </cell>
        </row>
        <row r="2642">
          <cell r="I2642">
            <v>0.105573</v>
          </cell>
        </row>
        <row r="2643">
          <cell r="I2643">
            <v>0.105613</v>
          </cell>
        </row>
        <row r="2644">
          <cell r="I2644">
            <v>0.105653</v>
          </cell>
        </row>
        <row r="2645">
          <cell r="I2645">
            <v>0.105693</v>
          </cell>
        </row>
        <row r="2646">
          <cell r="I2646">
            <v>0.10573299999999999</v>
          </cell>
        </row>
        <row r="2647">
          <cell r="I2647">
            <v>0.10577300000000001</v>
          </cell>
        </row>
        <row r="2648">
          <cell r="I2648">
            <v>0.105813</v>
          </cell>
        </row>
        <row r="2649">
          <cell r="I2649">
            <v>0.105853</v>
          </cell>
        </row>
        <row r="2650">
          <cell r="I2650">
            <v>0.105893</v>
          </cell>
        </row>
        <row r="2651">
          <cell r="I2651">
            <v>0.105933</v>
          </cell>
        </row>
        <row r="2652">
          <cell r="I2652">
            <v>0.105973</v>
          </cell>
        </row>
        <row r="2653">
          <cell r="I2653">
            <v>0.106013</v>
          </cell>
        </row>
        <row r="2654">
          <cell r="I2654">
            <v>0.10605299999999999</v>
          </cell>
        </row>
        <row r="2655">
          <cell r="I2655">
            <v>0.10609300000000001</v>
          </cell>
        </row>
        <row r="2656">
          <cell r="I2656">
            <v>0.10613300000000001</v>
          </cell>
        </row>
        <row r="2657">
          <cell r="I2657">
            <v>0.106173</v>
          </cell>
        </row>
        <row r="2658">
          <cell r="I2658">
            <v>0.106213</v>
          </cell>
        </row>
        <row r="2659">
          <cell r="I2659">
            <v>0.106253</v>
          </cell>
        </row>
        <row r="2660">
          <cell r="I2660">
            <v>0.106293</v>
          </cell>
        </row>
        <row r="2661">
          <cell r="I2661">
            <v>0.106333</v>
          </cell>
        </row>
        <row r="2662">
          <cell r="I2662">
            <v>0.106373</v>
          </cell>
        </row>
        <row r="2663">
          <cell r="I2663">
            <v>0.10641299999999999</v>
          </cell>
        </row>
        <row r="2664">
          <cell r="I2664">
            <v>0.10645300000000001</v>
          </cell>
        </row>
        <row r="2665">
          <cell r="I2665">
            <v>0.106493</v>
          </cell>
        </row>
        <row r="2666">
          <cell r="I2666">
            <v>0.106533</v>
          </cell>
        </row>
        <row r="2667">
          <cell r="I2667">
            <v>0.106573</v>
          </cell>
        </row>
        <row r="2668">
          <cell r="I2668">
            <v>0.106613</v>
          </cell>
        </row>
        <row r="2669">
          <cell r="I2669">
            <v>0.106653</v>
          </cell>
        </row>
        <row r="2670">
          <cell r="I2670">
            <v>0.106693</v>
          </cell>
        </row>
        <row r="2671">
          <cell r="I2671">
            <v>0.10673299999999999</v>
          </cell>
        </row>
        <row r="2672">
          <cell r="I2672">
            <v>0.10677300000000001</v>
          </cell>
        </row>
        <row r="2673">
          <cell r="I2673">
            <v>0.10681300000000001</v>
          </cell>
        </row>
        <row r="2674">
          <cell r="I2674">
            <v>0.106853</v>
          </cell>
        </row>
        <row r="2675">
          <cell r="I2675">
            <v>0.106893</v>
          </cell>
        </row>
        <row r="2676">
          <cell r="I2676">
            <v>0.106933</v>
          </cell>
        </row>
        <row r="2677">
          <cell r="I2677">
            <v>0.106973</v>
          </cell>
        </row>
        <row r="2678">
          <cell r="I2678">
            <v>0.107013</v>
          </cell>
        </row>
        <row r="2679">
          <cell r="I2679">
            <v>0.107053</v>
          </cell>
        </row>
        <row r="2680">
          <cell r="I2680">
            <v>0.10709299999999999</v>
          </cell>
        </row>
        <row r="2681">
          <cell r="I2681">
            <v>0.10713300000000001</v>
          </cell>
        </row>
        <row r="2682">
          <cell r="I2682">
            <v>0.107173</v>
          </cell>
        </row>
        <row r="2683">
          <cell r="I2683">
            <v>0.107213</v>
          </cell>
        </row>
        <row r="2684">
          <cell r="I2684">
            <v>0.107253</v>
          </cell>
        </row>
        <row r="2685">
          <cell r="I2685">
            <v>0.107293</v>
          </cell>
        </row>
        <row r="2686">
          <cell r="I2686">
            <v>0.107333</v>
          </cell>
        </row>
        <row r="2687">
          <cell r="I2687">
            <v>0.107373</v>
          </cell>
        </row>
        <row r="2688">
          <cell r="I2688">
            <v>0.10741299999999999</v>
          </cell>
        </row>
        <row r="2689">
          <cell r="I2689">
            <v>0.10745300000000001</v>
          </cell>
        </row>
        <row r="2690">
          <cell r="I2690">
            <v>0.10749300000000001</v>
          </cell>
        </row>
        <row r="2691">
          <cell r="I2691">
            <v>0.107533</v>
          </cell>
        </row>
        <row r="2692">
          <cell r="I2692">
            <v>0.107573</v>
          </cell>
        </row>
        <row r="2693">
          <cell r="I2693">
            <v>0.107613</v>
          </cell>
        </row>
        <row r="2694">
          <cell r="I2694">
            <v>0.107653</v>
          </cell>
        </row>
        <row r="2695">
          <cell r="I2695">
            <v>0.107693</v>
          </cell>
        </row>
        <row r="2696">
          <cell r="I2696">
            <v>0.107733</v>
          </cell>
        </row>
        <row r="2697">
          <cell r="I2697">
            <v>0.10777299999999999</v>
          </cell>
        </row>
        <row r="2698">
          <cell r="I2698">
            <v>0.10781300000000001</v>
          </cell>
        </row>
        <row r="2699">
          <cell r="I2699">
            <v>0.107853</v>
          </cell>
        </row>
        <row r="2700">
          <cell r="I2700">
            <v>0.107893</v>
          </cell>
        </row>
        <row r="2701">
          <cell r="I2701">
            <v>0.107933</v>
          </cell>
        </row>
        <row r="2702">
          <cell r="I2702">
            <v>0.107973</v>
          </cell>
        </row>
        <row r="2703">
          <cell r="I2703">
            <v>0.108013</v>
          </cell>
        </row>
        <row r="2704">
          <cell r="I2704">
            <v>0.108053</v>
          </cell>
        </row>
        <row r="2705">
          <cell r="I2705">
            <v>0.10809299999999999</v>
          </cell>
        </row>
        <row r="2706">
          <cell r="I2706">
            <v>0.10813300000000001</v>
          </cell>
        </row>
        <row r="2707">
          <cell r="I2707">
            <v>0.10817300000000001</v>
          </cell>
        </row>
        <row r="2708">
          <cell r="I2708">
            <v>0.108213</v>
          </cell>
        </row>
        <row r="2709">
          <cell r="I2709">
            <v>0.108253</v>
          </cell>
        </row>
        <row r="2710">
          <cell r="I2710">
            <v>0.108293</v>
          </cell>
        </row>
        <row r="2711">
          <cell r="I2711">
            <v>0.108333</v>
          </cell>
        </row>
        <row r="2712">
          <cell r="I2712">
            <v>0.108373</v>
          </cell>
        </row>
        <row r="2713">
          <cell r="I2713">
            <v>0.108413</v>
          </cell>
        </row>
        <row r="2714">
          <cell r="I2714">
            <v>0.10845299999999999</v>
          </cell>
        </row>
        <row r="2715">
          <cell r="I2715">
            <v>0.10849300000000001</v>
          </cell>
        </row>
        <row r="2716">
          <cell r="I2716">
            <v>0.108533</v>
          </cell>
        </row>
        <row r="2717">
          <cell r="I2717">
            <v>0.108573</v>
          </cell>
        </row>
        <row r="2718">
          <cell r="I2718">
            <v>0.108613</v>
          </cell>
        </row>
        <row r="2719">
          <cell r="I2719">
            <v>0.108653</v>
          </cell>
        </row>
        <row r="2720">
          <cell r="I2720">
            <v>0.108693</v>
          </cell>
        </row>
        <row r="2721">
          <cell r="I2721">
            <v>0.108733</v>
          </cell>
        </row>
        <row r="2722">
          <cell r="I2722">
            <v>0.10877299999999999</v>
          </cell>
        </row>
        <row r="2723">
          <cell r="I2723">
            <v>0.10881300000000001</v>
          </cell>
        </row>
        <row r="2724">
          <cell r="I2724">
            <v>0.10885300000000001</v>
          </cell>
        </row>
        <row r="2725">
          <cell r="I2725">
            <v>0.108893</v>
          </cell>
        </row>
        <row r="2726">
          <cell r="I2726">
            <v>0.108933</v>
          </cell>
        </row>
        <row r="2727">
          <cell r="I2727">
            <v>0.108973</v>
          </cell>
        </row>
        <row r="2728">
          <cell r="I2728">
            <v>0.109013</v>
          </cell>
        </row>
        <row r="2729">
          <cell r="I2729">
            <v>0.109053</v>
          </cell>
        </row>
        <row r="2730">
          <cell r="I2730">
            <v>0.109093</v>
          </cell>
        </row>
        <row r="2731">
          <cell r="I2731">
            <v>0.10913299999999999</v>
          </cell>
        </row>
        <row r="2732">
          <cell r="I2732">
            <v>0.10917300000000001</v>
          </cell>
        </row>
        <row r="2733">
          <cell r="I2733">
            <v>0.109213</v>
          </cell>
        </row>
        <row r="2734">
          <cell r="I2734">
            <v>0.109253</v>
          </cell>
        </row>
        <row r="2735">
          <cell r="I2735">
            <v>0.109293</v>
          </cell>
        </row>
        <row r="2736">
          <cell r="I2736">
            <v>0.109333</v>
          </cell>
        </row>
        <row r="2737">
          <cell r="I2737">
            <v>0.109373</v>
          </cell>
        </row>
        <row r="2738">
          <cell r="I2738">
            <v>0.109413</v>
          </cell>
        </row>
        <row r="2739">
          <cell r="I2739">
            <v>0.10945299999999999</v>
          </cell>
        </row>
        <row r="2740">
          <cell r="I2740">
            <v>0.10949299999999999</v>
          </cell>
        </row>
        <row r="2741">
          <cell r="I2741">
            <v>0.10953300000000001</v>
          </cell>
        </row>
        <row r="2742">
          <cell r="I2742">
            <v>0.109573</v>
          </cell>
        </row>
        <row r="2743">
          <cell r="I2743">
            <v>0.109613</v>
          </cell>
        </row>
        <row r="2744">
          <cell r="I2744">
            <v>0.109653</v>
          </cell>
        </row>
        <row r="2745">
          <cell r="I2745">
            <v>0.109693</v>
          </cell>
        </row>
        <row r="2746">
          <cell r="I2746">
            <v>0.109733</v>
          </cell>
        </row>
        <row r="2747">
          <cell r="I2747">
            <v>0.109773</v>
          </cell>
        </row>
        <row r="2748">
          <cell r="I2748">
            <v>0.10981299999999999</v>
          </cell>
        </row>
        <row r="2749">
          <cell r="I2749">
            <v>0.10985300000000001</v>
          </cell>
        </row>
        <row r="2750">
          <cell r="I2750">
            <v>0.109893</v>
          </cell>
        </row>
        <row r="2751">
          <cell r="I2751">
            <v>0.109933</v>
          </cell>
        </row>
        <row r="2752">
          <cell r="I2752">
            <v>0.109973</v>
          </cell>
        </row>
        <row r="2753">
          <cell r="I2753">
            <v>0.110013</v>
          </cell>
        </row>
        <row r="2754">
          <cell r="I2754">
            <v>0.110053</v>
          </cell>
        </row>
        <row r="2755">
          <cell r="I2755">
            <v>0.110093</v>
          </cell>
        </row>
        <row r="2756">
          <cell r="I2756">
            <v>0.11013299999999999</v>
          </cell>
        </row>
        <row r="2757">
          <cell r="I2757">
            <v>0.11017299999999999</v>
          </cell>
        </row>
        <row r="2758">
          <cell r="I2758">
            <v>0.11021300000000001</v>
          </cell>
        </row>
        <row r="2759">
          <cell r="I2759">
            <v>0.110253</v>
          </cell>
        </row>
        <row r="2760">
          <cell r="I2760">
            <v>0.110293</v>
          </cell>
        </row>
        <row r="2761">
          <cell r="I2761">
            <v>0.110333</v>
          </cell>
        </row>
        <row r="2762">
          <cell r="I2762">
            <v>0.110373</v>
          </cell>
        </row>
        <row r="2763">
          <cell r="I2763">
            <v>0.110413</v>
          </cell>
        </row>
        <row r="2764">
          <cell r="I2764">
            <v>0.110453</v>
          </cell>
        </row>
        <row r="2765">
          <cell r="I2765">
            <v>0.11049299999999999</v>
          </cell>
        </row>
        <row r="2766">
          <cell r="I2766">
            <v>0.11053300000000001</v>
          </cell>
        </row>
        <row r="2767">
          <cell r="I2767">
            <v>0.110573</v>
          </cell>
        </row>
        <row r="2768">
          <cell r="I2768">
            <v>0.110613</v>
          </cell>
        </row>
        <row r="2769">
          <cell r="I2769">
            <v>0.110653</v>
          </cell>
        </row>
        <row r="2770">
          <cell r="I2770">
            <v>0.110693</v>
          </cell>
        </row>
        <row r="2771">
          <cell r="I2771">
            <v>0.110733</v>
          </cell>
        </row>
        <row r="2772">
          <cell r="I2772">
            <v>0.110773</v>
          </cell>
        </row>
        <row r="2773">
          <cell r="I2773">
            <v>0.11081299999999999</v>
          </cell>
        </row>
        <row r="2774">
          <cell r="I2774">
            <v>0.11085299999999999</v>
          </cell>
        </row>
        <row r="2775">
          <cell r="I2775">
            <v>0.11089300000000001</v>
          </cell>
        </row>
        <row r="2776">
          <cell r="I2776">
            <v>0.110933</v>
          </cell>
        </row>
        <row r="2777">
          <cell r="I2777">
            <v>0.110973</v>
          </cell>
        </row>
        <row r="2778">
          <cell r="I2778">
            <v>0.111013</v>
          </cell>
        </row>
        <row r="2779">
          <cell r="I2779">
            <v>0.111053</v>
          </cell>
        </row>
        <row r="2780">
          <cell r="I2780">
            <v>0.111093</v>
          </cell>
        </row>
        <row r="2781">
          <cell r="I2781">
            <v>0.111133</v>
          </cell>
        </row>
        <row r="2782">
          <cell r="I2782">
            <v>0.11117299999999999</v>
          </cell>
        </row>
        <row r="2783">
          <cell r="I2783">
            <v>0.11121300000000001</v>
          </cell>
        </row>
        <row r="2784">
          <cell r="I2784">
            <v>0.111253</v>
          </cell>
        </row>
        <row r="2785">
          <cell r="I2785">
            <v>0.111293</v>
          </cell>
        </row>
        <row r="2786">
          <cell r="I2786">
            <v>0.111333</v>
          </cell>
        </row>
        <row r="2787">
          <cell r="I2787">
            <v>0.111373</v>
          </cell>
        </row>
        <row r="2788">
          <cell r="I2788">
            <v>0.111413</v>
          </cell>
        </row>
        <row r="2789">
          <cell r="I2789">
            <v>0.111453</v>
          </cell>
        </row>
        <row r="2790">
          <cell r="I2790">
            <v>0.11149299999999999</v>
          </cell>
        </row>
        <row r="2791">
          <cell r="I2791">
            <v>0.11153299999999999</v>
          </cell>
        </row>
        <row r="2792">
          <cell r="I2792">
            <v>0.11157300000000001</v>
          </cell>
        </row>
        <row r="2793">
          <cell r="I2793">
            <v>0.111613</v>
          </cell>
        </row>
        <row r="2794">
          <cell r="I2794">
            <v>0.111653</v>
          </cell>
        </row>
        <row r="2795">
          <cell r="I2795">
            <v>0.111693</v>
          </cell>
        </row>
        <row r="2796">
          <cell r="I2796">
            <v>0.111733</v>
          </cell>
        </row>
        <row r="2797">
          <cell r="I2797">
            <v>0.111773</v>
          </cell>
        </row>
        <row r="2798">
          <cell r="I2798">
            <v>0.111813</v>
          </cell>
        </row>
        <row r="2799">
          <cell r="I2799">
            <v>0.11185299999999999</v>
          </cell>
        </row>
        <row r="2800">
          <cell r="I2800">
            <v>0.11189300000000001</v>
          </cell>
        </row>
        <row r="2801">
          <cell r="I2801">
            <v>0.111933</v>
          </cell>
        </row>
        <row r="2802">
          <cell r="I2802">
            <v>0.111973</v>
          </cell>
        </row>
        <row r="2803">
          <cell r="I2803">
            <v>0.112013</v>
          </cell>
        </row>
        <row r="2804">
          <cell r="I2804">
            <v>0.112053</v>
          </cell>
        </row>
        <row r="2805">
          <cell r="I2805">
            <v>0.112093</v>
          </cell>
        </row>
        <row r="2806">
          <cell r="I2806">
            <v>0.112133</v>
          </cell>
        </row>
        <row r="2807">
          <cell r="I2807">
            <v>0.11217299999999999</v>
          </cell>
        </row>
        <row r="2808">
          <cell r="I2808">
            <v>0.11221299999999999</v>
          </cell>
        </row>
        <row r="2809">
          <cell r="I2809">
            <v>0.11225300000000001</v>
          </cell>
        </row>
        <row r="2810">
          <cell r="I2810">
            <v>0.112293</v>
          </cell>
        </row>
        <row r="2811">
          <cell r="I2811">
            <v>0.112333</v>
          </cell>
        </row>
        <row r="2812">
          <cell r="I2812">
            <v>0.112373</v>
          </cell>
        </row>
        <row r="2813">
          <cell r="I2813">
            <v>0.112413</v>
          </cell>
        </row>
        <row r="2814">
          <cell r="I2814">
            <v>0.112453</v>
          </cell>
        </row>
        <row r="2815">
          <cell r="I2815">
            <v>0.112493</v>
          </cell>
        </row>
        <row r="2816">
          <cell r="I2816">
            <v>0.11253299999999999</v>
          </cell>
        </row>
        <row r="2817">
          <cell r="I2817">
            <v>0.11257300000000001</v>
          </cell>
        </row>
        <row r="2818">
          <cell r="I2818">
            <v>0.112613</v>
          </cell>
        </row>
        <row r="2819">
          <cell r="I2819">
            <v>0.112653</v>
          </cell>
        </row>
        <row r="2820">
          <cell r="I2820">
            <v>0.112693</v>
          </cell>
        </row>
        <row r="2821">
          <cell r="I2821">
            <v>0.112733</v>
          </cell>
        </row>
        <row r="2822">
          <cell r="I2822">
            <v>0.112773</v>
          </cell>
        </row>
        <row r="2823">
          <cell r="I2823">
            <v>0.112813</v>
          </cell>
        </row>
        <row r="2824">
          <cell r="I2824">
            <v>0.11285299999999999</v>
          </cell>
        </row>
        <row r="2825">
          <cell r="I2825">
            <v>0.11289299999999999</v>
          </cell>
        </row>
        <row r="2826">
          <cell r="I2826">
            <v>0.11293300000000001</v>
          </cell>
        </row>
        <row r="2827">
          <cell r="I2827">
            <v>0.112973</v>
          </cell>
        </row>
        <row r="2828">
          <cell r="I2828">
            <v>0.113013</v>
          </cell>
        </row>
        <row r="2829">
          <cell r="I2829">
            <v>0.113053</v>
          </cell>
        </row>
        <row r="2830">
          <cell r="I2830">
            <v>0.113093</v>
          </cell>
        </row>
        <row r="2831">
          <cell r="I2831">
            <v>0.113133</v>
          </cell>
        </row>
        <row r="2832">
          <cell r="I2832">
            <v>0.113173</v>
          </cell>
        </row>
        <row r="2833">
          <cell r="I2833">
            <v>0.11321299999999999</v>
          </cell>
        </row>
        <row r="2834">
          <cell r="I2834">
            <v>0.11325300000000001</v>
          </cell>
        </row>
        <row r="2835">
          <cell r="I2835">
            <v>0.113293</v>
          </cell>
        </row>
        <row r="2836">
          <cell r="I2836">
            <v>0.113333</v>
          </cell>
        </row>
        <row r="2837">
          <cell r="I2837">
            <v>0.113373</v>
          </cell>
        </row>
        <row r="2838">
          <cell r="I2838">
            <v>0.113413</v>
          </cell>
        </row>
        <row r="2839">
          <cell r="I2839">
            <v>0.113453</v>
          </cell>
        </row>
        <row r="2840">
          <cell r="I2840">
            <v>0.113493</v>
          </cell>
        </row>
        <row r="2841">
          <cell r="I2841">
            <v>0.113533</v>
          </cell>
        </row>
        <row r="2842">
          <cell r="I2842">
            <v>0.11357299999999999</v>
          </cell>
        </row>
        <row r="2843">
          <cell r="I2843">
            <v>0.11361300000000001</v>
          </cell>
        </row>
        <row r="2844">
          <cell r="I2844">
            <v>0.113653</v>
          </cell>
        </row>
        <row r="2845">
          <cell r="I2845">
            <v>0.113693</v>
          </cell>
        </row>
        <row r="2846">
          <cell r="I2846">
            <v>0.113733</v>
          </cell>
        </row>
        <row r="2847">
          <cell r="I2847">
            <v>0.113773</v>
          </cell>
        </row>
        <row r="2848">
          <cell r="I2848">
            <v>0.113813</v>
          </cell>
        </row>
        <row r="2849">
          <cell r="I2849">
            <v>0.113853</v>
          </cell>
        </row>
        <row r="2850">
          <cell r="I2850">
            <v>0.11389299999999999</v>
          </cell>
        </row>
        <row r="2851">
          <cell r="I2851">
            <v>0.11393300000000001</v>
          </cell>
        </row>
        <row r="2852">
          <cell r="I2852">
            <v>0.113973</v>
          </cell>
        </row>
        <row r="2853">
          <cell r="I2853">
            <v>0.114013</v>
          </cell>
        </row>
        <row r="2854">
          <cell r="I2854">
            <v>0.114053</v>
          </cell>
        </row>
        <row r="2855">
          <cell r="I2855">
            <v>0.114093</v>
          </cell>
        </row>
        <row r="2856">
          <cell r="I2856">
            <v>0.114133</v>
          </cell>
        </row>
        <row r="2857">
          <cell r="I2857">
            <v>0.114173</v>
          </cell>
        </row>
        <row r="2858">
          <cell r="I2858">
            <v>0.114213</v>
          </cell>
        </row>
        <row r="2859">
          <cell r="I2859">
            <v>0.11425200000000001</v>
          </cell>
        </row>
        <row r="2860">
          <cell r="I2860">
            <v>0.114292</v>
          </cell>
        </row>
        <row r="2861">
          <cell r="I2861">
            <v>0.114332</v>
          </cell>
        </row>
        <row r="2862">
          <cell r="I2862">
            <v>0.114372</v>
          </cell>
        </row>
        <row r="2863">
          <cell r="I2863">
            <v>0.114412</v>
          </cell>
        </row>
        <row r="2864">
          <cell r="I2864">
            <v>0.114452</v>
          </cell>
        </row>
        <row r="2865">
          <cell r="I2865">
            <v>0.114492</v>
          </cell>
        </row>
        <row r="2866">
          <cell r="I2866">
            <v>0.11453199999999999</v>
          </cell>
        </row>
        <row r="2867">
          <cell r="I2867">
            <v>0.11457199999999999</v>
          </cell>
        </row>
        <row r="2868">
          <cell r="I2868">
            <v>0.11461200000000001</v>
          </cell>
        </row>
        <row r="2869">
          <cell r="I2869">
            <v>0.114652</v>
          </cell>
        </row>
        <row r="2870">
          <cell r="I2870">
            <v>0.114692</v>
          </cell>
        </row>
        <row r="2871">
          <cell r="I2871">
            <v>0.114732</v>
          </cell>
        </row>
        <row r="2872">
          <cell r="I2872">
            <v>0.114772</v>
          </cell>
        </row>
        <row r="2873">
          <cell r="I2873">
            <v>0.114812</v>
          </cell>
        </row>
        <row r="2874">
          <cell r="I2874">
            <v>0.114852</v>
          </cell>
        </row>
        <row r="2875">
          <cell r="I2875">
            <v>0.11489199999999999</v>
          </cell>
        </row>
        <row r="2876">
          <cell r="I2876">
            <v>0.11493200000000001</v>
          </cell>
        </row>
        <row r="2877">
          <cell r="I2877">
            <v>0.114972</v>
          </cell>
        </row>
        <row r="2878">
          <cell r="I2878">
            <v>0.115012</v>
          </cell>
        </row>
        <row r="2879">
          <cell r="I2879">
            <v>0.115052</v>
          </cell>
        </row>
        <row r="2880">
          <cell r="I2880">
            <v>0.115092</v>
          </cell>
        </row>
        <row r="2881">
          <cell r="I2881">
            <v>0.115132</v>
          </cell>
        </row>
        <row r="2882">
          <cell r="I2882">
            <v>0.115172</v>
          </cell>
        </row>
        <row r="2883">
          <cell r="I2883">
            <v>0.11521199999999999</v>
          </cell>
        </row>
        <row r="2884">
          <cell r="I2884">
            <v>0.11525199999999999</v>
          </cell>
        </row>
        <row r="2885">
          <cell r="I2885">
            <v>0.11529200000000001</v>
          </cell>
        </row>
        <row r="2886">
          <cell r="I2886">
            <v>0.115332</v>
          </cell>
        </row>
        <row r="2887">
          <cell r="I2887">
            <v>0.115372</v>
          </cell>
        </row>
        <row r="2888">
          <cell r="I2888">
            <v>0.115412</v>
          </cell>
        </row>
        <row r="2889">
          <cell r="I2889">
            <v>0.115452</v>
          </cell>
        </row>
        <row r="2890">
          <cell r="I2890">
            <v>0.115492</v>
          </cell>
        </row>
        <row r="2891">
          <cell r="I2891">
            <v>0.115532</v>
          </cell>
        </row>
        <row r="2892">
          <cell r="I2892">
            <v>0.11557199999999999</v>
          </cell>
        </row>
        <row r="2893">
          <cell r="I2893">
            <v>0.11561200000000001</v>
          </cell>
        </row>
        <row r="2894">
          <cell r="I2894">
            <v>0.115652</v>
          </cell>
        </row>
        <row r="2895">
          <cell r="I2895">
            <v>0.115692</v>
          </cell>
        </row>
        <row r="2896">
          <cell r="I2896">
            <v>0.115732</v>
          </cell>
        </row>
        <row r="2897">
          <cell r="I2897">
            <v>0.115772</v>
          </cell>
        </row>
        <row r="2898">
          <cell r="I2898">
            <v>0.115812</v>
          </cell>
        </row>
        <row r="2899">
          <cell r="I2899">
            <v>0.115852</v>
          </cell>
        </row>
        <row r="2900">
          <cell r="I2900">
            <v>0.115892</v>
          </cell>
        </row>
        <row r="2901">
          <cell r="I2901">
            <v>0.11593199999999999</v>
          </cell>
        </row>
        <row r="2902">
          <cell r="I2902">
            <v>0.11597200000000001</v>
          </cell>
        </row>
        <row r="2903">
          <cell r="I2903">
            <v>0.116012</v>
          </cell>
        </row>
        <row r="2904">
          <cell r="I2904">
            <v>0.116052</v>
          </cell>
        </row>
        <row r="2905">
          <cell r="I2905">
            <v>0.116092</v>
          </cell>
        </row>
        <row r="2906">
          <cell r="I2906">
            <v>0.116132</v>
          </cell>
        </row>
        <row r="2907">
          <cell r="I2907">
            <v>0.116172</v>
          </cell>
        </row>
        <row r="2908">
          <cell r="I2908">
            <v>0.116212</v>
          </cell>
        </row>
        <row r="2909">
          <cell r="I2909">
            <v>0.11625199999999999</v>
          </cell>
        </row>
        <row r="2910">
          <cell r="I2910">
            <v>0.11629200000000001</v>
          </cell>
        </row>
        <row r="2911">
          <cell r="I2911">
            <v>0.116332</v>
          </cell>
        </row>
        <row r="2912">
          <cell r="I2912">
            <v>0.116372</v>
          </cell>
        </row>
        <row r="2913">
          <cell r="I2913">
            <v>0.116412</v>
          </cell>
        </row>
        <row r="2914">
          <cell r="I2914">
            <v>0.116452</v>
          </cell>
        </row>
        <row r="2915">
          <cell r="I2915">
            <v>0.116492</v>
          </cell>
        </row>
        <row r="2916">
          <cell r="I2916">
            <v>0.116532</v>
          </cell>
        </row>
        <row r="2917">
          <cell r="I2917">
            <v>0.116572</v>
          </cell>
        </row>
        <row r="2918">
          <cell r="I2918">
            <v>0.11661199999999999</v>
          </cell>
        </row>
        <row r="2919">
          <cell r="I2919">
            <v>0.11665200000000001</v>
          </cell>
        </row>
        <row r="2920">
          <cell r="I2920">
            <v>0.116692</v>
          </cell>
        </row>
        <row r="2921">
          <cell r="I2921">
            <v>0.116732</v>
          </cell>
        </row>
        <row r="2922">
          <cell r="I2922">
            <v>0.116772</v>
          </cell>
        </row>
        <row r="2923">
          <cell r="I2923">
            <v>0.116812</v>
          </cell>
        </row>
        <row r="2924">
          <cell r="I2924">
            <v>0.116852</v>
          </cell>
        </row>
        <row r="2925">
          <cell r="I2925">
            <v>0.116892</v>
          </cell>
        </row>
        <row r="2926">
          <cell r="I2926">
            <v>0.11693199999999999</v>
          </cell>
        </row>
        <row r="2927">
          <cell r="I2927">
            <v>0.11697200000000001</v>
          </cell>
        </row>
        <row r="2928">
          <cell r="I2928">
            <v>0.117012</v>
          </cell>
        </row>
        <row r="2929">
          <cell r="I2929">
            <v>0.117052</v>
          </cell>
        </row>
        <row r="2930">
          <cell r="I2930">
            <v>0.117092</v>
          </cell>
        </row>
        <row r="2931">
          <cell r="I2931">
            <v>0.117132</v>
          </cell>
        </row>
        <row r="2932">
          <cell r="I2932">
            <v>0.117172</v>
          </cell>
        </row>
        <row r="2933">
          <cell r="I2933">
            <v>0.117212</v>
          </cell>
        </row>
        <row r="2934">
          <cell r="I2934">
            <v>0.117252</v>
          </cell>
        </row>
        <row r="2935">
          <cell r="I2935">
            <v>0.11729199999999999</v>
          </cell>
        </row>
        <row r="2936">
          <cell r="I2936">
            <v>0.11733200000000001</v>
          </cell>
        </row>
        <row r="2937">
          <cell r="I2937">
            <v>0.117372</v>
          </cell>
        </row>
        <row r="2938">
          <cell r="I2938">
            <v>0.117412</v>
          </cell>
        </row>
        <row r="2939">
          <cell r="I2939">
            <v>0.117452</v>
          </cell>
        </row>
        <row r="2940">
          <cell r="I2940">
            <v>0.117492</v>
          </cell>
        </row>
        <row r="2941">
          <cell r="I2941">
            <v>0.117532</v>
          </cell>
        </row>
        <row r="2942">
          <cell r="I2942">
            <v>0.117572</v>
          </cell>
        </row>
        <row r="2943">
          <cell r="I2943">
            <v>0.11761199999999999</v>
          </cell>
        </row>
        <row r="2944">
          <cell r="I2944">
            <v>0.11765200000000001</v>
          </cell>
        </row>
        <row r="2945">
          <cell r="I2945">
            <v>0.117692</v>
          </cell>
        </row>
        <row r="2946">
          <cell r="I2946">
            <v>0.117732</v>
          </cell>
        </row>
        <row r="2947">
          <cell r="I2947">
            <v>0.117772</v>
          </cell>
        </row>
        <row r="2948">
          <cell r="I2948">
            <v>0.117812</v>
          </cell>
        </row>
        <row r="2949">
          <cell r="I2949">
            <v>0.117852</v>
          </cell>
        </row>
        <row r="2950">
          <cell r="I2950">
            <v>0.117892</v>
          </cell>
        </row>
        <row r="2951">
          <cell r="I2951">
            <v>0.117932</v>
          </cell>
        </row>
        <row r="2952">
          <cell r="I2952">
            <v>0.11797199999999999</v>
          </cell>
        </row>
        <row r="2953">
          <cell r="I2953">
            <v>0.11801200000000001</v>
          </cell>
        </row>
        <row r="2954">
          <cell r="I2954">
            <v>0.118052</v>
          </cell>
        </row>
        <row r="2955">
          <cell r="I2955">
            <v>0.118092</v>
          </cell>
        </row>
        <row r="2956">
          <cell r="I2956">
            <v>0.118132</v>
          </cell>
        </row>
        <row r="2957">
          <cell r="I2957">
            <v>0.118172</v>
          </cell>
        </row>
        <row r="2958">
          <cell r="I2958">
            <v>0.118212</v>
          </cell>
        </row>
        <row r="2959">
          <cell r="I2959">
            <v>0.118252</v>
          </cell>
        </row>
        <row r="2960">
          <cell r="I2960">
            <v>0.11829199999999999</v>
          </cell>
        </row>
        <row r="2961">
          <cell r="I2961">
            <v>0.11833200000000001</v>
          </cell>
        </row>
        <row r="2962">
          <cell r="I2962">
            <v>0.118372</v>
          </cell>
        </row>
        <row r="2963">
          <cell r="I2963">
            <v>0.118412</v>
          </cell>
        </row>
        <row r="2964">
          <cell r="I2964">
            <v>0.118452</v>
          </cell>
        </row>
        <row r="2965">
          <cell r="I2965">
            <v>0.118492</v>
          </cell>
        </row>
        <row r="2966">
          <cell r="I2966">
            <v>0.118532</v>
          </cell>
        </row>
        <row r="2967">
          <cell r="I2967">
            <v>0.118572</v>
          </cell>
        </row>
        <row r="2968">
          <cell r="I2968">
            <v>0.118612</v>
          </cell>
        </row>
        <row r="2969">
          <cell r="I2969">
            <v>0.11865199999999999</v>
          </cell>
        </row>
        <row r="2970">
          <cell r="I2970">
            <v>0.11869200000000001</v>
          </cell>
        </row>
        <row r="2971">
          <cell r="I2971">
            <v>0.118732</v>
          </cell>
        </row>
        <row r="2972">
          <cell r="I2972">
            <v>0.118772</v>
          </cell>
        </row>
        <row r="2973">
          <cell r="I2973">
            <v>0.118812</v>
          </cell>
        </row>
        <row r="2974">
          <cell r="I2974">
            <v>0.118852</v>
          </cell>
        </row>
        <row r="2975">
          <cell r="I2975">
            <v>0.118892</v>
          </cell>
        </row>
        <row r="2976">
          <cell r="I2976">
            <v>0.118932</v>
          </cell>
        </row>
        <row r="2977">
          <cell r="I2977">
            <v>0.11897199999999999</v>
          </cell>
        </row>
        <row r="2978">
          <cell r="I2978">
            <v>0.11901200000000001</v>
          </cell>
        </row>
        <row r="2979">
          <cell r="I2979">
            <v>0.11905200000000001</v>
          </cell>
        </row>
        <row r="2980">
          <cell r="I2980">
            <v>0.119092</v>
          </cell>
        </row>
        <row r="2981">
          <cell r="I2981">
            <v>0.119132</v>
          </cell>
        </row>
        <row r="2982">
          <cell r="I2982">
            <v>0.119172</v>
          </cell>
        </row>
        <row r="2983">
          <cell r="I2983">
            <v>0.119212</v>
          </cell>
        </row>
        <row r="2984">
          <cell r="I2984">
            <v>0.119252</v>
          </cell>
        </row>
        <row r="2985">
          <cell r="I2985">
            <v>0.119292</v>
          </cell>
        </row>
        <row r="2986">
          <cell r="I2986">
            <v>0.11933199999999999</v>
          </cell>
        </row>
        <row r="2987">
          <cell r="I2987">
            <v>0.11937200000000001</v>
          </cell>
        </row>
        <row r="2988">
          <cell r="I2988">
            <v>0.119412</v>
          </cell>
        </row>
        <row r="2989">
          <cell r="I2989">
            <v>0.119452</v>
          </cell>
        </row>
        <row r="2990">
          <cell r="I2990">
            <v>0.119492</v>
          </cell>
        </row>
        <row r="2991">
          <cell r="I2991">
            <v>0.119532</v>
          </cell>
        </row>
        <row r="2992">
          <cell r="I2992">
            <v>0.119572</v>
          </cell>
        </row>
        <row r="2993">
          <cell r="I2993">
            <v>0.119612</v>
          </cell>
        </row>
        <row r="2994">
          <cell r="I2994">
            <v>0.11965199999999999</v>
          </cell>
        </row>
        <row r="2995">
          <cell r="I2995">
            <v>0.11969200000000001</v>
          </cell>
        </row>
        <row r="2996">
          <cell r="I2996">
            <v>0.11973200000000001</v>
          </cell>
        </row>
        <row r="2997">
          <cell r="I2997">
            <v>0.119772</v>
          </cell>
        </row>
        <row r="2998">
          <cell r="I2998">
            <v>0.119812</v>
          </cell>
        </row>
        <row r="2999">
          <cell r="I2999">
            <v>0.119852</v>
          </cell>
        </row>
        <row r="3000">
          <cell r="I3000">
            <v>0.119892</v>
          </cell>
        </row>
        <row r="3001">
          <cell r="I3001">
            <v>0.119932</v>
          </cell>
        </row>
        <row r="3002">
          <cell r="I3002">
            <v>0.119972</v>
          </cell>
        </row>
        <row r="3003">
          <cell r="I3003">
            <v>0.12001199999999999</v>
          </cell>
        </row>
        <row r="3004">
          <cell r="I3004">
            <v>0.12005200000000001</v>
          </cell>
        </row>
        <row r="3005">
          <cell r="I3005">
            <v>0.120092</v>
          </cell>
        </row>
        <row r="3006">
          <cell r="I3006">
            <v>0.120132</v>
          </cell>
        </row>
        <row r="3007">
          <cell r="I3007">
            <v>0.120172</v>
          </cell>
        </row>
        <row r="3008">
          <cell r="I3008">
            <v>0.120212</v>
          </cell>
        </row>
        <row r="3009">
          <cell r="I3009">
            <v>0.120252</v>
          </cell>
        </row>
        <row r="3010">
          <cell r="I3010">
            <v>0.120292</v>
          </cell>
        </row>
        <row r="3011">
          <cell r="I3011">
            <v>0.12033199999999999</v>
          </cell>
        </row>
        <row r="3012">
          <cell r="I3012">
            <v>0.12037200000000001</v>
          </cell>
        </row>
        <row r="3013">
          <cell r="I3013">
            <v>0.12041200000000001</v>
          </cell>
        </row>
        <row r="3014">
          <cell r="I3014">
            <v>0.120452</v>
          </cell>
        </row>
        <row r="3015">
          <cell r="I3015">
            <v>0.120492</v>
          </cell>
        </row>
        <row r="3016">
          <cell r="I3016">
            <v>0.120532</v>
          </cell>
        </row>
        <row r="3017">
          <cell r="I3017">
            <v>0.120572</v>
          </cell>
        </row>
        <row r="3018">
          <cell r="I3018">
            <v>0.120612</v>
          </cell>
        </row>
        <row r="3019">
          <cell r="I3019">
            <v>0.120652</v>
          </cell>
        </row>
        <row r="3020">
          <cell r="I3020">
            <v>0.12069199999999999</v>
          </cell>
        </row>
        <row r="3021">
          <cell r="I3021">
            <v>0.12073200000000001</v>
          </cell>
        </row>
        <row r="3022">
          <cell r="I3022">
            <v>0.120772</v>
          </cell>
        </row>
        <row r="3023">
          <cell r="I3023">
            <v>0.120812</v>
          </cell>
        </row>
        <row r="3024">
          <cell r="I3024">
            <v>0.120852</v>
          </cell>
        </row>
        <row r="3025">
          <cell r="I3025">
            <v>0.120892</v>
          </cell>
        </row>
        <row r="3026">
          <cell r="I3026">
            <v>0.120932</v>
          </cell>
        </row>
        <row r="3027">
          <cell r="I3027">
            <v>0.120972</v>
          </cell>
        </row>
        <row r="3028">
          <cell r="I3028">
            <v>0.12101199999999999</v>
          </cell>
        </row>
        <row r="3029">
          <cell r="I3029">
            <v>0.12105200000000001</v>
          </cell>
        </row>
        <row r="3030">
          <cell r="I3030">
            <v>0.12109200000000001</v>
          </cell>
        </row>
        <row r="3031">
          <cell r="I3031">
            <v>0.121132</v>
          </cell>
        </row>
        <row r="3032">
          <cell r="I3032">
            <v>0.121172</v>
          </cell>
        </row>
        <row r="3033">
          <cell r="I3033">
            <v>0.121212</v>
          </cell>
        </row>
        <row r="3034">
          <cell r="I3034">
            <v>0.121252</v>
          </cell>
        </row>
        <row r="3035">
          <cell r="I3035">
            <v>0.121292</v>
          </cell>
        </row>
        <row r="3036">
          <cell r="I3036">
            <v>0.121332</v>
          </cell>
        </row>
        <row r="3037">
          <cell r="I3037">
            <v>0.12137199999999999</v>
          </cell>
        </row>
        <row r="3038">
          <cell r="I3038">
            <v>0.12141200000000001</v>
          </cell>
        </row>
        <row r="3039">
          <cell r="I3039">
            <v>0.121452</v>
          </cell>
        </row>
        <row r="3040">
          <cell r="I3040">
            <v>0.121492</v>
          </cell>
        </row>
        <row r="3041">
          <cell r="I3041">
            <v>0.121532</v>
          </cell>
        </row>
        <row r="3042">
          <cell r="I3042">
            <v>0.121572</v>
          </cell>
        </row>
        <row r="3043">
          <cell r="I3043">
            <v>0.121612</v>
          </cell>
        </row>
        <row r="3044">
          <cell r="I3044">
            <v>0.121652</v>
          </cell>
        </row>
        <row r="3045">
          <cell r="I3045">
            <v>0.12169199999999999</v>
          </cell>
        </row>
        <row r="3046">
          <cell r="I3046">
            <v>0.12173200000000001</v>
          </cell>
        </row>
        <row r="3047">
          <cell r="I3047">
            <v>0.12177200000000001</v>
          </cell>
        </row>
        <row r="3048">
          <cell r="I3048">
            <v>0.121812</v>
          </cell>
        </row>
        <row r="3049">
          <cell r="I3049">
            <v>0.121852</v>
          </cell>
        </row>
        <row r="3050">
          <cell r="I3050">
            <v>0.121892</v>
          </cell>
        </row>
        <row r="3051">
          <cell r="I3051">
            <v>0.121932</v>
          </cell>
        </row>
        <row r="3052">
          <cell r="I3052">
            <v>0.121972</v>
          </cell>
        </row>
        <row r="3053">
          <cell r="I3053">
            <v>0.122012</v>
          </cell>
        </row>
        <row r="3054">
          <cell r="I3054">
            <v>0.12205199999999999</v>
          </cell>
        </row>
        <row r="3055">
          <cell r="I3055">
            <v>0.12209200000000001</v>
          </cell>
        </row>
        <row r="3056">
          <cell r="I3056">
            <v>0.122132</v>
          </cell>
        </row>
        <row r="3057">
          <cell r="I3057">
            <v>0.122172</v>
          </cell>
        </row>
        <row r="3058">
          <cell r="I3058">
            <v>0.122212</v>
          </cell>
        </row>
        <row r="3059">
          <cell r="I3059">
            <v>0.122252</v>
          </cell>
        </row>
        <row r="3060">
          <cell r="I3060">
            <v>0.122292</v>
          </cell>
        </row>
        <row r="3061">
          <cell r="I3061">
            <v>0.122332</v>
          </cell>
        </row>
        <row r="3062">
          <cell r="I3062">
            <v>0.12237199999999999</v>
          </cell>
        </row>
        <row r="3063">
          <cell r="I3063">
            <v>0.12241200000000001</v>
          </cell>
        </row>
        <row r="3064">
          <cell r="I3064">
            <v>0.12245200000000001</v>
          </cell>
        </row>
        <row r="3065">
          <cell r="I3065">
            <v>0.122492</v>
          </cell>
        </row>
        <row r="3066">
          <cell r="I3066">
            <v>0.122532</v>
          </cell>
        </row>
        <row r="3067">
          <cell r="I3067">
            <v>0.122572</v>
          </cell>
        </row>
        <row r="3068">
          <cell r="I3068">
            <v>0.122612</v>
          </cell>
        </row>
        <row r="3069">
          <cell r="I3069">
            <v>0.122652</v>
          </cell>
        </row>
        <row r="3070">
          <cell r="I3070">
            <v>0.122692</v>
          </cell>
        </row>
        <row r="3071">
          <cell r="I3071">
            <v>0.12273199999999999</v>
          </cell>
        </row>
        <row r="3072">
          <cell r="I3072">
            <v>0.12277200000000001</v>
          </cell>
        </row>
        <row r="3073">
          <cell r="I3073">
            <v>0.122812</v>
          </cell>
        </row>
        <row r="3074">
          <cell r="I3074">
            <v>0.122852</v>
          </cell>
        </row>
        <row r="3075">
          <cell r="I3075">
            <v>0.122892</v>
          </cell>
        </row>
        <row r="3076">
          <cell r="I3076">
            <v>0.122932</v>
          </cell>
        </row>
        <row r="3077">
          <cell r="I3077">
            <v>0.122972</v>
          </cell>
        </row>
        <row r="3078">
          <cell r="I3078">
            <v>0.123012</v>
          </cell>
        </row>
        <row r="3079">
          <cell r="I3079">
            <v>0.12305199999999999</v>
          </cell>
        </row>
        <row r="3080">
          <cell r="I3080">
            <v>0.12309199999999999</v>
          </cell>
        </row>
        <row r="3081">
          <cell r="I3081">
            <v>0.12313200000000001</v>
          </cell>
        </row>
        <row r="3082">
          <cell r="I3082">
            <v>0.123172</v>
          </cell>
        </row>
        <row r="3083">
          <cell r="I3083">
            <v>0.123212</v>
          </cell>
        </row>
        <row r="3084">
          <cell r="I3084">
            <v>0.123252</v>
          </cell>
        </row>
        <row r="3085">
          <cell r="I3085">
            <v>0.123292</v>
          </cell>
        </row>
        <row r="3086">
          <cell r="I3086">
            <v>0.123332</v>
          </cell>
        </row>
        <row r="3087">
          <cell r="I3087">
            <v>0.123372</v>
          </cell>
        </row>
        <row r="3088">
          <cell r="I3088">
            <v>0.12341199999999999</v>
          </cell>
        </row>
        <row r="3089">
          <cell r="I3089">
            <v>0.12345200000000001</v>
          </cell>
        </row>
        <row r="3090">
          <cell r="I3090">
            <v>0.123492</v>
          </cell>
        </row>
        <row r="3091">
          <cell r="I3091">
            <v>0.123532</v>
          </cell>
        </row>
        <row r="3092">
          <cell r="I3092">
            <v>0.123572</v>
          </cell>
        </row>
        <row r="3093">
          <cell r="I3093">
            <v>0.123612</v>
          </cell>
        </row>
        <row r="3094">
          <cell r="I3094">
            <v>0.123652</v>
          </cell>
        </row>
        <row r="3095">
          <cell r="I3095">
            <v>0.123692</v>
          </cell>
        </row>
        <row r="3096">
          <cell r="I3096">
            <v>0.12373199999999999</v>
          </cell>
        </row>
        <row r="3097">
          <cell r="I3097">
            <v>0.12377199999999999</v>
          </cell>
        </row>
        <row r="3098">
          <cell r="I3098">
            <v>0.12381200000000001</v>
          </cell>
        </row>
        <row r="3099">
          <cell r="I3099">
            <v>0.123852</v>
          </cell>
        </row>
        <row r="3100">
          <cell r="I3100">
            <v>0.123892</v>
          </cell>
        </row>
        <row r="3101">
          <cell r="I3101">
            <v>0.123932</v>
          </cell>
        </row>
        <row r="3102">
          <cell r="I3102">
            <v>0.123972</v>
          </cell>
        </row>
        <row r="3103">
          <cell r="I3103">
            <v>0.124012</v>
          </cell>
        </row>
        <row r="3104">
          <cell r="I3104">
            <v>0.124052</v>
          </cell>
        </row>
        <row r="3105">
          <cell r="I3105">
            <v>0.12409199999999999</v>
          </cell>
        </row>
        <row r="3106">
          <cell r="I3106">
            <v>0.12413200000000001</v>
          </cell>
        </row>
        <row r="3107">
          <cell r="I3107">
            <v>0.124172</v>
          </cell>
        </row>
        <row r="3108">
          <cell r="I3108">
            <v>0.124212</v>
          </cell>
        </row>
        <row r="3109">
          <cell r="I3109">
            <v>0.124252</v>
          </cell>
        </row>
        <row r="3110">
          <cell r="I3110">
            <v>0.124292</v>
          </cell>
        </row>
        <row r="3111">
          <cell r="I3111">
            <v>0.124332</v>
          </cell>
        </row>
        <row r="3112">
          <cell r="I3112">
            <v>0.124372</v>
          </cell>
        </row>
        <row r="3113">
          <cell r="I3113">
            <v>0.12441199999999999</v>
          </cell>
        </row>
        <row r="3114">
          <cell r="I3114">
            <v>0.12445199999999999</v>
          </cell>
        </row>
        <row r="3115">
          <cell r="I3115">
            <v>0.12449200000000001</v>
          </cell>
        </row>
        <row r="3116">
          <cell r="I3116">
            <v>0.124532</v>
          </cell>
        </row>
        <row r="3117">
          <cell r="I3117">
            <v>0.124572</v>
          </cell>
        </row>
        <row r="3118">
          <cell r="I3118">
            <v>0.124612</v>
          </cell>
        </row>
        <row r="3119">
          <cell r="I3119">
            <v>0.124652</v>
          </cell>
        </row>
        <row r="3120">
          <cell r="I3120">
            <v>0.124692</v>
          </cell>
        </row>
        <row r="3121">
          <cell r="I3121">
            <v>0.124732</v>
          </cell>
        </row>
        <row r="3122">
          <cell r="I3122">
            <v>0.12477199999999999</v>
          </cell>
        </row>
        <row r="3123">
          <cell r="I3123">
            <v>0.12481200000000001</v>
          </cell>
        </row>
        <row r="3124">
          <cell r="I3124">
            <v>0.124852</v>
          </cell>
        </row>
        <row r="3125">
          <cell r="I3125">
            <v>0.124892</v>
          </cell>
        </row>
        <row r="3126">
          <cell r="I3126">
            <v>0.124932</v>
          </cell>
        </row>
        <row r="3127">
          <cell r="I3127">
            <v>0.124972</v>
          </cell>
        </row>
        <row r="3128">
          <cell r="I3128">
            <v>0.12501200000000001</v>
          </cell>
        </row>
        <row r="3129">
          <cell r="I3129">
            <v>0.125052</v>
          </cell>
        </row>
        <row r="3130">
          <cell r="I3130">
            <v>0.12509200000000001</v>
          </cell>
        </row>
        <row r="3131">
          <cell r="I3131">
            <v>0.12513199999999999</v>
          </cell>
        </row>
        <row r="3132">
          <cell r="I3132">
            <v>0.12517200000000001</v>
          </cell>
        </row>
        <row r="3133">
          <cell r="I3133">
            <v>0.12521199999999999</v>
          </cell>
        </row>
        <row r="3134">
          <cell r="I3134">
            <v>0.125252</v>
          </cell>
        </row>
        <row r="3135">
          <cell r="I3135">
            <v>0.12529199999999999</v>
          </cell>
        </row>
        <row r="3136">
          <cell r="I3136">
            <v>0.125332</v>
          </cell>
        </row>
        <row r="3137">
          <cell r="I3137">
            <v>0.12537200000000001</v>
          </cell>
        </row>
        <row r="3138">
          <cell r="I3138">
            <v>0.125412</v>
          </cell>
        </row>
        <row r="3139">
          <cell r="I3139">
            <v>0.12545200000000001</v>
          </cell>
        </row>
        <row r="3140">
          <cell r="I3140">
            <v>0.12549199999999999</v>
          </cell>
        </row>
        <row r="3141">
          <cell r="I3141">
            <v>0.125532</v>
          </cell>
        </row>
        <row r="3142">
          <cell r="I3142">
            <v>0.12557199999999999</v>
          </cell>
        </row>
        <row r="3143">
          <cell r="I3143">
            <v>0.125612</v>
          </cell>
        </row>
        <row r="3144">
          <cell r="I3144">
            <v>0.12565200000000001</v>
          </cell>
        </row>
        <row r="3145">
          <cell r="I3145">
            <v>0.125692</v>
          </cell>
        </row>
        <row r="3146">
          <cell r="I3146">
            <v>0.12573200000000001</v>
          </cell>
        </row>
        <row r="3147">
          <cell r="I3147">
            <v>0.12577199999999999</v>
          </cell>
        </row>
        <row r="3148">
          <cell r="I3148">
            <v>0.12581200000000001</v>
          </cell>
        </row>
        <row r="3149">
          <cell r="I3149">
            <v>0.12585199999999999</v>
          </cell>
        </row>
        <row r="3150">
          <cell r="I3150">
            <v>0.125892</v>
          </cell>
        </row>
        <row r="3151">
          <cell r="I3151">
            <v>0.12593199999999999</v>
          </cell>
        </row>
        <row r="3152">
          <cell r="I3152">
            <v>0.125972</v>
          </cell>
        </row>
        <row r="3153">
          <cell r="I3153">
            <v>0.12601200000000001</v>
          </cell>
        </row>
        <row r="3154">
          <cell r="I3154">
            <v>0.126052</v>
          </cell>
        </row>
        <row r="3155">
          <cell r="I3155">
            <v>0.12609200000000001</v>
          </cell>
        </row>
        <row r="3156">
          <cell r="I3156">
            <v>0.12613199999999999</v>
          </cell>
        </row>
        <row r="3157">
          <cell r="I3157">
            <v>0.12617200000000001</v>
          </cell>
        </row>
        <row r="3158">
          <cell r="I3158">
            <v>0.12621199999999999</v>
          </cell>
        </row>
        <row r="3159">
          <cell r="I3159">
            <v>0.126252</v>
          </cell>
        </row>
        <row r="3160">
          <cell r="I3160">
            <v>0.12629199999999999</v>
          </cell>
        </row>
        <row r="3161">
          <cell r="I3161">
            <v>0.126332</v>
          </cell>
        </row>
        <row r="3162">
          <cell r="I3162">
            <v>0.12637200000000001</v>
          </cell>
        </row>
        <row r="3163">
          <cell r="I3163">
            <v>0.126412</v>
          </cell>
        </row>
        <row r="3164">
          <cell r="I3164">
            <v>0.12645200000000001</v>
          </cell>
        </row>
        <row r="3165">
          <cell r="I3165">
            <v>0.12649199999999999</v>
          </cell>
        </row>
        <row r="3166">
          <cell r="I3166">
            <v>0.12653200000000001</v>
          </cell>
        </row>
        <row r="3167">
          <cell r="I3167">
            <v>0.12657199999999999</v>
          </cell>
        </row>
        <row r="3168">
          <cell r="I3168">
            <v>0.126612</v>
          </cell>
        </row>
        <row r="3169">
          <cell r="I3169">
            <v>0.12665199999999999</v>
          </cell>
        </row>
        <row r="3170">
          <cell r="I3170">
            <v>0.126692</v>
          </cell>
        </row>
        <row r="3171">
          <cell r="I3171">
            <v>0.12673200000000001</v>
          </cell>
        </row>
        <row r="3172">
          <cell r="I3172">
            <v>0.126772</v>
          </cell>
        </row>
        <row r="3173">
          <cell r="I3173">
            <v>0.12681200000000001</v>
          </cell>
        </row>
        <row r="3174">
          <cell r="I3174">
            <v>0.12685199999999999</v>
          </cell>
        </row>
        <row r="3175">
          <cell r="I3175">
            <v>0.126892</v>
          </cell>
        </row>
        <row r="3176">
          <cell r="I3176">
            <v>0.12693199999999999</v>
          </cell>
        </row>
        <row r="3177">
          <cell r="I3177">
            <v>0.126972</v>
          </cell>
        </row>
        <row r="3178">
          <cell r="I3178">
            <v>0.12701200000000001</v>
          </cell>
        </row>
        <row r="3179">
          <cell r="I3179">
            <v>0.127052</v>
          </cell>
        </row>
        <row r="3180">
          <cell r="I3180">
            <v>0.12709200000000001</v>
          </cell>
        </row>
        <row r="3181">
          <cell r="I3181">
            <v>0.127132</v>
          </cell>
        </row>
        <row r="3182">
          <cell r="I3182">
            <v>0.12717200000000001</v>
          </cell>
        </row>
        <row r="3183">
          <cell r="I3183">
            <v>0.12721199999999999</v>
          </cell>
        </row>
        <row r="3184">
          <cell r="I3184">
            <v>0.127252</v>
          </cell>
        </row>
        <row r="3185">
          <cell r="I3185">
            <v>0.12729199999999999</v>
          </cell>
        </row>
        <row r="3186">
          <cell r="I3186">
            <v>0.127332</v>
          </cell>
        </row>
        <row r="3187">
          <cell r="I3187">
            <v>0.12737200000000001</v>
          </cell>
        </row>
        <row r="3188">
          <cell r="I3188">
            <v>0.127412</v>
          </cell>
        </row>
        <row r="3189">
          <cell r="I3189">
            <v>0.12745200000000001</v>
          </cell>
        </row>
        <row r="3190">
          <cell r="I3190">
            <v>0.12749199999999999</v>
          </cell>
        </row>
        <row r="3191">
          <cell r="I3191">
            <v>0.12753200000000001</v>
          </cell>
        </row>
        <row r="3192">
          <cell r="I3192">
            <v>0.12757199999999999</v>
          </cell>
        </row>
        <row r="3193">
          <cell r="I3193">
            <v>0.127612</v>
          </cell>
        </row>
        <row r="3194">
          <cell r="I3194">
            <v>0.12765199999999999</v>
          </cell>
        </row>
        <row r="3195">
          <cell r="I3195">
            <v>0.127692</v>
          </cell>
        </row>
        <row r="3196">
          <cell r="I3196">
            <v>0.12773200000000001</v>
          </cell>
        </row>
        <row r="3197">
          <cell r="I3197">
            <v>0.127772</v>
          </cell>
        </row>
        <row r="3198">
          <cell r="I3198">
            <v>0.12781200000000001</v>
          </cell>
        </row>
        <row r="3199">
          <cell r="I3199">
            <v>0.12785199999999999</v>
          </cell>
        </row>
        <row r="3200">
          <cell r="I3200">
            <v>0.12789200000000001</v>
          </cell>
        </row>
        <row r="3201">
          <cell r="I3201">
            <v>0.12793199999999999</v>
          </cell>
        </row>
        <row r="3202">
          <cell r="I3202">
            <v>0.127972</v>
          </cell>
        </row>
        <row r="3203">
          <cell r="I3203">
            <v>0.12801199999999999</v>
          </cell>
        </row>
        <row r="3204">
          <cell r="I3204">
            <v>0.128052</v>
          </cell>
        </row>
        <row r="3205">
          <cell r="I3205">
            <v>0.12809200000000001</v>
          </cell>
        </row>
        <row r="3206">
          <cell r="I3206">
            <v>0.128132</v>
          </cell>
        </row>
        <row r="3207">
          <cell r="I3207">
            <v>0.12817200000000001</v>
          </cell>
        </row>
        <row r="3208">
          <cell r="I3208">
            <v>0.12821199999999999</v>
          </cell>
        </row>
        <row r="3209">
          <cell r="I3209">
            <v>0.128252</v>
          </cell>
        </row>
        <row r="3210">
          <cell r="I3210">
            <v>0.12829199999999999</v>
          </cell>
        </row>
        <row r="3211">
          <cell r="I3211">
            <v>0.128332</v>
          </cell>
        </row>
        <row r="3212">
          <cell r="I3212">
            <v>0.12837200000000001</v>
          </cell>
        </row>
        <row r="3213">
          <cell r="I3213">
            <v>0.128412</v>
          </cell>
        </row>
        <row r="3214">
          <cell r="I3214">
            <v>0.12845100000000001</v>
          </cell>
        </row>
        <row r="3215">
          <cell r="I3215">
            <v>0.12849099999999999</v>
          </cell>
        </row>
        <row r="3216">
          <cell r="I3216">
            <v>0.12853100000000001</v>
          </cell>
        </row>
        <row r="3217">
          <cell r="I3217">
            <v>0.12857099999999999</v>
          </cell>
        </row>
        <row r="3218">
          <cell r="I3218">
            <v>0.128611</v>
          </cell>
        </row>
        <row r="3219">
          <cell r="I3219">
            <v>0.12865099999999999</v>
          </cell>
        </row>
        <row r="3220">
          <cell r="I3220">
            <v>0.128691</v>
          </cell>
        </row>
        <row r="3221">
          <cell r="I3221">
            <v>0.12873100000000001</v>
          </cell>
        </row>
        <row r="3222">
          <cell r="I3222">
            <v>0.128771</v>
          </cell>
        </row>
        <row r="3223">
          <cell r="I3223">
            <v>0.12881100000000001</v>
          </cell>
        </row>
        <row r="3224">
          <cell r="I3224">
            <v>0.12885099999999999</v>
          </cell>
        </row>
        <row r="3225">
          <cell r="I3225">
            <v>0.12889100000000001</v>
          </cell>
        </row>
        <row r="3226">
          <cell r="I3226">
            <v>0.12893099999999999</v>
          </cell>
        </row>
        <row r="3227">
          <cell r="I3227">
            <v>0.128971</v>
          </cell>
        </row>
        <row r="3228">
          <cell r="I3228">
            <v>0.12901099999999999</v>
          </cell>
        </row>
        <row r="3229">
          <cell r="I3229">
            <v>0.129051</v>
          </cell>
        </row>
        <row r="3230">
          <cell r="I3230">
            <v>0.12909100000000001</v>
          </cell>
        </row>
        <row r="3231">
          <cell r="I3231">
            <v>0.129131</v>
          </cell>
        </row>
        <row r="3232">
          <cell r="I3232">
            <v>0.12917100000000001</v>
          </cell>
        </row>
        <row r="3233">
          <cell r="I3233">
            <v>0.12921099999999999</v>
          </cell>
        </row>
        <row r="3234">
          <cell r="I3234">
            <v>0.129251</v>
          </cell>
        </row>
        <row r="3235">
          <cell r="I3235">
            <v>0.12929099999999999</v>
          </cell>
        </row>
        <row r="3236">
          <cell r="I3236">
            <v>0.129331</v>
          </cell>
        </row>
        <row r="3237">
          <cell r="I3237">
            <v>0.12937100000000001</v>
          </cell>
        </row>
        <row r="3238">
          <cell r="I3238">
            <v>0.129411</v>
          </cell>
        </row>
        <row r="3239">
          <cell r="I3239">
            <v>0.12945100000000001</v>
          </cell>
        </row>
        <row r="3240">
          <cell r="I3240">
            <v>0.12949099999999999</v>
          </cell>
        </row>
        <row r="3241">
          <cell r="I3241">
            <v>0.12953100000000001</v>
          </cell>
        </row>
        <row r="3242">
          <cell r="I3242">
            <v>0.12957099999999999</v>
          </cell>
        </row>
        <row r="3243">
          <cell r="I3243">
            <v>0.129611</v>
          </cell>
        </row>
        <row r="3244">
          <cell r="I3244">
            <v>0.12965099999999999</v>
          </cell>
        </row>
        <row r="3245">
          <cell r="I3245">
            <v>0.129691</v>
          </cell>
        </row>
        <row r="3246">
          <cell r="I3246">
            <v>0.12973100000000001</v>
          </cell>
        </row>
        <row r="3247">
          <cell r="I3247">
            <v>0.129771</v>
          </cell>
        </row>
        <row r="3248">
          <cell r="I3248">
            <v>0.12981100000000001</v>
          </cell>
        </row>
        <row r="3249">
          <cell r="I3249">
            <v>0.12985099999999999</v>
          </cell>
        </row>
        <row r="3250">
          <cell r="I3250">
            <v>0.12989100000000001</v>
          </cell>
        </row>
        <row r="3251">
          <cell r="I3251">
            <v>0.12993099999999999</v>
          </cell>
        </row>
        <row r="3252">
          <cell r="I3252">
            <v>0.129971</v>
          </cell>
        </row>
        <row r="3253">
          <cell r="I3253">
            <v>0.13001099999999999</v>
          </cell>
        </row>
        <row r="3254">
          <cell r="I3254">
            <v>0.130051</v>
          </cell>
        </row>
        <row r="3255">
          <cell r="I3255">
            <v>0.13009100000000001</v>
          </cell>
        </row>
        <row r="3256">
          <cell r="I3256">
            <v>0.130131</v>
          </cell>
        </row>
        <row r="3257">
          <cell r="I3257">
            <v>0.13017100000000001</v>
          </cell>
        </row>
        <row r="3258">
          <cell r="I3258">
            <v>0.13021099999999999</v>
          </cell>
        </row>
        <row r="3259">
          <cell r="I3259">
            <v>0.13025100000000001</v>
          </cell>
        </row>
        <row r="3260">
          <cell r="I3260">
            <v>0.13029099999999999</v>
          </cell>
        </row>
        <row r="3261">
          <cell r="I3261">
            <v>0.130331</v>
          </cell>
        </row>
        <row r="3262">
          <cell r="I3262">
            <v>0.13037099999999999</v>
          </cell>
        </row>
        <row r="3263">
          <cell r="I3263">
            <v>0.130411</v>
          </cell>
        </row>
        <row r="3264">
          <cell r="I3264">
            <v>0.13045100000000001</v>
          </cell>
        </row>
        <row r="3265">
          <cell r="I3265">
            <v>0.130491</v>
          </cell>
        </row>
        <row r="3266">
          <cell r="I3266">
            <v>0.13053100000000001</v>
          </cell>
        </row>
        <row r="3267">
          <cell r="I3267">
            <v>0.13057099999999999</v>
          </cell>
        </row>
        <row r="3268">
          <cell r="I3268">
            <v>0.130611</v>
          </cell>
        </row>
        <row r="3269">
          <cell r="I3269">
            <v>0.13065099999999999</v>
          </cell>
        </row>
        <row r="3270">
          <cell r="I3270">
            <v>0.130691</v>
          </cell>
        </row>
        <row r="3271">
          <cell r="I3271">
            <v>0.13073100000000001</v>
          </cell>
        </row>
        <row r="3272">
          <cell r="I3272">
            <v>0.130771</v>
          </cell>
        </row>
        <row r="3273">
          <cell r="I3273">
            <v>0.13081100000000001</v>
          </cell>
        </row>
        <row r="3274">
          <cell r="I3274">
            <v>0.130851</v>
          </cell>
        </row>
        <row r="3275">
          <cell r="I3275">
            <v>0.13089100000000001</v>
          </cell>
        </row>
        <row r="3276">
          <cell r="I3276">
            <v>0.13093099999999999</v>
          </cell>
        </row>
        <row r="3277">
          <cell r="I3277">
            <v>0.130971</v>
          </cell>
        </row>
        <row r="3278">
          <cell r="I3278">
            <v>0.13101099999999999</v>
          </cell>
        </row>
        <row r="3279">
          <cell r="I3279">
            <v>0.131051</v>
          </cell>
        </row>
        <row r="3280">
          <cell r="I3280">
            <v>0.13109100000000001</v>
          </cell>
        </row>
        <row r="3281">
          <cell r="I3281">
            <v>0.131131</v>
          </cell>
        </row>
        <row r="3282">
          <cell r="I3282">
            <v>0.13117100000000001</v>
          </cell>
        </row>
        <row r="3283">
          <cell r="I3283">
            <v>0.13121099999999999</v>
          </cell>
        </row>
        <row r="3284">
          <cell r="I3284">
            <v>0.13125100000000001</v>
          </cell>
        </row>
        <row r="3285">
          <cell r="I3285">
            <v>0.13129099999999999</v>
          </cell>
        </row>
        <row r="3286">
          <cell r="I3286">
            <v>0.131331</v>
          </cell>
        </row>
        <row r="3287">
          <cell r="I3287">
            <v>0.13137099999999999</v>
          </cell>
        </row>
        <row r="3288">
          <cell r="I3288">
            <v>0.131411</v>
          </cell>
        </row>
        <row r="3289">
          <cell r="I3289">
            <v>0.13145100000000001</v>
          </cell>
        </row>
        <row r="3290">
          <cell r="I3290">
            <v>0.131491</v>
          </cell>
        </row>
        <row r="3291">
          <cell r="I3291">
            <v>0.13153100000000001</v>
          </cell>
        </row>
        <row r="3292">
          <cell r="I3292">
            <v>0.13157099999999999</v>
          </cell>
        </row>
        <row r="3293">
          <cell r="I3293">
            <v>0.13161100000000001</v>
          </cell>
        </row>
        <row r="3294">
          <cell r="I3294">
            <v>0.13165099999999999</v>
          </cell>
        </row>
        <row r="3295">
          <cell r="I3295">
            <v>0.131691</v>
          </cell>
        </row>
        <row r="3296">
          <cell r="I3296">
            <v>0.13173099999999999</v>
          </cell>
        </row>
        <row r="3297">
          <cell r="I3297">
            <v>0.131771</v>
          </cell>
        </row>
        <row r="3298">
          <cell r="I3298">
            <v>0.13181100000000001</v>
          </cell>
        </row>
        <row r="3299">
          <cell r="I3299">
            <v>0.131851</v>
          </cell>
        </row>
        <row r="3300">
          <cell r="I3300">
            <v>0.13189100000000001</v>
          </cell>
        </row>
        <row r="3301">
          <cell r="I3301">
            <v>0.13193099999999999</v>
          </cell>
        </row>
        <row r="3302">
          <cell r="I3302">
            <v>0.131971</v>
          </cell>
        </row>
        <row r="3303">
          <cell r="I3303">
            <v>0.13201099999999999</v>
          </cell>
        </row>
        <row r="3304">
          <cell r="I3304">
            <v>0.132051</v>
          </cell>
        </row>
        <row r="3305">
          <cell r="I3305">
            <v>0.13209099999999999</v>
          </cell>
        </row>
        <row r="3306">
          <cell r="I3306">
            <v>0.132131</v>
          </cell>
        </row>
        <row r="3307">
          <cell r="I3307">
            <v>0.13217100000000001</v>
          </cell>
        </row>
        <row r="3308">
          <cell r="I3308">
            <v>0.132211</v>
          </cell>
        </row>
        <row r="3309">
          <cell r="I3309">
            <v>0.13225100000000001</v>
          </cell>
        </row>
        <row r="3310">
          <cell r="I3310">
            <v>0.13229099999999999</v>
          </cell>
        </row>
        <row r="3311">
          <cell r="I3311">
            <v>0.132331</v>
          </cell>
        </row>
        <row r="3312">
          <cell r="I3312">
            <v>0.13237099999999999</v>
          </cell>
        </row>
        <row r="3313">
          <cell r="I3313">
            <v>0.132411</v>
          </cell>
        </row>
        <row r="3314">
          <cell r="I3314">
            <v>0.13245100000000001</v>
          </cell>
        </row>
        <row r="3315">
          <cell r="I3315">
            <v>0.132491</v>
          </cell>
        </row>
        <row r="3316">
          <cell r="I3316">
            <v>0.13253100000000001</v>
          </cell>
        </row>
        <row r="3317">
          <cell r="I3317">
            <v>0.13257099999999999</v>
          </cell>
        </row>
        <row r="3318">
          <cell r="I3318">
            <v>0.13261100000000001</v>
          </cell>
        </row>
        <row r="3319">
          <cell r="I3319">
            <v>0.13265099999999999</v>
          </cell>
        </row>
        <row r="3320">
          <cell r="I3320">
            <v>0.132691</v>
          </cell>
        </row>
        <row r="3321">
          <cell r="I3321">
            <v>0.13273099999999999</v>
          </cell>
        </row>
        <row r="3322">
          <cell r="I3322">
            <v>0.132771</v>
          </cell>
        </row>
        <row r="3323">
          <cell r="I3323">
            <v>0.13281100000000001</v>
          </cell>
        </row>
        <row r="3324">
          <cell r="I3324">
            <v>0.132851</v>
          </cell>
        </row>
        <row r="3325">
          <cell r="I3325">
            <v>0.13289100000000001</v>
          </cell>
        </row>
        <row r="3326">
          <cell r="I3326">
            <v>0.13293099999999999</v>
          </cell>
        </row>
        <row r="3327">
          <cell r="I3327">
            <v>0.13297100000000001</v>
          </cell>
        </row>
        <row r="3328">
          <cell r="I3328">
            <v>0.13301099999999999</v>
          </cell>
        </row>
        <row r="3329">
          <cell r="I3329">
            <v>0.133051</v>
          </cell>
        </row>
        <row r="3330">
          <cell r="I3330">
            <v>0.13309099999999999</v>
          </cell>
        </row>
        <row r="3331">
          <cell r="I3331">
            <v>0.133131</v>
          </cell>
        </row>
        <row r="3332">
          <cell r="I3332">
            <v>0.13317100000000001</v>
          </cell>
        </row>
        <row r="3333">
          <cell r="I3333">
            <v>0.133211</v>
          </cell>
        </row>
        <row r="3334">
          <cell r="I3334">
            <v>0.13325100000000001</v>
          </cell>
        </row>
        <row r="3335">
          <cell r="I3335">
            <v>0.13329099999999999</v>
          </cell>
        </row>
        <row r="3336">
          <cell r="I3336">
            <v>0.13333100000000001</v>
          </cell>
        </row>
        <row r="3337">
          <cell r="I3337">
            <v>0.13337099999999999</v>
          </cell>
        </row>
        <row r="3338">
          <cell r="I3338">
            <v>0.133411</v>
          </cell>
        </row>
        <row r="3339">
          <cell r="I3339">
            <v>0.13345099999999999</v>
          </cell>
        </row>
        <row r="3340">
          <cell r="I3340">
            <v>0.133491</v>
          </cell>
        </row>
        <row r="3341">
          <cell r="I3341">
            <v>0.13353100000000001</v>
          </cell>
        </row>
        <row r="3342">
          <cell r="I3342">
            <v>0.133571</v>
          </cell>
        </row>
        <row r="3343">
          <cell r="I3343">
            <v>0.13361100000000001</v>
          </cell>
        </row>
        <row r="3344">
          <cell r="I3344">
            <v>0.13365099999999999</v>
          </cell>
        </row>
        <row r="3345">
          <cell r="I3345">
            <v>0.133691</v>
          </cell>
        </row>
        <row r="3346">
          <cell r="I3346">
            <v>0.13373099999999999</v>
          </cell>
        </row>
        <row r="3347">
          <cell r="I3347">
            <v>0.133771</v>
          </cell>
        </row>
        <row r="3348">
          <cell r="I3348">
            <v>0.13381100000000001</v>
          </cell>
        </row>
        <row r="3349">
          <cell r="I3349">
            <v>0.133851</v>
          </cell>
        </row>
        <row r="3350">
          <cell r="I3350">
            <v>0.13389100000000001</v>
          </cell>
        </row>
        <row r="3351">
          <cell r="I3351">
            <v>0.13393099999999999</v>
          </cell>
        </row>
        <row r="3352">
          <cell r="I3352">
            <v>0.13397100000000001</v>
          </cell>
        </row>
        <row r="3353">
          <cell r="I3353">
            <v>0.13401099999999999</v>
          </cell>
        </row>
        <row r="3354">
          <cell r="I3354">
            <v>0.134051</v>
          </cell>
        </row>
        <row r="3355">
          <cell r="I3355">
            <v>0.13409099999999999</v>
          </cell>
        </row>
        <row r="3356">
          <cell r="I3356">
            <v>0.134131</v>
          </cell>
        </row>
        <row r="3357">
          <cell r="I3357">
            <v>0.13417100000000001</v>
          </cell>
        </row>
        <row r="3358">
          <cell r="I3358">
            <v>0.134211</v>
          </cell>
        </row>
        <row r="3359">
          <cell r="I3359">
            <v>0.13425100000000001</v>
          </cell>
        </row>
        <row r="3360">
          <cell r="I3360">
            <v>0.13429099999999999</v>
          </cell>
        </row>
        <row r="3361">
          <cell r="I3361">
            <v>0.13433100000000001</v>
          </cell>
        </row>
        <row r="3362">
          <cell r="I3362">
            <v>0.13437099999999999</v>
          </cell>
        </row>
        <row r="3363">
          <cell r="I3363">
            <v>0.134411</v>
          </cell>
        </row>
        <row r="3364">
          <cell r="I3364">
            <v>0.13445099999999999</v>
          </cell>
        </row>
        <row r="3365">
          <cell r="I3365">
            <v>0.134491</v>
          </cell>
        </row>
        <row r="3366">
          <cell r="I3366">
            <v>0.13453100000000001</v>
          </cell>
        </row>
        <row r="3367">
          <cell r="I3367">
            <v>0.134571</v>
          </cell>
        </row>
        <row r="3368">
          <cell r="I3368">
            <v>0.13461100000000001</v>
          </cell>
        </row>
        <row r="3369">
          <cell r="I3369">
            <v>0.13465099999999999</v>
          </cell>
        </row>
        <row r="3370">
          <cell r="I3370">
            <v>0.13469100000000001</v>
          </cell>
        </row>
        <row r="3371">
          <cell r="I3371">
            <v>0.13473099999999999</v>
          </cell>
        </row>
        <row r="3372">
          <cell r="I3372">
            <v>0.134771</v>
          </cell>
        </row>
        <row r="3373">
          <cell r="I3373">
            <v>0.13481099999999999</v>
          </cell>
        </row>
        <row r="3374">
          <cell r="I3374">
            <v>0.134851</v>
          </cell>
        </row>
        <row r="3375">
          <cell r="I3375">
            <v>0.13489100000000001</v>
          </cell>
        </row>
        <row r="3376">
          <cell r="I3376">
            <v>0.134931</v>
          </cell>
        </row>
        <row r="3377">
          <cell r="I3377">
            <v>0.13497100000000001</v>
          </cell>
        </row>
        <row r="3378">
          <cell r="I3378">
            <v>0.13501099999999999</v>
          </cell>
        </row>
        <row r="3379">
          <cell r="I3379">
            <v>0.135051</v>
          </cell>
        </row>
        <row r="3380">
          <cell r="I3380">
            <v>0.13509099999999999</v>
          </cell>
        </row>
        <row r="3381">
          <cell r="I3381">
            <v>0.135131</v>
          </cell>
        </row>
        <row r="3382">
          <cell r="I3382">
            <v>0.13517100000000001</v>
          </cell>
        </row>
        <row r="3383">
          <cell r="I3383">
            <v>0.135211</v>
          </cell>
        </row>
        <row r="3384">
          <cell r="I3384">
            <v>0.13525100000000001</v>
          </cell>
        </row>
        <row r="3385">
          <cell r="I3385">
            <v>0.13529099999999999</v>
          </cell>
        </row>
        <row r="3386">
          <cell r="I3386">
            <v>0.13533100000000001</v>
          </cell>
        </row>
        <row r="3387">
          <cell r="I3387">
            <v>0.13537099999999999</v>
          </cell>
        </row>
        <row r="3388">
          <cell r="I3388">
            <v>0.135411</v>
          </cell>
        </row>
        <row r="3389">
          <cell r="I3389">
            <v>0.13545099999999999</v>
          </cell>
        </row>
        <row r="3390">
          <cell r="I3390">
            <v>0.135491</v>
          </cell>
        </row>
        <row r="3391">
          <cell r="I3391">
            <v>0.13553100000000001</v>
          </cell>
        </row>
        <row r="3392">
          <cell r="I3392">
            <v>0.135571</v>
          </cell>
        </row>
        <row r="3393">
          <cell r="I3393">
            <v>0.13561100000000001</v>
          </cell>
        </row>
        <row r="3394">
          <cell r="I3394">
            <v>0.13565099999999999</v>
          </cell>
        </row>
        <row r="3395">
          <cell r="I3395">
            <v>0.13569100000000001</v>
          </cell>
        </row>
        <row r="3396">
          <cell r="I3396">
            <v>0.13573099999999999</v>
          </cell>
        </row>
        <row r="3397">
          <cell r="I3397">
            <v>0.135771</v>
          </cell>
        </row>
        <row r="3398">
          <cell r="I3398">
            <v>0.13581099999999999</v>
          </cell>
        </row>
        <row r="3399">
          <cell r="I3399">
            <v>0.135851</v>
          </cell>
        </row>
        <row r="3400">
          <cell r="I3400">
            <v>0.13589100000000001</v>
          </cell>
        </row>
        <row r="3401">
          <cell r="I3401">
            <v>0.135931</v>
          </cell>
        </row>
        <row r="3402">
          <cell r="I3402">
            <v>0.13597100000000001</v>
          </cell>
        </row>
        <row r="3403">
          <cell r="I3403">
            <v>0.13601099999999999</v>
          </cell>
        </row>
        <row r="3404">
          <cell r="I3404">
            <v>0.13605100000000001</v>
          </cell>
        </row>
        <row r="3405">
          <cell r="I3405">
            <v>0.13609099999999999</v>
          </cell>
        </row>
        <row r="3406">
          <cell r="I3406">
            <v>0.136131</v>
          </cell>
        </row>
        <row r="3407">
          <cell r="I3407">
            <v>0.13617099999999999</v>
          </cell>
        </row>
        <row r="3408">
          <cell r="I3408">
            <v>0.136211</v>
          </cell>
        </row>
        <row r="3409">
          <cell r="I3409">
            <v>0.13625100000000001</v>
          </cell>
        </row>
        <row r="3410">
          <cell r="I3410">
            <v>0.136291</v>
          </cell>
        </row>
        <row r="3411">
          <cell r="I3411">
            <v>0.13633100000000001</v>
          </cell>
        </row>
        <row r="3412">
          <cell r="I3412">
            <v>0.13637099999999999</v>
          </cell>
        </row>
        <row r="3413">
          <cell r="I3413">
            <v>0.136411</v>
          </cell>
        </row>
        <row r="3414">
          <cell r="I3414">
            <v>0.13645099999999999</v>
          </cell>
        </row>
        <row r="3415">
          <cell r="I3415">
            <v>0.136491</v>
          </cell>
        </row>
        <row r="3416">
          <cell r="I3416">
            <v>0.13653100000000001</v>
          </cell>
        </row>
        <row r="3417">
          <cell r="I3417">
            <v>0.136571</v>
          </cell>
        </row>
        <row r="3418">
          <cell r="I3418">
            <v>0.13661100000000001</v>
          </cell>
        </row>
        <row r="3419">
          <cell r="I3419">
            <v>0.13665099999999999</v>
          </cell>
        </row>
        <row r="3420">
          <cell r="I3420">
            <v>0.13669100000000001</v>
          </cell>
        </row>
        <row r="3421">
          <cell r="I3421">
            <v>0.13673099999999999</v>
          </cell>
        </row>
        <row r="3422">
          <cell r="I3422">
            <v>0.136771</v>
          </cell>
        </row>
        <row r="3423">
          <cell r="I3423">
            <v>0.13681099999999999</v>
          </cell>
        </row>
        <row r="3424">
          <cell r="I3424">
            <v>0.136851</v>
          </cell>
        </row>
        <row r="3425">
          <cell r="I3425">
            <v>0.13689100000000001</v>
          </cell>
        </row>
        <row r="3426">
          <cell r="I3426">
            <v>0.136931</v>
          </cell>
        </row>
        <row r="3427">
          <cell r="I3427">
            <v>0.13697100000000001</v>
          </cell>
        </row>
        <row r="3428">
          <cell r="I3428">
            <v>0.13701099999999999</v>
          </cell>
        </row>
        <row r="3429">
          <cell r="I3429">
            <v>0.13705100000000001</v>
          </cell>
        </row>
        <row r="3430">
          <cell r="I3430">
            <v>0.13709099999999999</v>
          </cell>
        </row>
        <row r="3431">
          <cell r="I3431">
            <v>0.137131</v>
          </cell>
        </row>
        <row r="3432">
          <cell r="I3432">
            <v>0.13717099999999999</v>
          </cell>
        </row>
        <row r="3433">
          <cell r="I3433">
            <v>0.137211</v>
          </cell>
        </row>
        <row r="3434">
          <cell r="I3434">
            <v>0.13725100000000001</v>
          </cell>
        </row>
        <row r="3435">
          <cell r="I3435">
            <v>0.137291</v>
          </cell>
        </row>
        <row r="3436">
          <cell r="I3436">
            <v>0.13733100000000001</v>
          </cell>
        </row>
        <row r="3437">
          <cell r="I3437">
            <v>0.13737099999999999</v>
          </cell>
        </row>
        <row r="3438">
          <cell r="I3438">
            <v>0.13741100000000001</v>
          </cell>
        </row>
        <row r="3439">
          <cell r="I3439">
            <v>0.13745099999999999</v>
          </cell>
        </row>
        <row r="3440">
          <cell r="I3440">
            <v>0.137491</v>
          </cell>
        </row>
        <row r="3441">
          <cell r="I3441">
            <v>0.13753099999999999</v>
          </cell>
        </row>
        <row r="3442">
          <cell r="I3442">
            <v>0.137571</v>
          </cell>
        </row>
        <row r="3443">
          <cell r="I3443">
            <v>0.13761100000000001</v>
          </cell>
        </row>
        <row r="3444">
          <cell r="I3444">
            <v>0.137651</v>
          </cell>
        </row>
        <row r="3445">
          <cell r="I3445">
            <v>0.13769100000000001</v>
          </cell>
        </row>
        <row r="3446">
          <cell r="I3446">
            <v>0.13773099999999999</v>
          </cell>
        </row>
        <row r="3447">
          <cell r="I3447">
            <v>0.137771</v>
          </cell>
        </row>
        <row r="3448">
          <cell r="I3448">
            <v>0.13781099999999999</v>
          </cell>
        </row>
        <row r="3449">
          <cell r="I3449">
            <v>0.137851</v>
          </cell>
        </row>
        <row r="3450">
          <cell r="I3450">
            <v>0.13789100000000001</v>
          </cell>
        </row>
        <row r="3451">
          <cell r="I3451">
            <v>0.137931</v>
          </cell>
        </row>
        <row r="3452">
          <cell r="I3452">
            <v>0.13797100000000001</v>
          </cell>
        </row>
        <row r="3453">
          <cell r="I3453">
            <v>0.13801099999999999</v>
          </cell>
        </row>
        <row r="3454">
          <cell r="I3454">
            <v>0.13805100000000001</v>
          </cell>
        </row>
        <row r="3455">
          <cell r="I3455">
            <v>0.13809099999999999</v>
          </cell>
        </row>
        <row r="3456">
          <cell r="I3456">
            <v>0.138131</v>
          </cell>
        </row>
        <row r="3457">
          <cell r="I3457">
            <v>0.13817099999999999</v>
          </cell>
        </row>
        <row r="3458">
          <cell r="I3458">
            <v>0.138211</v>
          </cell>
        </row>
        <row r="3459">
          <cell r="I3459">
            <v>0.13825100000000001</v>
          </cell>
        </row>
        <row r="3460">
          <cell r="I3460">
            <v>0.138291</v>
          </cell>
        </row>
        <row r="3461">
          <cell r="I3461">
            <v>0.13833100000000001</v>
          </cell>
        </row>
        <row r="3462">
          <cell r="I3462">
            <v>0.13837099999999999</v>
          </cell>
        </row>
        <row r="3463">
          <cell r="I3463">
            <v>0.13841100000000001</v>
          </cell>
        </row>
        <row r="3464">
          <cell r="I3464">
            <v>0.13845099999999999</v>
          </cell>
        </row>
        <row r="3465">
          <cell r="I3465">
            <v>0.138491</v>
          </cell>
        </row>
        <row r="3466">
          <cell r="I3466">
            <v>0.13853099999999999</v>
          </cell>
        </row>
        <row r="3467">
          <cell r="I3467">
            <v>0.138571</v>
          </cell>
        </row>
        <row r="3468">
          <cell r="I3468">
            <v>0.13861100000000001</v>
          </cell>
        </row>
        <row r="3469">
          <cell r="I3469">
            <v>0.138651</v>
          </cell>
        </row>
        <row r="3470">
          <cell r="I3470">
            <v>0.13869100000000001</v>
          </cell>
        </row>
        <row r="3471">
          <cell r="I3471">
            <v>0.13873099999999999</v>
          </cell>
        </row>
        <row r="3472">
          <cell r="I3472">
            <v>0.13877100000000001</v>
          </cell>
        </row>
        <row r="3473">
          <cell r="I3473">
            <v>0.13881099999999999</v>
          </cell>
        </row>
        <row r="3474">
          <cell r="I3474">
            <v>0.138851</v>
          </cell>
        </row>
        <row r="3475">
          <cell r="I3475">
            <v>0.13889099999999999</v>
          </cell>
        </row>
        <row r="3476">
          <cell r="I3476">
            <v>0.138931</v>
          </cell>
        </row>
        <row r="3477">
          <cell r="I3477">
            <v>0.13897100000000001</v>
          </cell>
        </row>
        <row r="3478">
          <cell r="I3478">
            <v>0.139011</v>
          </cell>
        </row>
        <row r="3479">
          <cell r="I3479">
            <v>0.13905100000000001</v>
          </cell>
        </row>
        <row r="3480">
          <cell r="I3480">
            <v>0.13909099999999999</v>
          </cell>
        </row>
        <row r="3481">
          <cell r="I3481">
            <v>0.139131</v>
          </cell>
        </row>
        <row r="3482">
          <cell r="I3482">
            <v>0.13917099999999999</v>
          </cell>
        </row>
        <row r="3483">
          <cell r="I3483">
            <v>0.139211</v>
          </cell>
        </row>
        <row r="3484">
          <cell r="I3484">
            <v>0.13925100000000001</v>
          </cell>
        </row>
        <row r="3485">
          <cell r="I3485">
            <v>0.139291</v>
          </cell>
        </row>
        <row r="3486">
          <cell r="I3486">
            <v>0.13933100000000001</v>
          </cell>
        </row>
        <row r="3487">
          <cell r="I3487">
            <v>0.13937099999999999</v>
          </cell>
        </row>
        <row r="3488">
          <cell r="I3488">
            <v>0.13941100000000001</v>
          </cell>
        </row>
        <row r="3489">
          <cell r="I3489">
            <v>0.13945099999999999</v>
          </cell>
        </row>
        <row r="3490">
          <cell r="I3490">
            <v>0.139491</v>
          </cell>
        </row>
        <row r="3491">
          <cell r="I3491">
            <v>0.13953099999999999</v>
          </cell>
        </row>
        <row r="3492">
          <cell r="I3492">
            <v>0.139571</v>
          </cell>
        </row>
        <row r="3493">
          <cell r="I3493">
            <v>0.13961100000000001</v>
          </cell>
        </row>
        <row r="3494">
          <cell r="I3494">
            <v>0.139651</v>
          </cell>
        </row>
        <row r="3495">
          <cell r="I3495">
            <v>0.13969100000000001</v>
          </cell>
        </row>
        <row r="3496">
          <cell r="I3496">
            <v>0.13973099999999999</v>
          </cell>
        </row>
        <row r="3497">
          <cell r="I3497">
            <v>0.13977100000000001</v>
          </cell>
        </row>
        <row r="3498">
          <cell r="I3498">
            <v>0.13981099999999999</v>
          </cell>
        </row>
        <row r="3499">
          <cell r="I3499">
            <v>0.139851</v>
          </cell>
        </row>
        <row r="3500">
          <cell r="I3500">
            <v>0.13989099999999999</v>
          </cell>
        </row>
        <row r="3501">
          <cell r="I3501">
            <v>0.139931</v>
          </cell>
        </row>
        <row r="3502">
          <cell r="I3502">
            <v>0.13997100000000001</v>
          </cell>
        </row>
        <row r="3503">
          <cell r="I3503">
            <v>0.140011</v>
          </cell>
        </row>
        <row r="3504">
          <cell r="I3504">
            <v>0.14005100000000001</v>
          </cell>
        </row>
        <row r="3505">
          <cell r="I3505">
            <v>0.14009099999999999</v>
          </cell>
        </row>
        <row r="3506">
          <cell r="I3506">
            <v>0.14013100000000001</v>
          </cell>
        </row>
        <row r="3507">
          <cell r="I3507">
            <v>0.14017099999999999</v>
          </cell>
        </row>
        <row r="3508">
          <cell r="I3508">
            <v>0.140211</v>
          </cell>
        </row>
        <row r="3509">
          <cell r="I3509">
            <v>0.14025099999999999</v>
          </cell>
        </row>
        <row r="3510">
          <cell r="I3510">
            <v>0.140291</v>
          </cell>
        </row>
        <row r="3511">
          <cell r="I3511">
            <v>0.14033100000000001</v>
          </cell>
        </row>
        <row r="3512">
          <cell r="I3512">
            <v>0.140371</v>
          </cell>
        </row>
        <row r="3513">
          <cell r="I3513">
            <v>0.14041100000000001</v>
          </cell>
        </row>
        <row r="3514">
          <cell r="I3514">
            <v>0.14045099999999999</v>
          </cell>
        </row>
        <row r="3515">
          <cell r="I3515">
            <v>0.140491</v>
          </cell>
        </row>
        <row r="3516">
          <cell r="I3516">
            <v>0.14053099999999999</v>
          </cell>
        </row>
        <row r="3517">
          <cell r="I3517">
            <v>0.140571</v>
          </cell>
        </row>
        <row r="3518">
          <cell r="I3518">
            <v>0.14061100000000001</v>
          </cell>
        </row>
        <row r="3519">
          <cell r="I3519">
            <v>0.140651</v>
          </cell>
        </row>
        <row r="3520">
          <cell r="I3520">
            <v>0.14069100000000001</v>
          </cell>
        </row>
        <row r="3521">
          <cell r="I3521">
            <v>0.14073099999999999</v>
          </cell>
        </row>
        <row r="3522">
          <cell r="I3522">
            <v>0.14077100000000001</v>
          </cell>
        </row>
        <row r="3523">
          <cell r="I3523">
            <v>0.14081099999999999</v>
          </cell>
        </row>
        <row r="3524">
          <cell r="I3524">
            <v>0.140851</v>
          </cell>
        </row>
        <row r="3525">
          <cell r="I3525">
            <v>0.14089099999999999</v>
          </cell>
        </row>
        <row r="3526">
          <cell r="I3526">
            <v>0.140931</v>
          </cell>
        </row>
        <row r="3527">
          <cell r="I3527">
            <v>0.14097100000000001</v>
          </cell>
        </row>
        <row r="3528">
          <cell r="I3528">
            <v>0.141011</v>
          </cell>
        </row>
        <row r="3529">
          <cell r="I3529">
            <v>0.14105100000000001</v>
          </cell>
        </row>
        <row r="3530">
          <cell r="I3530">
            <v>0.14109099999999999</v>
          </cell>
        </row>
        <row r="3531">
          <cell r="I3531">
            <v>0.14113100000000001</v>
          </cell>
        </row>
        <row r="3532">
          <cell r="I3532">
            <v>0.14117099999999999</v>
          </cell>
        </row>
        <row r="3533">
          <cell r="I3533">
            <v>0.141211</v>
          </cell>
        </row>
        <row r="3534">
          <cell r="I3534">
            <v>0.14125099999999999</v>
          </cell>
        </row>
        <row r="3535">
          <cell r="I3535">
            <v>0.141291</v>
          </cell>
        </row>
        <row r="3536">
          <cell r="I3536">
            <v>0.14133100000000001</v>
          </cell>
        </row>
        <row r="3537">
          <cell r="I3537">
            <v>0.141371</v>
          </cell>
        </row>
        <row r="3538">
          <cell r="I3538">
            <v>0.14141100000000001</v>
          </cell>
        </row>
        <row r="3539">
          <cell r="I3539">
            <v>0.14145099999999999</v>
          </cell>
        </row>
        <row r="3540">
          <cell r="I3540">
            <v>0.14149100000000001</v>
          </cell>
        </row>
        <row r="3541">
          <cell r="I3541">
            <v>0.14153099999999999</v>
          </cell>
        </row>
        <row r="3542">
          <cell r="I3542">
            <v>0.141571</v>
          </cell>
        </row>
        <row r="3543">
          <cell r="I3543">
            <v>0.14161099999999999</v>
          </cell>
        </row>
        <row r="3544">
          <cell r="I3544">
            <v>0.141651</v>
          </cell>
        </row>
        <row r="3545">
          <cell r="I3545">
            <v>0.14169100000000001</v>
          </cell>
        </row>
        <row r="3546">
          <cell r="I3546">
            <v>0.141731</v>
          </cell>
        </row>
        <row r="3547">
          <cell r="I3547">
            <v>0.14177100000000001</v>
          </cell>
        </row>
        <row r="3548">
          <cell r="I3548">
            <v>0.14181099999999999</v>
          </cell>
        </row>
        <row r="3549">
          <cell r="I3549">
            <v>0.141851</v>
          </cell>
        </row>
        <row r="3550">
          <cell r="I3550">
            <v>0.14189099999999999</v>
          </cell>
        </row>
        <row r="3551">
          <cell r="I3551">
            <v>0.141931</v>
          </cell>
        </row>
        <row r="3552">
          <cell r="I3552">
            <v>0.14197100000000001</v>
          </cell>
        </row>
        <row r="3553">
          <cell r="I3553">
            <v>0.142011</v>
          </cell>
        </row>
        <row r="3554">
          <cell r="I3554">
            <v>0.14205100000000001</v>
          </cell>
        </row>
        <row r="3555">
          <cell r="I3555">
            <v>0.142091</v>
          </cell>
        </row>
        <row r="3556">
          <cell r="I3556">
            <v>0.14213100000000001</v>
          </cell>
        </row>
        <row r="3557">
          <cell r="I3557">
            <v>0.14217099999999999</v>
          </cell>
        </row>
        <row r="3558">
          <cell r="I3558">
            <v>0.142211</v>
          </cell>
        </row>
        <row r="3559">
          <cell r="I3559">
            <v>0.14225099999999999</v>
          </cell>
        </row>
        <row r="3560">
          <cell r="I3560">
            <v>0.142291</v>
          </cell>
        </row>
        <row r="3561">
          <cell r="I3561">
            <v>0.14233100000000001</v>
          </cell>
        </row>
        <row r="3562">
          <cell r="I3562">
            <v>0.142371</v>
          </cell>
        </row>
        <row r="3563">
          <cell r="I3563">
            <v>0.14241100000000001</v>
          </cell>
        </row>
        <row r="3564">
          <cell r="I3564">
            <v>0.14245099999999999</v>
          </cell>
        </row>
        <row r="3565">
          <cell r="I3565">
            <v>0.14249100000000001</v>
          </cell>
        </row>
        <row r="3566">
          <cell r="I3566">
            <v>0.14253099999999999</v>
          </cell>
        </row>
        <row r="3567">
          <cell r="I3567">
            <v>0.142571</v>
          </cell>
        </row>
        <row r="3568">
          <cell r="I3568">
            <v>0.14261099999999999</v>
          </cell>
        </row>
        <row r="3569">
          <cell r="I3569">
            <v>0.14265</v>
          </cell>
        </row>
        <row r="3570">
          <cell r="I3570">
            <v>0.14269000000000001</v>
          </cell>
        </row>
        <row r="3571">
          <cell r="I3571">
            <v>0.14273</v>
          </cell>
        </row>
        <row r="3572">
          <cell r="I3572">
            <v>0.14277000000000001</v>
          </cell>
        </row>
        <row r="3573">
          <cell r="I3573">
            <v>0.14280999999999999</v>
          </cell>
        </row>
        <row r="3574">
          <cell r="I3574">
            <v>0.14285</v>
          </cell>
        </row>
        <row r="3575">
          <cell r="I3575">
            <v>0.14288999999999999</v>
          </cell>
        </row>
        <row r="3576">
          <cell r="I3576">
            <v>0.14293</v>
          </cell>
        </row>
        <row r="3577">
          <cell r="I3577">
            <v>0.14297000000000001</v>
          </cell>
        </row>
        <row r="3578">
          <cell r="I3578">
            <v>0.14301</v>
          </cell>
        </row>
        <row r="3579">
          <cell r="I3579">
            <v>0.14305000000000001</v>
          </cell>
        </row>
        <row r="3580">
          <cell r="I3580">
            <v>0.14308999999999999</v>
          </cell>
        </row>
        <row r="3581">
          <cell r="I3581">
            <v>0.14313000000000001</v>
          </cell>
        </row>
        <row r="3582">
          <cell r="I3582">
            <v>0.14316999999999999</v>
          </cell>
        </row>
        <row r="3583">
          <cell r="I3583">
            <v>0.14321</v>
          </cell>
        </row>
        <row r="3584">
          <cell r="I3584">
            <v>0.14324999999999999</v>
          </cell>
        </row>
        <row r="3585">
          <cell r="I3585">
            <v>0.14329</v>
          </cell>
        </row>
        <row r="3586">
          <cell r="I3586">
            <v>0.14333000000000001</v>
          </cell>
        </row>
        <row r="3587">
          <cell r="I3587">
            <v>0.14337</v>
          </cell>
        </row>
        <row r="3588">
          <cell r="I3588">
            <v>0.14341000000000001</v>
          </cell>
        </row>
        <row r="3589">
          <cell r="I3589">
            <v>0.14344999999999999</v>
          </cell>
        </row>
        <row r="3590">
          <cell r="I3590">
            <v>0.14349000000000001</v>
          </cell>
        </row>
        <row r="3591">
          <cell r="I3591">
            <v>0.14352999999999999</v>
          </cell>
        </row>
        <row r="3592">
          <cell r="I3592">
            <v>0.14357</v>
          </cell>
        </row>
        <row r="3593">
          <cell r="I3593">
            <v>0.14360999999999999</v>
          </cell>
        </row>
        <row r="3594">
          <cell r="I3594">
            <v>0.14365</v>
          </cell>
        </row>
        <row r="3595">
          <cell r="I3595">
            <v>0.14369000000000001</v>
          </cell>
        </row>
        <row r="3596">
          <cell r="I3596">
            <v>0.14373</v>
          </cell>
        </row>
        <row r="3597">
          <cell r="I3597">
            <v>0.14377000000000001</v>
          </cell>
        </row>
        <row r="3598">
          <cell r="I3598">
            <v>0.14380999999999999</v>
          </cell>
        </row>
        <row r="3599">
          <cell r="I3599">
            <v>0.14385000000000001</v>
          </cell>
        </row>
        <row r="3600">
          <cell r="I3600">
            <v>0.14388999999999999</v>
          </cell>
        </row>
        <row r="3601">
          <cell r="I3601">
            <v>0.14393</v>
          </cell>
        </row>
        <row r="3602">
          <cell r="I3602">
            <v>0.14396999999999999</v>
          </cell>
        </row>
        <row r="3603">
          <cell r="I3603">
            <v>0.14401</v>
          </cell>
        </row>
        <row r="3604">
          <cell r="I3604">
            <v>0.14405000000000001</v>
          </cell>
        </row>
        <row r="3605">
          <cell r="I3605">
            <v>0.14409</v>
          </cell>
        </row>
        <row r="3606">
          <cell r="I3606">
            <v>0.14413000000000001</v>
          </cell>
        </row>
        <row r="3607">
          <cell r="I3607">
            <v>0.14416999999999999</v>
          </cell>
        </row>
        <row r="3608">
          <cell r="I3608">
            <v>0.14421</v>
          </cell>
        </row>
        <row r="3609">
          <cell r="I3609">
            <v>0.14424999999999999</v>
          </cell>
        </row>
        <row r="3610">
          <cell r="I3610">
            <v>0.14429</v>
          </cell>
        </row>
        <row r="3611">
          <cell r="I3611">
            <v>0.14433000000000001</v>
          </cell>
        </row>
        <row r="3612">
          <cell r="I3612">
            <v>0.14437</v>
          </cell>
        </row>
        <row r="3613">
          <cell r="I3613">
            <v>0.14441000000000001</v>
          </cell>
        </row>
        <row r="3614">
          <cell r="I3614">
            <v>0.14445</v>
          </cell>
        </row>
        <row r="3615">
          <cell r="I3615">
            <v>0.14449000000000001</v>
          </cell>
        </row>
        <row r="3616">
          <cell r="I3616">
            <v>0.14452999999999999</v>
          </cell>
        </row>
        <row r="3617">
          <cell r="I3617">
            <v>0.14457</v>
          </cell>
        </row>
        <row r="3618">
          <cell r="I3618">
            <v>0.14460999999999999</v>
          </cell>
        </row>
        <row r="3619">
          <cell r="I3619">
            <v>0.14465</v>
          </cell>
        </row>
        <row r="3620">
          <cell r="I3620">
            <v>0.14469000000000001</v>
          </cell>
        </row>
        <row r="3621">
          <cell r="I3621">
            <v>0.14473</v>
          </cell>
        </row>
        <row r="3622">
          <cell r="I3622">
            <v>0.14477000000000001</v>
          </cell>
        </row>
        <row r="3623">
          <cell r="I3623">
            <v>0.14480999999999999</v>
          </cell>
        </row>
        <row r="3624">
          <cell r="I3624">
            <v>0.14485000000000001</v>
          </cell>
        </row>
        <row r="3625">
          <cell r="I3625">
            <v>0.14488999999999999</v>
          </cell>
        </row>
        <row r="3626">
          <cell r="I3626">
            <v>0.14493</v>
          </cell>
        </row>
        <row r="3627">
          <cell r="I3627">
            <v>0.14496999999999999</v>
          </cell>
        </row>
        <row r="3628">
          <cell r="I3628">
            <v>0.14501</v>
          </cell>
        </row>
        <row r="3629">
          <cell r="I3629">
            <v>0.14505000000000001</v>
          </cell>
        </row>
        <row r="3630">
          <cell r="I3630">
            <v>0.14509</v>
          </cell>
        </row>
        <row r="3631">
          <cell r="I3631">
            <v>0.14513000000000001</v>
          </cell>
        </row>
        <row r="3632">
          <cell r="I3632">
            <v>0.14516999999999999</v>
          </cell>
        </row>
        <row r="3633">
          <cell r="I3633">
            <v>0.14521000000000001</v>
          </cell>
        </row>
        <row r="3634">
          <cell r="I3634">
            <v>0.14524999999999999</v>
          </cell>
        </row>
        <row r="3635">
          <cell r="I3635">
            <v>0.14529</v>
          </cell>
        </row>
        <row r="3636">
          <cell r="I3636">
            <v>0.14532999999999999</v>
          </cell>
        </row>
        <row r="3637">
          <cell r="I3637">
            <v>0.14537</v>
          </cell>
        </row>
        <row r="3638">
          <cell r="I3638">
            <v>0.14541000000000001</v>
          </cell>
        </row>
        <row r="3639">
          <cell r="I3639">
            <v>0.14545</v>
          </cell>
        </row>
        <row r="3640">
          <cell r="I3640">
            <v>0.14549000000000001</v>
          </cell>
        </row>
        <row r="3641">
          <cell r="I3641">
            <v>0.14552999999999999</v>
          </cell>
        </row>
        <row r="3642">
          <cell r="I3642">
            <v>0.14557</v>
          </cell>
        </row>
        <row r="3643">
          <cell r="I3643">
            <v>0.14560999999999999</v>
          </cell>
        </row>
        <row r="3644">
          <cell r="I3644">
            <v>0.14565</v>
          </cell>
        </row>
        <row r="3645">
          <cell r="I3645">
            <v>0.14568999999999999</v>
          </cell>
        </row>
        <row r="3646">
          <cell r="I3646">
            <v>0.14573</v>
          </cell>
        </row>
        <row r="3647">
          <cell r="I3647">
            <v>0.14577000000000001</v>
          </cell>
        </row>
        <row r="3648">
          <cell r="I3648">
            <v>0.14581</v>
          </cell>
        </row>
        <row r="3649">
          <cell r="I3649">
            <v>0.14585000000000001</v>
          </cell>
        </row>
        <row r="3650">
          <cell r="I3650">
            <v>0.14588999999999999</v>
          </cell>
        </row>
        <row r="3651">
          <cell r="I3651">
            <v>0.14593</v>
          </cell>
        </row>
        <row r="3652">
          <cell r="I3652">
            <v>0.14596999999999999</v>
          </cell>
        </row>
        <row r="3653">
          <cell r="I3653">
            <v>0.14601</v>
          </cell>
        </row>
        <row r="3654">
          <cell r="I3654">
            <v>0.14605000000000001</v>
          </cell>
        </row>
        <row r="3655">
          <cell r="I3655">
            <v>0.14609</v>
          </cell>
        </row>
        <row r="3656">
          <cell r="I3656">
            <v>0.14613000000000001</v>
          </cell>
        </row>
        <row r="3657">
          <cell r="I3657">
            <v>0.14616999999999999</v>
          </cell>
        </row>
        <row r="3658">
          <cell r="I3658">
            <v>0.14621000000000001</v>
          </cell>
        </row>
        <row r="3659">
          <cell r="I3659">
            <v>0.14624999999999999</v>
          </cell>
        </row>
        <row r="3660">
          <cell r="I3660">
            <v>0.14629</v>
          </cell>
        </row>
        <row r="3661">
          <cell r="I3661">
            <v>0.14632999999999999</v>
          </cell>
        </row>
        <row r="3662">
          <cell r="I3662">
            <v>0.14637</v>
          </cell>
        </row>
        <row r="3663">
          <cell r="I3663">
            <v>0.14641000000000001</v>
          </cell>
        </row>
        <row r="3664">
          <cell r="I3664">
            <v>0.14645</v>
          </cell>
        </row>
        <row r="3665">
          <cell r="I3665">
            <v>0.14649000000000001</v>
          </cell>
        </row>
        <row r="3666">
          <cell r="I3666">
            <v>0.14652999999999999</v>
          </cell>
        </row>
        <row r="3667">
          <cell r="I3667">
            <v>0.14657000000000001</v>
          </cell>
        </row>
        <row r="3668">
          <cell r="I3668">
            <v>0.14660999999999999</v>
          </cell>
        </row>
        <row r="3669">
          <cell r="I3669">
            <v>0.14665</v>
          </cell>
        </row>
        <row r="3670">
          <cell r="I3670">
            <v>0.14668999999999999</v>
          </cell>
        </row>
        <row r="3671">
          <cell r="I3671">
            <v>0.14673</v>
          </cell>
        </row>
        <row r="3672">
          <cell r="I3672">
            <v>0.14677000000000001</v>
          </cell>
        </row>
        <row r="3673">
          <cell r="I3673">
            <v>0.14681</v>
          </cell>
        </row>
        <row r="3674">
          <cell r="I3674">
            <v>0.14685000000000001</v>
          </cell>
        </row>
        <row r="3675">
          <cell r="I3675">
            <v>0.14688999999999999</v>
          </cell>
        </row>
        <row r="3676">
          <cell r="I3676">
            <v>0.14693000000000001</v>
          </cell>
        </row>
        <row r="3677">
          <cell r="I3677">
            <v>0.14696999999999999</v>
          </cell>
        </row>
        <row r="3678">
          <cell r="I3678">
            <v>0.14701</v>
          </cell>
        </row>
        <row r="3679">
          <cell r="I3679">
            <v>0.14704999999999999</v>
          </cell>
        </row>
        <row r="3680">
          <cell r="I3680">
            <v>0.14709</v>
          </cell>
        </row>
        <row r="3681">
          <cell r="I3681">
            <v>0.14713000000000001</v>
          </cell>
        </row>
        <row r="3682">
          <cell r="I3682">
            <v>0.14717</v>
          </cell>
        </row>
        <row r="3683">
          <cell r="I3683">
            <v>0.14721000000000001</v>
          </cell>
        </row>
        <row r="3684">
          <cell r="I3684">
            <v>0.14724999999999999</v>
          </cell>
        </row>
        <row r="3685">
          <cell r="I3685">
            <v>0.14729</v>
          </cell>
        </row>
        <row r="3686">
          <cell r="I3686">
            <v>0.14732999999999999</v>
          </cell>
        </row>
        <row r="3687">
          <cell r="I3687">
            <v>0.14737</v>
          </cell>
        </row>
        <row r="3688">
          <cell r="I3688">
            <v>0.14741000000000001</v>
          </cell>
        </row>
        <row r="3689">
          <cell r="I3689">
            <v>0.14745</v>
          </cell>
        </row>
        <row r="3690">
          <cell r="I3690">
            <v>0.14749000000000001</v>
          </cell>
        </row>
        <row r="3691">
          <cell r="I3691">
            <v>0.14752999999999999</v>
          </cell>
        </row>
        <row r="3692">
          <cell r="I3692">
            <v>0.14757000000000001</v>
          </cell>
        </row>
        <row r="3693">
          <cell r="I3693">
            <v>0.14760999999999999</v>
          </cell>
        </row>
        <row r="3694">
          <cell r="I3694">
            <v>0.14765</v>
          </cell>
        </row>
        <row r="3695">
          <cell r="I3695">
            <v>0.14768999999999999</v>
          </cell>
        </row>
        <row r="3696">
          <cell r="I3696">
            <v>0.14773</v>
          </cell>
        </row>
        <row r="3697">
          <cell r="I3697">
            <v>0.14777000000000001</v>
          </cell>
        </row>
        <row r="3698">
          <cell r="I3698">
            <v>0.14781</v>
          </cell>
        </row>
        <row r="3699">
          <cell r="I3699">
            <v>0.14785000000000001</v>
          </cell>
        </row>
        <row r="3700">
          <cell r="I3700">
            <v>0.14788999999999999</v>
          </cell>
        </row>
        <row r="3701">
          <cell r="I3701">
            <v>0.14793000000000001</v>
          </cell>
        </row>
        <row r="3702">
          <cell r="I3702">
            <v>0.14796999999999999</v>
          </cell>
        </row>
        <row r="3703">
          <cell r="I3703">
            <v>0.14801</v>
          </cell>
        </row>
        <row r="3704">
          <cell r="I3704">
            <v>0.14804999999999999</v>
          </cell>
        </row>
        <row r="3705">
          <cell r="I3705">
            <v>0.14809</v>
          </cell>
        </row>
        <row r="3706">
          <cell r="I3706">
            <v>0.14813000000000001</v>
          </cell>
        </row>
        <row r="3707">
          <cell r="I3707">
            <v>0.14817</v>
          </cell>
        </row>
        <row r="3708">
          <cell r="I3708">
            <v>0.14821000000000001</v>
          </cell>
        </row>
        <row r="3709">
          <cell r="I3709">
            <v>0.14824999999999999</v>
          </cell>
        </row>
        <row r="3710">
          <cell r="I3710">
            <v>0.14829000000000001</v>
          </cell>
        </row>
        <row r="3711">
          <cell r="I3711">
            <v>0.14832999999999999</v>
          </cell>
        </row>
        <row r="3712">
          <cell r="I3712">
            <v>0.14837</v>
          </cell>
        </row>
        <row r="3713">
          <cell r="I3713">
            <v>0.14840999999999999</v>
          </cell>
        </row>
        <row r="3714">
          <cell r="I3714">
            <v>0.14845</v>
          </cell>
        </row>
        <row r="3715">
          <cell r="I3715">
            <v>0.14849000000000001</v>
          </cell>
        </row>
        <row r="3716">
          <cell r="I3716">
            <v>0.14853</v>
          </cell>
        </row>
        <row r="3717">
          <cell r="I3717">
            <v>0.14857000000000001</v>
          </cell>
        </row>
        <row r="3718">
          <cell r="I3718">
            <v>0.14860999999999999</v>
          </cell>
        </row>
        <row r="3719">
          <cell r="I3719">
            <v>0.14865</v>
          </cell>
        </row>
        <row r="3720">
          <cell r="I3720">
            <v>0.14868999999999999</v>
          </cell>
        </row>
        <row r="3721">
          <cell r="I3721">
            <v>0.14873</v>
          </cell>
        </row>
        <row r="3722">
          <cell r="I3722">
            <v>0.14877000000000001</v>
          </cell>
        </row>
        <row r="3723">
          <cell r="I3723">
            <v>0.14881</v>
          </cell>
        </row>
        <row r="3724">
          <cell r="I3724">
            <v>0.14885000000000001</v>
          </cell>
        </row>
        <row r="3725">
          <cell r="I3725">
            <v>0.14888999999999999</v>
          </cell>
        </row>
        <row r="3726">
          <cell r="I3726">
            <v>0.14893000000000001</v>
          </cell>
        </row>
        <row r="3727">
          <cell r="I3727">
            <v>0.14896999999999999</v>
          </cell>
        </row>
        <row r="3728">
          <cell r="I3728">
            <v>0.14901</v>
          </cell>
        </row>
        <row r="3729">
          <cell r="I3729">
            <v>0.14904999999999999</v>
          </cell>
        </row>
        <row r="3730">
          <cell r="I3730">
            <v>0.14909</v>
          </cell>
        </row>
        <row r="3731">
          <cell r="I3731">
            <v>0.14913000000000001</v>
          </cell>
        </row>
        <row r="3732">
          <cell r="I3732">
            <v>0.14917</v>
          </cell>
        </row>
        <row r="3733">
          <cell r="I3733">
            <v>0.14921000000000001</v>
          </cell>
        </row>
        <row r="3734">
          <cell r="I3734">
            <v>0.14924999999999999</v>
          </cell>
        </row>
        <row r="3735">
          <cell r="I3735">
            <v>0.14929000000000001</v>
          </cell>
        </row>
        <row r="3736">
          <cell r="I3736">
            <v>0.14932999999999999</v>
          </cell>
        </row>
        <row r="3737">
          <cell r="I3737">
            <v>0.14937</v>
          </cell>
        </row>
        <row r="3738">
          <cell r="I3738">
            <v>0.14940999999999999</v>
          </cell>
        </row>
        <row r="3739">
          <cell r="I3739">
            <v>0.14945</v>
          </cell>
        </row>
        <row r="3740">
          <cell r="I3740">
            <v>0.14949000000000001</v>
          </cell>
        </row>
        <row r="3741">
          <cell r="I3741">
            <v>0.14953</v>
          </cell>
        </row>
        <row r="3742">
          <cell r="I3742">
            <v>0.14957000000000001</v>
          </cell>
        </row>
        <row r="3743">
          <cell r="I3743">
            <v>0.14960999999999999</v>
          </cell>
        </row>
        <row r="3744">
          <cell r="I3744">
            <v>0.14965000000000001</v>
          </cell>
        </row>
        <row r="3745">
          <cell r="I3745">
            <v>0.14968999999999999</v>
          </cell>
        </row>
        <row r="3746">
          <cell r="I3746">
            <v>0.14973</v>
          </cell>
        </row>
        <row r="3747">
          <cell r="I3747">
            <v>0.14976999999999999</v>
          </cell>
        </row>
        <row r="3748">
          <cell r="I3748">
            <v>0.14981</v>
          </cell>
        </row>
        <row r="3749">
          <cell r="I3749">
            <v>0.14985000000000001</v>
          </cell>
        </row>
        <row r="3750">
          <cell r="I3750">
            <v>0.14989</v>
          </cell>
        </row>
        <row r="3751">
          <cell r="I3751">
            <v>0.14993000000000001</v>
          </cell>
        </row>
        <row r="3752">
          <cell r="I3752">
            <v>0.14996999999999999</v>
          </cell>
        </row>
        <row r="3753">
          <cell r="I3753">
            <v>0.15001</v>
          </cell>
        </row>
        <row r="3754">
          <cell r="I3754">
            <v>0.15004999999999999</v>
          </cell>
        </row>
        <row r="3755">
          <cell r="I3755">
            <v>0.15009</v>
          </cell>
        </row>
        <row r="3756">
          <cell r="I3756">
            <v>0.15013000000000001</v>
          </cell>
        </row>
        <row r="3757">
          <cell r="I3757">
            <v>0.15017</v>
          </cell>
        </row>
        <row r="3758">
          <cell r="I3758">
            <v>0.15021000000000001</v>
          </cell>
        </row>
        <row r="3759">
          <cell r="I3759">
            <v>0.15024999999999999</v>
          </cell>
        </row>
        <row r="3760">
          <cell r="I3760">
            <v>0.15029000000000001</v>
          </cell>
        </row>
        <row r="3761">
          <cell r="I3761">
            <v>0.15032999999999999</v>
          </cell>
        </row>
        <row r="3762">
          <cell r="I3762">
            <v>0.15037</v>
          </cell>
        </row>
        <row r="3763">
          <cell r="I3763">
            <v>0.15040999999999999</v>
          </cell>
        </row>
        <row r="3764">
          <cell r="I3764">
            <v>0.15045</v>
          </cell>
        </row>
        <row r="3765">
          <cell r="I3765">
            <v>0.15049000000000001</v>
          </cell>
        </row>
        <row r="3766">
          <cell r="I3766">
            <v>0.15053</v>
          </cell>
        </row>
        <row r="3767">
          <cell r="I3767">
            <v>0.15057000000000001</v>
          </cell>
        </row>
        <row r="3768">
          <cell r="I3768">
            <v>0.15060999999999999</v>
          </cell>
        </row>
        <row r="3769">
          <cell r="I3769">
            <v>0.15065000000000001</v>
          </cell>
        </row>
        <row r="3770">
          <cell r="I3770">
            <v>0.15068999999999999</v>
          </cell>
        </row>
        <row r="3771">
          <cell r="I3771">
            <v>0.15073</v>
          </cell>
        </row>
        <row r="3772">
          <cell r="I3772">
            <v>0.15076999999999999</v>
          </cell>
        </row>
        <row r="3773">
          <cell r="I3773">
            <v>0.15081</v>
          </cell>
        </row>
        <row r="3774">
          <cell r="I3774">
            <v>0.15085000000000001</v>
          </cell>
        </row>
        <row r="3775">
          <cell r="I3775">
            <v>0.15089</v>
          </cell>
        </row>
        <row r="3776">
          <cell r="I3776">
            <v>0.15093000000000001</v>
          </cell>
        </row>
        <row r="3777">
          <cell r="I3777">
            <v>0.15096999999999999</v>
          </cell>
        </row>
        <row r="3778">
          <cell r="I3778">
            <v>0.15101000000000001</v>
          </cell>
        </row>
        <row r="3779">
          <cell r="I3779">
            <v>0.15104999999999999</v>
          </cell>
        </row>
        <row r="3780">
          <cell r="I3780">
            <v>0.15109</v>
          </cell>
        </row>
        <row r="3781">
          <cell r="I3781">
            <v>0.15112999999999999</v>
          </cell>
        </row>
        <row r="3782">
          <cell r="I3782">
            <v>0.15117</v>
          </cell>
        </row>
        <row r="3783">
          <cell r="I3783">
            <v>0.15121000000000001</v>
          </cell>
        </row>
        <row r="3784">
          <cell r="I3784">
            <v>0.15125</v>
          </cell>
        </row>
        <row r="3785">
          <cell r="I3785">
            <v>0.15129000000000001</v>
          </cell>
        </row>
        <row r="3786">
          <cell r="I3786">
            <v>0.15132999999999999</v>
          </cell>
        </row>
        <row r="3787">
          <cell r="I3787">
            <v>0.15137</v>
          </cell>
        </row>
        <row r="3788">
          <cell r="I3788">
            <v>0.15140999999999999</v>
          </cell>
        </row>
        <row r="3789">
          <cell r="I3789">
            <v>0.15145</v>
          </cell>
        </row>
        <row r="3790">
          <cell r="I3790">
            <v>0.15149000000000001</v>
          </cell>
        </row>
        <row r="3791">
          <cell r="I3791">
            <v>0.15153</v>
          </cell>
        </row>
        <row r="3792">
          <cell r="I3792">
            <v>0.15157000000000001</v>
          </cell>
        </row>
        <row r="3793">
          <cell r="I3793">
            <v>0.15160999999999999</v>
          </cell>
        </row>
        <row r="3794">
          <cell r="I3794">
            <v>0.15165000000000001</v>
          </cell>
        </row>
        <row r="3795">
          <cell r="I3795">
            <v>0.15168999999999999</v>
          </cell>
        </row>
        <row r="3796">
          <cell r="I3796">
            <v>0.15173</v>
          </cell>
        </row>
        <row r="3797">
          <cell r="I3797">
            <v>0.15176999999999999</v>
          </cell>
        </row>
        <row r="3798">
          <cell r="I3798">
            <v>0.15181</v>
          </cell>
        </row>
        <row r="3799">
          <cell r="I3799">
            <v>0.15185000000000001</v>
          </cell>
        </row>
        <row r="3800">
          <cell r="I3800">
            <v>0.15189</v>
          </cell>
        </row>
        <row r="3801">
          <cell r="I3801">
            <v>0.15193000000000001</v>
          </cell>
        </row>
        <row r="3802">
          <cell r="I3802">
            <v>0.15196999999999999</v>
          </cell>
        </row>
        <row r="3803">
          <cell r="I3803">
            <v>0.15201000000000001</v>
          </cell>
        </row>
        <row r="3804">
          <cell r="I3804">
            <v>0.15204999999999999</v>
          </cell>
        </row>
        <row r="3805">
          <cell r="I3805">
            <v>0.15209</v>
          </cell>
        </row>
        <row r="3806">
          <cell r="I3806">
            <v>0.15212999999999999</v>
          </cell>
        </row>
        <row r="3807">
          <cell r="I3807">
            <v>0.15217</v>
          </cell>
        </row>
        <row r="3808">
          <cell r="I3808">
            <v>0.15221000000000001</v>
          </cell>
        </row>
        <row r="3809">
          <cell r="I3809">
            <v>0.15225</v>
          </cell>
        </row>
        <row r="3810">
          <cell r="I3810">
            <v>0.15229000000000001</v>
          </cell>
        </row>
        <row r="3811">
          <cell r="I3811">
            <v>0.15232999999999999</v>
          </cell>
        </row>
        <row r="3812">
          <cell r="I3812">
            <v>0.15237000000000001</v>
          </cell>
        </row>
        <row r="3813">
          <cell r="I3813">
            <v>0.15240999999999999</v>
          </cell>
        </row>
        <row r="3814">
          <cell r="I3814">
            <v>0.15245</v>
          </cell>
        </row>
        <row r="3815">
          <cell r="I3815">
            <v>0.15248999999999999</v>
          </cell>
        </row>
        <row r="3816">
          <cell r="I3816">
            <v>0.15253</v>
          </cell>
        </row>
        <row r="3817">
          <cell r="I3817">
            <v>0.15257000000000001</v>
          </cell>
        </row>
        <row r="3818">
          <cell r="I3818">
            <v>0.15261</v>
          </cell>
        </row>
        <row r="3819">
          <cell r="I3819">
            <v>0.15265000000000001</v>
          </cell>
        </row>
        <row r="3820">
          <cell r="I3820">
            <v>0.15268999999999999</v>
          </cell>
        </row>
        <row r="3821">
          <cell r="I3821">
            <v>0.15273</v>
          </cell>
        </row>
        <row r="3822">
          <cell r="I3822">
            <v>0.15276999999999999</v>
          </cell>
        </row>
        <row r="3823">
          <cell r="I3823">
            <v>0.15281</v>
          </cell>
        </row>
        <row r="3824">
          <cell r="I3824">
            <v>0.15285000000000001</v>
          </cell>
        </row>
        <row r="3825">
          <cell r="I3825">
            <v>0.15289</v>
          </cell>
        </row>
        <row r="3826">
          <cell r="I3826">
            <v>0.15293000000000001</v>
          </cell>
        </row>
        <row r="3827">
          <cell r="I3827">
            <v>0.15296999999999999</v>
          </cell>
        </row>
        <row r="3828">
          <cell r="I3828">
            <v>0.15301000000000001</v>
          </cell>
        </row>
        <row r="3829">
          <cell r="I3829">
            <v>0.15304999999999999</v>
          </cell>
        </row>
        <row r="3830">
          <cell r="I3830">
            <v>0.15309</v>
          </cell>
        </row>
        <row r="3831">
          <cell r="I3831">
            <v>0.15312999999999999</v>
          </cell>
        </row>
        <row r="3832">
          <cell r="I3832">
            <v>0.15317</v>
          </cell>
        </row>
        <row r="3833">
          <cell r="I3833">
            <v>0.15321000000000001</v>
          </cell>
        </row>
        <row r="3834">
          <cell r="I3834">
            <v>0.15325</v>
          </cell>
        </row>
        <row r="3835">
          <cell r="I3835">
            <v>0.15329000000000001</v>
          </cell>
        </row>
        <row r="3836">
          <cell r="I3836">
            <v>0.15332999999999999</v>
          </cell>
        </row>
        <row r="3837">
          <cell r="I3837">
            <v>0.15337000000000001</v>
          </cell>
        </row>
        <row r="3838">
          <cell r="I3838">
            <v>0.15340999999999999</v>
          </cell>
        </row>
        <row r="3839">
          <cell r="I3839">
            <v>0.15345</v>
          </cell>
        </row>
        <row r="3840">
          <cell r="I3840">
            <v>0.15348999999999999</v>
          </cell>
        </row>
        <row r="3841">
          <cell r="I3841">
            <v>0.15353</v>
          </cell>
        </row>
        <row r="3842">
          <cell r="I3842">
            <v>0.15357000000000001</v>
          </cell>
        </row>
        <row r="3843">
          <cell r="I3843">
            <v>0.15361</v>
          </cell>
        </row>
        <row r="3844">
          <cell r="I3844">
            <v>0.15365000000000001</v>
          </cell>
        </row>
        <row r="3845">
          <cell r="I3845">
            <v>0.15368999999999999</v>
          </cell>
        </row>
        <row r="3846">
          <cell r="I3846">
            <v>0.15373000000000001</v>
          </cell>
        </row>
        <row r="3847">
          <cell r="I3847">
            <v>0.15376999999999999</v>
          </cell>
        </row>
        <row r="3848">
          <cell r="I3848">
            <v>0.15381</v>
          </cell>
        </row>
        <row r="3849">
          <cell r="I3849">
            <v>0.15384999999999999</v>
          </cell>
        </row>
        <row r="3850">
          <cell r="I3850">
            <v>0.15389</v>
          </cell>
        </row>
        <row r="3851">
          <cell r="I3851">
            <v>0.15393000000000001</v>
          </cell>
        </row>
        <row r="3852">
          <cell r="I3852">
            <v>0.15397</v>
          </cell>
        </row>
        <row r="3853">
          <cell r="I3853">
            <v>0.15401000000000001</v>
          </cell>
        </row>
        <row r="3854">
          <cell r="I3854">
            <v>0.15404999999999999</v>
          </cell>
        </row>
        <row r="3855">
          <cell r="I3855">
            <v>0.15409</v>
          </cell>
        </row>
        <row r="3856">
          <cell r="I3856">
            <v>0.15412999999999999</v>
          </cell>
        </row>
        <row r="3857">
          <cell r="I3857">
            <v>0.15417</v>
          </cell>
        </row>
        <row r="3858">
          <cell r="I3858">
            <v>0.15421000000000001</v>
          </cell>
        </row>
        <row r="3859">
          <cell r="I3859">
            <v>0.15425</v>
          </cell>
        </row>
        <row r="3860">
          <cell r="I3860">
            <v>0.15429000000000001</v>
          </cell>
        </row>
        <row r="3861">
          <cell r="I3861">
            <v>0.15432999999999999</v>
          </cell>
        </row>
        <row r="3862">
          <cell r="I3862">
            <v>0.15437000000000001</v>
          </cell>
        </row>
        <row r="3863">
          <cell r="I3863">
            <v>0.15440999999999999</v>
          </cell>
        </row>
        <row r="3864">
          <cell r="I3864">
            <v>0.15445</v>
          </cell>
        </row>
        <row r="3865">
          <cell r="I3865">
            <v>0.15448999999999999</v>
          </cell>
        </row>
        <row r="3866">
          <cell r="I3866">
            <v>0.15453</v>
          </cell>
        </row>
        <row r="3867">
          <cell r="I3867">
            <v>0.15457000000000001</v>
          </cell>
        </row>
        <row r="3868">
          <cell r="I3868">
            <v>0.15461</v>
          </cell>
        </row>
        <row r="3869">
          <cell r="I3869">
            <v>0.15465000000000001</v>
          </cell>
        </row>
        <row r="3870">
          <cell r="I3870">
            <v>0.15468999999999999</v>
          </cell>
        </row>
        <row r="3871">
          <cell r="I3871">
            <v>0.15473000000000001</v>
          </cell>
        </row>
        <row r="3872">
          <cell r="I3872">
            <v>0.15476999999999999</v>
          </cell>
        </row>
        <row r="3873">
          <cell r="I3873">
            <v>0.15481</v>
          </cell>
        </row>
        <row r="3874">
          <cell r="I3874">
            <v>0.15484999999999999</v>
          </cell>
        </row>
        <row r="3875">
          <cell r="I3875">
            <v>0.15489</v>
          </cell>
        </row>
        <row r="3876">
          <cell r="I3876">
            <v>0.15493000000000001</v>
          </cell>
        </row>
        <row r="3877">
          <cell r="I3877">
            <v>0.15497</v>
          </cell>
        </row>
        <row r="3878">
          <cell r="I3878">
            <v>0.15501000000000001</v>
          </cell>
        </row>
        <row r="3879">
          <cell r="I3879">
            <v>0.15504999999999999</v>
          </cell>
        </row>
        <row r="3880">
          <cell r="I3880">
            <v>0.15509000000000001</v>
          </cell>
        </row>
        <row r="3881">
          <cell r="I3881">
            <v>0.15512999999999999</v>
          </cell>
        </row>
        <row r="3882">
          <cell r="I3882">
            <v>0.15517</v>
          </cell>
        </row>
        <row r="3883">
          <cell r="I3883">
            <v>0.15520999999999999</v>
          </cell>
        </row>
        <row r="3884">
          <cell r="I3884">
            <v>0.15525</v>
          </cell>
        </row>
        <row r="3885">
          <cell r="I3885">
            <v>0.15529000000000001</v>
          </cell>
        </row>
        <row r="3886">
          <cell r="I3886">
            <v>0.15533</v>
          </cell>
        </row>
        <row r="3887">
          <cell r="I3887">
            <v>0.15537000000000001</v>
          </cell>
        </row>
        <row r="3888">
          <cell r="I3888">
            <v>0.15540999999999999</v>
          </cell>
        </row>
        <row r="3889">
          <cell r="I3889">
            <v>0.15545</v>
          </cell>
        </row>
        <row r="3890">
          <cell r="I3890">
            <v>0.15548999999999999</v>
          </cell>
        </row>
        <row r="3891">
          <cell r="I3891">
            <v>0.15553</v>
          </cell>
        </row>
        <row r="3892">
          <cell r="I3892">
            <v>0.15557000000000001</v>
          </cell>
        </row>
        <row r="3893">
          <cell r="I3893">
            <v>0.15561</v>
          </cell>
        </row>
        <row r="3894">
          <cell r="I3894">
            <v>0.15565000000000001</v>
          </cell>
        </row>
        <row r="3895">
          <cell r="I3895">
            <v>0.15569</v>
          </cell>
        </row>
        <row r="3896">
          <cell r="I3896">
            <v>0.15573000000000001</v>
          </cell>
        </row>
        <row r="3897">
          <cell r="I3897">
            <v>0.15576999999999999</v>
          </cell>
        </row>
        <row r="3898">
          <cell r="I3898">
            <v>0.15581</v>
          </cell>
        </row>
        <row r="3899">
          <cell r="I3899">
            <v>0.15584999999999999</v>
          </cell>
        </row>
        <row r="3900">
          <cell r="I3900">
            <v>0.15589</v>
          </cell>
        </row>
        <row r="3901">
          <cell r="I3901">
            <v>0.15593000000000001</v>
          </cell>
        </row>
        <row r="3902">
          <cell r="I3902">
            <v>0.15597</v>
          </cell>
        </row>
        <row r="3903">
          <cell r="I3903">
            <v>0.15601000000000001</v>
          </cell>
        </row>
        <row r="3904">
          <cell r="I3904">
            <v>0.15604999999999999</v>
          </cell>
        </row>
        <row r="3905">
          <cell r="I3905">
            <v>0.15609000000000001</v>
          </cell>
        </row>
        <row r="3906">
          <cell r="I3906">
            <v>0.15612999999999999</v>
          </cell>
        </row>
        <row r="3907">
          <cell r="I3907">
            <v>0.15617</v>
          </cell>
        </row>
        <row r="3908">
          <cell r="I3908">
            <v>0.15620999999999999</v>
          </cell>
        </row>
        <row r="3909">
          <cell r="I3909">
            <v>0.15625</v>
          </cell>
        </row>
        <row r="3910">
          <cell r="I3910">
            <v>0.15629000000000001</v>
          </cell>
        </row>
        <row r="3911">
          <cell r="I3911">
            <v>0.15633</v>
          </cell>
        </row>
        <row r="3912">
          <cell r="I3912">
            <v>0.15637000000000001</v>
          </cell>
        </row>
        <row r="3913">
          <cell r="I3913">
            <v>0.15640999999999999</v>
          </cell>
        </row>
        <row r="3914">
          <cell r="I3914">
            <v>0.15645000000000001</v>
          </cell>
        </row>
        <row r="3915">
          <cell r="I3915">
            <v>0.15648999999999999</v>
          </cell>
        </row>
        <row r="3916">
          <cell r="I3916">
            <v>0.15653</v>
          </cell>
        </row>
        <row r="3917">
          <cell r="I3917">
            <v>0.15656999999999999</v>
          </cell>
        </row>
        <row r="3918">
          <cell r="I3918">
            <v>0.15661</v>
          </cell>
        </row>
        <row r="3919">
          <cell r="I3919">
            <v>0.15665000000000001</v>
          </cell>
        </row>
        <row r="3920">
          <cell r="I3920">
            <v>0.15669</v>
          </cell>
        </row>
        <row r="3921">
          <cell r="I3921">
            <v>0.15673000000000001</v>
          </cell>
        </row>
        <row r="3922">
          <cell r="I3922">
            <v>0.15676999999999999</v>
          </cell>
        </row>
        <row r="3923">
          <cell r="I3923">
            <v>0.15681</v>
          </cell>
        </row>
        <row r="3924">
          <cell r="I3924">
            <v>0.15684999999999999</v>
          </cell>
        </row>
        <row r="3925">
          <cell r="I3925">
            <v>0.156889</v>
          </cell>
        </row>
        <row r="3926">
          <cell r="I3926">
            <v>0.15692900000000001</v>
          </cell>
        </row>
        <row r="3927">
          <cell r="I3927">
            <v>0.156969</v>
          </cell>
        </row>
        <row r="3928">
          <cell r="I3928">
            <v>0.15700900000000001</v>
          </cell>
        </row>
        <row r="3929">
          <cell r="I3929">
            <v>0.15704899999999999</v>
          </cell>
        </row>
        <row r="3930">
          <cell r="I3930">
            <v>0.15708900000000001</v>
          </cell>
        </row>
        <row r="3931">
          <cell r="I3931">
            <v>0.15712899999999999</v>
          </cell>
        </row>
        <row r="3932">
          <cell r="I3932">
            <v>0.157169</v>
          </cell>
        </row>
        <row r="3933">
          <cell r="I3933">
            <v>0.15720899999999999</v>
          </cell>
        </row>
        <row r="3934">
          <cell r="I3934">
            <v>0.157249</v>
          </cell>
        </row>
        <row r="3935">
          <cell r="I3935">
            <v>0.15728900000000001</v>
          </cell>
        </row>
        <row r="3936">
          <cell r="I3936">
            <v>0.157329</v>
          </cell>
        </row>
        <row r="3937">
          <cell r="I3937">
            <v>0.15736900000000001</v>
          </cell>
        </row>
        <row r="3938">
          <cell r="I3938">
            <v>0.15740899999999999</v>
          </cell>
        </row>
        <row r="3939">
          <cell r="I3939">
            <v>0.15744900000000001</v>
          </cell>
        </row>
        <row r="3940">
          <cell r="I3940">
            <v>0.15748899999999999</v>
          </cell>
        </row>
        <row r="3941">
          <cell r="I3941">
            <v>0.157529</v>
          </cell>
        </row>
        <row r="3942">
          <cell r="I3942">
            <v>0.15756899999999999</v>
          </cell>
        </row>
        <row r="3943">
          <cell r="I3943">
            <v>0.157609</v>
          </cell>
        </row>
        <row r="3944">
          <cell r="I3944">
            <v>0.15764900000000001</v>
          </cell>
        </row>
        <row r="3945">
          <cell r="I3945">
            <v>0.157689</v>
          </cell>
        </row>
        <row r="3946">
          <cell r="I3946">
            <v>0.15772900000000001</v>
          </cell>
        </row>
        <row r="3947">
          <cell r="I3947">
            <v>0.15776899999999999</v>
          </cell>
        </row>
        <row r="3948">
          <cell r="I3948">
            <v>0.157809</v>
          </cell>
        </row>
        <row r="3949">
          <cell r="I3949">
            <v>0.15784899999999999</v>
          </cell>
        </row>
        <row r="3950">
          <cell r="I3950">
            <v>0.157889</v>
          </cell>
        </row>
        <row r="3951">
          <cell r="I3951">
            <v>0.15792900000000001</v>
          </cell>
        </row>
        <row r="3952">
          <cell r="I3952">
            <v>0.157969</v>
          </cell>
        </row>
        <row r="3953">
          <cell r="I3953">
            <v>0.15800900000000001</v>
          </cell>
        </row>
        <row r="3954">
          <cell r="I3954">
            <v>0.158049</v>
          </cell>
        </row>
        <row r="3955">
          <cell r="I3955">
            <v>0.15808900000000001</v>
          </cell>
        </row>
        <row r="3956">
          <cell r="I3956">
            <v>0.15812899999999999</v>
          </cell>
        </row>
        <row r="3957">
          <cell r="I3957">
            <v>0.158169</v>
          </cell>
        </row>
        <row r="3958">
          <cell r="I3958">
            <v>0.15820899999999999</v>
          </cell>
        </row>
        <row r="3959">
          <cell r="I3959">
            <v>0.158249</v>
          </cell>
        </row>
        <row r="3960">
          <cell r="I3960">
            <v>0.15828900000000001</v>
          </cell>
        </row>
        <row r="3961">
          <cell r="I3961">
            <v>0.158329</v>
          </cell>
        </row>
        <row r="3962">
          <cell r="I3962">
            <v>0.15836900000000001</v>
          </cell>
        </row>
        <row r="3963">
          <cell r="I3963">
            <v>0.15840899999999999</v>
          </cell>
        </row>
        <row r="3964">
          <cell r="I3964">
            <v>0.15844900000000001</v>
          </cell>
        </row>
        <row r="3965">
          <cell r="I3965">
            <v>0.15848899999999999</v>
          </cell>
        </row>
        <row r="3966">
          <cell r="I3966">
            <v>0.158529</v>
          </cell>
        </row>
        <row r="3967">
          <cell r="I3967">
            <v>0.15856899999999999</v>
          </cell>
        </row>
        <row r="3968">
          <cell r="I3968">
            <v>0.158609</v>
          </cell>
        </row>
        <row r="3969">
          <cell r="I3969">
            <v>0.15864900000000001</v>
          </cell>
        </row>
        <row r="3970">
          <cell r="I3970">
            <v>0.158689</v>
          </cell>
        </row>
        <row r="3971">
          <cell r="I3971">
            <v>0.15872900000000001</v>
          </cell>
        </row>
        <row r="3972">
          <cell r="I3972">
            <v>0.15876899999999999</v>
          </cell>
        </row>
        <row r="3973">
          <cell r="I3973">
            <v>0.15880900000000001</v>
          </cell>
        </row>
        <row r="3974">
          <cell r="I3974">
            <v>0.15884899999999999</v>
          </cell>
        </row>
        <row r="3975">
          <cell r="I3975">
            <v>0.158889</v>
          </cell>
        </row>
        <row r="3976">
          <cell r="I3976">
            <v>0.15892899999999999</v>
          </cell>
        </row>
        <row r="3977">
          <cell r="I3977">
            <v>0.158969</v>
          </cell>
        </row>
        <row r="3978">
          <cell r="I3978">
            <v>0.15900900000000001</v>
          </cell>
        </row>
        <row r="3979">
          <cell r="I3979">
            <v>0.159049</v>
          </cell>
        </row>
        <row r="3980">
          <cell r="I3980">
            <v>0.15908900000000001</v>
          </cell>
        </row>
        <row r="3981">
          <cell r="I3981">
            <v>0.15912899999999999</v>
          </cell>
        </row>
        <row r="3982">
          <cell r="I3982">
            <v>0.159169</v>
          </cell>
        </row>
        <row r="3983">
          <cell r="I3983">
            <v>0.15920899999999999</v>
          </cell>
        </row>
        <row r="3984">
          <cell r="I3984">
            <v>0.159249</v>
          </cell>
        </row>
        <row r="3985">
          <cell r="I3985">
            <v>0.15928899999999999</v>
          </cell>
        </row>
        <row r="3986">
          <cell r="I3986">
            <v>0.159329</v>
          </cell>
        </row>
        <row r="3987">
          <cell r="I3987">
            <v>0.15936900000000001</v>
          </cell>
        </row>
        <row r="3988">
          <cell r="I3988">
            <v>0.159409</v>
          </cell>
        </row>
        <row r="3989">
          <cell r="I3989">
            <v>0.15944900000000001</v>
          </cell>
        </row>
        <row r="3990">
          <cell r="I3990">
            <v>0.15948899999999999</v>
          </cell>
        </row>
        <row r="3991">
          <cell r="I3991">
            <v>0.159529</v>
          </cell>
        </row>
        <row r="3992">
          <cell r="I3992">
            <v>0.15956899999999999</v>
          </cell>
        </row>
        <row r="3993">
          <cell r="I3993">
            <v>0.159609</v>
          </cell>
        </row>
        <row r="3994">
          <cell r="I3994">
            <v>0.15964900000000001</v>
          </cell>
        </row>
        <row r="3995">
          <cell r="I3995">
            <v>0.159689</v>
          </cell>
        </row>
        <row r="3996">
          <cell r="I3996">
            <v>0.15972900000000001</v>
          </cell>
        </row>
        <row r="3997">
          <cell r="I3997">
            <v>0.15976899999999999</v>
          </cell>
        </row>
        <row r="3998">
          <cell r="I3998">
            <v>0.15980900000000001</v>
          </cell>
        </row>
        <row r="3999">
          <cell r="I3999">
            <v>0.15984899999999999</v>
          </cell>
        </row>
        <row r="4000">
          <cell r="I4000">
            <v>0.159889</v>
          </cell>
        </row>
        <row r="4001">
          <cell r="I4001">
            <v>0.15992899999999999</v>
          </cell>
        </row>
        <row r="4002">
          <cell r="I4002">
            <v>0.159969</v>
          </cell>
        </row>
        <row r="4003">
          <cell r="I4003">
            <v>0.16000900000000001</v>
          </cell>
        </row>
        <row r="4004">
          <cell r="I4004">
            <v>0.160049</v>
          </cell>
        </row>
        <row r="4005">
          <cell r="I4005">
            <v>0.16008900000000001</v>
          </cell>
        </row>
        <row r="4006">
          <cell r="I4006">
            <v>0.16012899999999999</v>
          </cell>
        </row>
        <row r="4007">
          <cell r="I4007">
            <v>0.16016900000000001</v>
          </cell>
        </row>
        <row r="4008">
          <cell r="I4008">
            <v>0.16020899999999999</v>
          </cell>
        </row>
        <row r="4009">
          <cell r="I4009">
            <v>0.160249</v>
          </cell>
        </row>
        <row r="4010">
          <cell r="I4010">
            <v>0.16028899999999999</v>
          </cell>
        </row>
        <row r="4011">
          <cell r="I4011">
            <v>0.160329</v>
          </cell>
        </row>
        <row r="4012">
          <cell r="I4012">
            <v>0.16036900000000001</v>
          </cell>
        </row>
        <row r="4013">
          <cell r="I4013">
            <v>0.160409</v>
          </cell>
        </row>
        <row r="4014">
          <cell r="I4014">
            <v>0.16044900000000001</v>
          </cell>
        </row>
        <row r="4015">
          <cell r="I4015">
            <v>0.16048899999999999</v>
          </cell>
        </row>
        <row r="4016">
          <cell r="I4016">
            <v>0.16052900000000001</v>
          </cell>
        </row>
        <row r="4017">
          <cell r="I4017">
            <v>0.16056899999999999</v>
          </cell>
        </row>
        <row r="4018">
          <cell r="I4018">
            <v>0.160609</v>
          </cell>
        </row>
        <row r="4019">
          <cell r="I4019">
            <v>0.16064899999999999</v>
          </cell>
        </row>
        <row r="4020">
          <cell r="I4020">
            <v>0.160689</v>
          </cell>
        </row>
        <row r="4021">
          <cell r="I4021">
            <v>0.16072900000000001</v>
          </cell>
        </row>
        <row r="4022">
          <cell r="I4022">
            <v>0.160769</v>
          </cell>
        </row>
        <row r="4023">
          <cell r="I4023">
            <v>0.16080900000000001</v>
          </cell>
        </row>
        <row r="4024">
          <cell r="I4024">
            <v>0.16084899999999999</v>
          </cell>
        </row>
        <row r="4025">
          <cell r="I4025">
            <v>0.160889</v>
          </cell>
        </row>
        <row r="4026">
          <cell r="I4026">
            <v>0.16092899999999999</v>
          </cell>
        </row>
        <row r="4027">
          <cell r="I4027">
            <v>0.160969</v>
          </cell>
        </row>
        <row r="4028">
          <cell r="I4028">
            <v>0.16100900000000001</v>
          </cell>
        </row>
        <row r="4029">
          <cell r="I4029">
            <v>0.161049</v>
          </cell>
        </row>
        <row r="4030">
          <cell r="I4030">
            <v>0.16108900000000001</v>
          </cell>
        </row>
        <row r="4031">
          <cell r="I4031">
            <v>0.16112899999999999</v>
          </cell>
        </row>
        <row r="4032">
          <cell r="I4032">
            <v>0.16116900000000001</v>
          </cell>
        </row>
        <row r="4033">
          <cell r="I4033">
            <v>0.16120899999999999</v>
          </cell>
        </row>
        <row r="4034">
          <cell r="I4034">
            <v>0.161249</v>
          </cell>
        </row>
        <row r="4035">
          <cell r="I4035">
            <v>0.16128899999999999</v>
          </cell>
        </row>
        <row r="4036">
          <cell r="I4036">
            <v>0.161329</v>
          </cell>
        </row>
        <row r="4037">
          <cell r="I4037">
            <v>0.16136900000000001</v>
          </cell>
        </row>
        <row r="4038">
          <cell r="I4038">
            <v>0.161409</v>
          </cell>
        </row>
        <row r="4039">
          <cell r="I4039">
            <v>0.16144900000000001</v>
          </cell>
        </row>
        <row r="4040">
          <cell r="I4040">
            <v>0.16148899999999999</v>
          </cell>
        </row>
        <row r="4041">
          <cell r="I4041">
            <v>0.16152900000000001</v>
          </cell>
        </row>
        <row r="4042">
          <cell r="I4042">
            <v>0.16156899999999999</v>
          </cell>
        </row>
        <row r="4043">
          <cell r="I4043">
            <v>0.161609</v>
          </cell>
        </row>
        <row r="4044">
          <cell r="I4044">
            <v>0.16164899999999999</v>
          </cell>
        </row>
        <row r="4045">
          <cell r="I4045">
            <v>0.161689</v>
          </cell>
        </row>
        <row r="4046">
          <cell r="I4046">
            <v>0.16172900000000001</v>
          </cell>
        </row>
        <row r="4047">
          <cell r="I4047">
            <v>0.161769</v>
          </cell>
        </row>
        <row r="4048">
          <cell r="I4048">
            <v>0.16180900000000001</v>
          </cell>
        </row>
        <row r="4049">
          <cell r="I4049">
            <v>0.16184899999999999</v>
          </cell>
        </row>
        <row r="4050">
          <cell r="I4050">
            <v>0.16188900000000001</v>
          </cell>
        </row>
        <row r="4051">
          <cell r="I4051">
            <v>0.16192899999999999</v>
          </cell>
        </row>
        <row r="4052">
          <cell r="I4052">
            <v>0.161969</v>
          </cell>
        </row>
        <row r="4053">
          <cell r="I4053">
            <v>0.16200899999999999</v>
          </cell>
        </row>
        <row r="4054">
          <cell r="I4054">
            <v>0.162049</v>
          </cell>
        </row>
        <row r="4055">
          <cell r="I4055">
            <v>0.16208900000000001</v>
          </cell>
        </row>
        <row r="4056">
          <cell r="I4056">
            <v>0.162129</v>
          </cell>
        </row>
        <row r="4057">
          <cell r="I4057">
            <v>0.16216900000000001</v>
          </cell>
        </row>
        <row r="4058">
          <cell r="I4058">
            <v>0.16220899999999999</v>
          </cell>
        </row>
        <row r="4059">
          <cell r="I4059">
            <v>0.162249</v>
          </cell>
        </row>
        <row r="4060">
          <cell r="I4060">
            <v>0.16228899999999999</v>
          </cell>
        </row>
        <row r="4061">
          <cell r="I4061">
            <v>0.162329</v>
          </cell>
        </row>
        <row r="4062">
          <cell r="I4062">
            <v>0.16236900000000001</v>
          </cell>
        </row>
        <row r="4063">
          <cell r="I4063">
            <v>0.162409</v>
          </cell>
        </row>
        <row r="4064">
          <cell r="I4064">
            <v>0.16244900000000001</v>
          </cell>
        </row>
        <row r="4065">
          <cell r="I4065">
            <v>0.16248899999999999</v>
          </cell>
        </row>
        <row r="4066">
          <cell r="I4066">
            <v>0.16252900000000001</v>
          </cell>
        </row>
        <row r="4067">
          <cell r="I4067">
            <v>0.16256899999999999</v>
          </cell>
        </row>
        <row r="4068">
          <cell r="I4068">
            <v>0.162609</v>
          </cell>
        </row>
        <row r="4069">
          <cell r="I4069">
            <v>0.16264899999999999</v>
          </cell>
        </row>
        <row r="4070">
          <cell r="I4070">
            <v>0.162689</v>
          </cell>
        </row>
        <row r="4071">
          <cell r="I4071">
            <v>0.16272900000000001</v>
          </cell>
        </row>
        <row r="4072">
          <cell r="I4072">
            <v>0.162769</v>
          </cell>
        </row>
        <row r="4073">
          <cell r="I4073">
            <v>0.16280900000000001</v>
          </cell>
        </row>
        <row r="4074">
          <cell r="I4074">
            <v>0.16284899999999999</v>
          </cell>
        </row>
        <row r="4075">
          <cell r="I4075">
            <v>0.16288900000000001</v>
          </cell>
        </row>
        <row r="4076">
          <cell r="I4076">
            <v>0.16292899999999999</v>
          </cell>
        </row>
        <row r="4077">
          <cell r="I4077">
            <v>0.162969</v>
          </cell>
        </row>
        <row r="4078">
          <cell r="I4078">
            <v>0.16300899999999999</v>
          </cell>
        </row>
        <row r="4079">
          <cell r="I4079">
            <v>0.163049</v>
          </cell>
        </row>
        <row r="4080">
          <cell r="I4080">
            <v>0.16308900000000001</v>
          </cell>
        </row>
        <row r="4081">
          <cell r="I4081">
            <v>0.163129</v>
          </cell>
        </row>
        <row r="4082">
          <cell r="I4082">
            <v>0.16316900000000001</v>
          </cell>
        </row>
        <row r="4083">
          <cell r="I4083">
            <v>0.16320899999999999</v>
          </cell>
        </row>
        <row r="4084">
          <cell r="I4084">
            <v>0.16324900000000001</v>
          </cell>
        </row>
        <row r="4085">
          <cell r="I4085">
            <v>0.16328899999999999</v>
          </cell>
        </row>
        <row r="4086">
          <cell r="I4086">
            <v>0.163329</v>
          </cell>
        </row>
        <row r="4087">
          <cell r="I4087">
            <v>0.16336899999999999</v>
          </cell>
        </row>
        <row r="4088">
          <cell r="I4088">
            <v>0.163409</v>
          </cell>
        </row>
        <row r="4089">
          <cell r="I4089">
            <v>0.16344900000000001</v>
          </cell>
        </row>
        <row r="4090">
          <cell r="I4090">
            <v>0.163489</v>
          </cell>
        </row>
        <row r="4091">
          <cell r="I4091">
            <v>0.16352900000000001</v>
          </cell>
        </row>
        <row r="4092">
          <cell r="I4092">
            <v>0.16356899999999999</v>
          </cell>
        </row>
        <row r="4093">
          <cell r="I4093">
            <v>0.163609</v>
          </cell>
        </row>
        <row r="4094">
          <cell r="I4094">
            <v>0.16364899999999999</v>
          </cell>
        </row>
        <row r="4095">
          <cell r="I4095">
            <v>0.163689</v>
          </cell>
        </row>
        <row r="4096">
          <cell r="I4096">
            <v>0.16372900000000001</v>
          </cell>
        </row>
        <row r="4097">
          <cell r="I4097">
            <v>0.163769</v>
          </cell>
        </row>
        <row r="4098">
          <cell r="I4098">
            <v>0.16380900000000001</v>
          </cell>
        </row>
        <row r="4099">
          <cell r="I4099">
            <v>0.16384899999999999</v>
          </cell>
        </row>
        <row r="4100">
          <cell r="I4100">
            <v>0.16388900000000001</v>
          </cell>
        </row>
        <row r="4101">
          <cell r="I4101">
            <v>0.16392899999999999</v>
          </cell>
        </row>
        <row r="4102">
          <cell r="I4102">
            <v>0.163969</v>
          </cell>
        </row>
        <row r="4103">
          <cell r="I4103">
            <v>0.16400899999999999</v>
          </cell>
        </row>
        <row r="4104">
          <cell r="I4104">
            <v>0.164049</v>
          </cell>
        </row>
        <row r="4105">
          <cell r="I4105">
            <v>0.16408900000000001</v>
          </cell>
        </row>
        <row r="4106">
          <cell r="I4106">
            <v>0.164129</v>
          </cell>
        </row>
        <row r="4107">
          <cell r="I4107">
            <v>0.16416900000000001</v>
          </cell>
        </row>
        <row r="4108">
          <cell r="I4108">
            <v>0.16420899999999999</v>
          </cell>
        </row>
        <row r="4109">
          <cell r="I4109">
            <v>0.16424900000000001</v>
          </cell>
        </row>
        <row r="4110">
          <cell r="I4110">
            <v>0.16428899999999999</v>
          </cell>
        </row>
        <row r="4111">
          <cell r="I4111">
            <v>0.164329</v>
          </cell>
        </row>
        <row r="4112">
          <cell r="I4112">
            <v>0.16436899999999999</v>
          </cell>
        </row>
        <row r="4113">
          <cell r="I4113">
            <v>0.164409</v>
          </cell>
        </row>
        <row r="4114">
          <cell r="I4114">
            <v>0.16444900000000001</v>
          </cell>
        </row>
        <row r="4115">
          <cell r="I4115">
            <v>0.164489</v>
          </cell>
        </row>
        <row r="4116">
          <cell r="I4116">
            <v>0.16452900000000001</v>
          </cell>
        </row>
        <row r="4117">
          <cell r="I4117">
            <v>0.16456899999999999</v>
          </cell>
        </row>
        <row r="4118">
          <cell r="I4118">
            <v>0.16460900000000001</v>
          </cell>
        </row>
        <row r="4119">
          <cell r="I4119">
            <v>0.16464899999999999</v>
          </cell>
        </row>
        <row r="4120">
          <cell r="I4120">
            <v>0.164689</v>
          </cell>
        </row>
        <row r="4121">
          <cell r="I4121">
            <v>0.16472899999999999</v>
          </cell>
        </row>
        <row r="4122">
          <cell r="I4122">
            <v>0.164769</v>
          </cell>
        </row>
        <row r="4123">
          <cell r="I4123">
            <v>0.16480900000000001</v>
          </cell>
        </row>
        <row r="4124">
          <cell r="I4124">
            <v>0.164849</v>
          </cell>
        </row>
        <row r="4125">
          <cell r="I4125">
            <v>0.16488900000000001</v>
          </cell>
        </row>
        <row r="4126">
          <cell r="I4126">
            <v>0.16492899999999999</v>
          </cell>
        </row>
        <row r="4127">
          <cell r="I4127">
            <v>0.164969</v>
          </cell>
        </row>
        <row r="4128">
          <cell r="I4128">
            <v>0.16500899999999999</v>
          </cell>
        </row>
        <row r="4129">
          <cell r="I4129">
            <v>0.165049</v>
          </cell>
        </row>
        <row r="4130">
          <cell r="I4130">
            <v>0.16508900000000001</v>
          </cell>
        </row>
        <row r="4131">
          <cell r="I4131">
            <v>0.165129</v>
          </cell>
        </row>
        <row r="4132">
          <cell r="I4132">
            <v>0.16516900000000001</v>
          </cell>
        </row>
        <row r="4133">
          <cell r="I4133">
            <v>0.16520899999999999</v>
          </cell>
        </row>
        <row r="4134">
          <cell r="I4134">
            <v>0.16524900000000001</v>
          </cell>
        </row>
        <row r="4135">
          <cell r="I4135">
            <v>0.16528899999999999</v>
          </cell>
        </row>
        <row r="4136">
          <cell r="I4136">
            <v>0.165329</v>
          </cell>
        </row>
        <row r="4137">
          <cell r="I4137">
            <v>0.16536899999999999</v>
          </cell>
        </row>
        <row r="4138">
          <cell r="I4138">
            <v>0.165409</v>
          </cell>
        </row>
        <row r="4139">
          <cell r="I4139">
            <v>0.16544900000000001</v>
          </cell>
        </row>
        <row r="4140">
          <cell r="I4140">
            <v>0.165489</v>
          </cell>
        </row>
        <row r="4141">
          <cell r="I4141">
            <v>0.16552900000000001</v>
          </cell>
        </row>
        <row r="4142">
          <cell r="I4142">
            <v>0.16556899999999999</v>
          </cell>
        </row>
        <row r="4143">
          <cell r="I4143">
            <v>0.16560900000000001</v>
          </cell>
        </row>
        <row r="4144">
          <cell r="I4144">
            <v>0.16564899999999999</v>
          </cell>
        </row>
        <row r="4145">
          <cell r="I4145">
            <v>0.165689</v>
          </cell>
        </row>
        <row r="4146">
          <cell r="I4146">
            <v>0.16572899999999999</v>
          </cell>
        </row>
        <row r="4147">
          <cell r="I4147">
            <v>0.165769</v>
          </cell>
        </row>
        <row r="4148">
          <cell r="I4148">
            <v>0.16580900000000001</v>
          </cell>
        </row>
        <row r="4149">
          <cell r="I4149">
            <v>0.165849</v>
          </cell>
        </row>
        <row r="4150">
          <cell r="I4150">
            <v>0.16588900000000001</v>
          </cell>
        </row>
        <row r="4151">
          <cell r="I4151">
            <v>0.16592899999999999</v>
          </cell>
        </row>
        <row r="4152">
          <cell r="I4152">
            <v>0.16596900000000001</v>
          </cell>
        </row>
        <row r="4153">
          <cell r="I4153">
            <v>0.16600899999999999</v>
          </cell>
        </row>
        <row r="4154">
          <cell r="I4154">
            <v>0.166049</v>
          </cell>
        </row>
        <row r="4155">
          <cell r="I4155">
            <v>0.16608899999999999</v>
          </cell>
        </row>
        <row r="4156">
          <cell r="I4156">
            <v>0.166129</v>
          </cell>
        </row>
        <row r="4157">
          <cell r="I4157">
            <v>0.16616900000000001</v>
          </cell>
        </row>
        <row r="4158">
          <cell r="I4158">
            <v>0.166209</v>
          </cell>
        </row>
        <row r="4159">
          <cell r="I4159">
            <v>0.16624900000000001</v>
          </cell>
        </row>
        <row r="4160">
          <cell r="I4160">
            <v>0.16628899999999999</v>
          </cell>
        </row>
        <row r="4161">
          <cell r="I4161">
            <v>0.166329</v>
          </cell>
        </row>
        <row r="4162">
          <cell r="I4162">
            <v>0.16636899999999999</v>
          </cell>
        </row>
        <row r="4163">
          <cell r="I4163">
            <v>0.166409</v>
          </cell>
        </row>
        <row r="4164">
          <cell r="I4164">
            <v>0.16644900000000001</v>
          </cell>
        </row>
        <row r="4165">
          <cell r="I4165">
            <v>0.166489</v>
          </cell>
        </row>
        <row r="4166">
          <cell r="I4166">
            <v>0.16652900000000001</v>
          </cell>
        </row>
        <row r="4167">
          <cell r="I4167">
            <v>0.16656899999999999</v>
          </cell>
        </row>
        <row r="4168">
          <cell r="I4168">
            <v>0.16660900000000001</v>
          </cell>
        </row>
        <row r="4169">
          <cell r="I4169">
            <v>0.16664899999999999</v>
          </cell>
        </row>
        <row r="4170">
          <cell r="I4170">
            <v>0.166689</v>
          </cell>
        </row>
        <row r="4171">
          <cell r="I4171">
            <v>0.16672899999999999</v>
          </cell>
        </row>
        <row r="4172">
          <cell r="I4172">
            <v>0.166769</v>
          </cell>
        </row>
        <row r="4173">
          <cell r="I4173">
            <v>0.16680900000000001</v>
          </cell>
        </row>
        <row r="4174">
          <cell r="I4174">
            <v>0.166849</v>
          </cell>
        </row>
        <row r="4175">
          <cell r="I4175">
            <v>0.16688900000000001</v>
          </cell>
        </row>
        <row r="4176">
          <cell r="I4176">
            <v>0.16692899999999999</v>
          </cell>
        </row>
        <row r="4177">
          <cell r="I4177">
            <v>0.16696900000000001</v>
          </cell>
        </row>
        <row r="4178">
          <cell r="I4178">
            <v>0.16700899999999999</v>
          </cell>
        </row>
        <row r="4179">
          <cell r="I4179">
            <v>0.167049</v>
          </cell>
        </row>
        <row r="4180">
          <cell r="I4180">
            <v>0.16708899999999999</v>
          </cell>
        </row>
        <row r="4181">
          <cell r="I4181">
            <v>0.167129</v>
          </cell>
        </row>
        <row r="4182">
          <cell r="I4182">
            <v>0.16716900000000001</v>
          </cell>
        </row>
        <row r="4183">
          <cell r="I4183">
            <v>0.167209</v>
          </cell>
        </row>
        <row r="4184">
          <cell r="I4184">
            <v>0.16724900000000001</v>
          </cell>
        </row>
        <row r="4185">
          <cell r="I4185">
            <v>0.16728899999999999</v>
          </cell>
        </row>
        <row r="4186">
          <cell r="I4186">
            <v>0.16732900000000001</v>
          </cell>
        </row>
        <row r="4187">
          <cell r="I4187">
            <v>0.16736899999999999</v>
          </cell>
        </row>
        <row r="4188">
          <cell r="I4188">
            <v>0.167409</v>
          </cell>
        </row>
        <row r="4189">
          <cell r="I4189">
            <v>0.16744899999999999</v>
          </cell>
        </row>
        <row r="4190">
          <cell r="I4190">
            <v>0.167489</v>
          </cell>
        </row>
        <row r="4191">
          <cell r="I4191">
            <v>0.16752900000000001</v>
          </cell>
        </row>
        <row r="4192">
          <cell r="I4192">
            <v>0.167569</v>
          </cell>
        </row>
        <row r="4193">
          <cell r="I4193">
            <v>0.16760900000000001</v>
          </cell>
        </row>
        <row r="4194">
          <cell r="I4194">
            <v>0.16764899999999999</v>
          </cell>
        </row>
        <row r="4195">
          <cell r="I4195">
            <v>0.167689</v>
          </cell>
        </row>
        <row r="4196">
          <cell r="I4196">
            <v>0.16772899999999999</v>
          </cell>
        </row>
        <row r="4197">
          <cell r="I4197">
            <v>0.167769</v>
          </cell>
        </row>
        <row r="4198">
          <cell r="I4198">
            <v>0.16780900000000001</v>
          </cell>
        </row>
        <row r="4199">
          <cell r="I4199">
            <v>0.167849</v>
          </cell>
        </row>
        <row r="4200">
          <cell r="I4200">
            <v>0.16788900000000001</v>
          </cell>
        </row>
        <row r="4201">
          <cell r="I4201">
            <v>0.16792899999999999</v>
          </cell>
        </row>
        <row r="4202">
          <cell r="I4202">
            <v>0.16796900000000001</v>
          </cell>
        </row>
        <row r="4203">
          <cell r="I4203">
            <v>0.16800899999999999</v>
          </cell>
        </row>
        <row r="4204">
          <cell r="I4204">
            <v>0.168049</v>
          </cell>
        </row>
        <row r="4205">
          <cell r="I4205">
            <v>0.16808899999999999</v>
          </cell>
        </row>
        <row r="4206">
          <cell r="I4206">
            <v>0.168129</v>
          </cell>
        </row>
        <row r="4207">
          <cell r="I4207">
            <v>0.16816900000000001</v>
          </cell>
        </row>
        <row r="4208">
          <cell r="I4208">
            <v>0.168209</v>
          </cell>
        </row>
        <row r="4209">
          <cell r="I4209">
            <v>0.16824900000000001</v>
          </cell>
        </row>
        <row r="4210">
          <cell r="I4210">
            <v>0.16828899999999999</v>
          </cell>
        </row>
        <row r="4211">
          <cell r="I4211">
            <v>0.16832900000000001</v>
          </cell>
        </row>
        <row r="4212">
          <cell r="I4212">
            <v>0.16836899999999999</v>
          </cell>
        </row>
        <row r="4213">
          <cell r="I4213">
            <v>0.168409</v>
          </cell>
        </row>
        <row r="4214">
          <cell r="I4214">
            <v>0.16844899999999999</v>
          </cell>
        </row>
        <row r="4215">
          <cell r="I4215">
            <v>0.168489</v>
          </cell>
        </row>
        <row r="4216">
          <cell r="I4216">
            <v>0.16852900000000001</v>
          </cell>
        </row>
        <row r="4217">
          <cell r="I4217">
            <v>0.168569</v>
          </cell>
        </row>
        <row r="4218">
          <cell r="I4218">
            <v>0.16860900000000001</v>
          </cell>
        </row>
        <row r="4219">
          <cell r="I4219">
            <v>0.16864899999999999</v>
          </cell>
        </row>
        <row r="4220">
          <cell r="I4220">
            <v>0.16868900000000001</v>
          </cell>
        </row>
        <row r="4221">
          <cell r="I4221">
            <v>0.16872899999999999</v>
          </cell>
        </row>
        <row r="4222">
          <cell r="I4222">
            <v>0.168769</v>
          </cell>
        </row>
        <row r="4223">
          <cell r="I4223">
            <v>0.16880899999999999</v>
          </cell>
        </row>
        <row r="4224">
          <cell r="I4224">
            <v>0.168849</v>
          </cell>
        </row>
        <row r="4225">
          <cell r="I4225">
            <v>0.16888900000000001</v>
          </cell>
        </row>
        <row r="4226">
          <cell r="I4226">
            <v>0.168929</v>
          </cell>
        </row>
        <row r="4227">
          <cell r="I4227">
            <v>0.16896900000000001</v>
          </cell>
        </row>
        <row r="4228">
          <cell r="I4228">
            <v>0.16900899999999999</v>
          </cell>
        </row>
        <row r="4229">
          <cell r="I4229">
            <v>0.169049</v>
          </cell>
        </row>
        <row r="4230">
          <cell r="I4230">
            <v>0.16908899999999999</v>
          </cell>
        </row>
        <row r="4231">
          <cell r="I4231">
            <v>0.169129</v>
          </cell>
        </row>
        <row r="4232">
          <cell r="I4232">
            <v>0.16916900000000001</v>
          </cell>
        </row>
        <row r="4233">
          <cell r="I4233">
            <v>0.169209</v>
          </cell>
        </row>
        <row r="4234">
          <cell r="I4234">
            <v>0.16924900000000001</v>
          </cell>
        </row>
        <row r="4235">
          <cell r="I4235">
            <v>0.169289</v>
          </cell>
        </row>
        <row r="4236">
          <cell r="I4236">
            <v>0.16932900000000001</v>
          </cell>
        </row>
        <row r="4237">
          <cell r="I4237">
            <v>0.16936899999999999</v>
          </cell>
        </row>
        <row r="4238">
          <cell r="I4238">
            <v>0.169409</v>
          </cell>
        </row>
        <row r="4239">
          <cell r="I4239">
            <v>0.16944899999999999</v>
          </cell>
        </row>
        <row r="4240">
          <cell r="I4240">
            <v>0.169489</v>
          </cell>
        </row>
        <row r="4241">
          <cell r="I4241">
            <v>0.16952900000000001</v>
          </cell>
        </row>
        <row r="4242">
          <cell r="I4242">
            <v>0.169569</v>
          </cell>
        </row>
        <row r="4243">
          <cell r="I4243">
            <v>0.16960900000000001</v>
          </cell>
        </row>
        <row r="4244">
          <cell r="I4244">
            <v>0.16964899999999999</v>
          </cell>
        </row>
        <row r="4245">
          <cell r="I4245">
            <v>0.16968900000000001</v>
          </cell>
        </row>
        <row r="4246">
          <cell r="I4246">
            <v>0.16972899999999999</v>
          </cell>
        </row>
        <row r="4247">
          <cell r="I4247">
            <v>0.169769</v>
          </cell>
        </row>
        <row r="4248">
          <cell r="I4248">
            <v>0.16980899999999999</v>
          </cell>
        </row>
        <row r="4249">
          <cell r="I4249">
            <v>0.169849</v>
          </cell>
        </row>
        <row r="4250">
          <cell r="I4250">
            <v>0.16988900000000001</v>
          </cell>
        </row>
        <row r="4251">
          <cell r="I4251">
            <v>0.169929</v>
          </cell>
        </row>
        <row r="4252">
          <cell r="I4252">
            <v>0.16996900000000001</v>
          </cell>
        </row>
        <row r="4253">
          <cell r="I4253">
            <v>0.17000899999999999</v>
          </cell>
        </row>
        <row r="4254">
          <cell r="I4254">
            <v>0.17004900000000001</v>
          </cell>
        </row>
        <row r="4255">
          <cell r="I4255">
            <v>0.17008899999999999</v>
          </cell>
        </row>
        <row r="4256">
          <cell r="I4256">
            <v>0.170129</v>
          </cell>
        </row>
        <row r="4257">
          <cell r="I4257">
            <v>0.17016899999999999</v>
          </cell>
        </row>
        <row r="4258">
          <cell r="I4258">
            <v>0.170209</v>
          </cell>
        </row>
        <row r="4259">
          <cell r="I4259">
            <v>0.17024900000000001</v>
          </cell>
        </row>
        <row r="4260">
          <cell r="I4260">
            <v>0.170289</v>
          </cell>
        </row>
        <row r="4261">
          <cell r="I4261">
            <v>0.17032900000000001</v>
          </cell>
        </row>
        <row r="4262">
          <cell r="I4262">
            <v>0.17036899999999999</v>
          </cell>
        </row>
        <row r="4263">
          <cell r="I4263">
            <v>0.170409</v>
          </cell>
        </row>
        <row r="4264">
          <cell r="I4264">
            <v>0.17044899999999999</v>
          </cell>
        </row>
        <row r="4265">
          <cell r="I4265">
            <v>0.170489</v>
          </cell>
        </row>
        <row r="4266">
          <cell r="I4266">
            <v>0.17052899999999999</v>
          </cell>
        </row>
        <row r="4267">
          <cell r="I4267">
            <v>0.170569</v>
          </cell>
        </row>
        <row r="4268">
          <cell r="I4268">
            <v>0.17060900000000001</v>
          </cell>
        </row>
        <row r="4269">
          <cell r="I4269">
            <v>0.170649</v>
          </cell>
        </row>
        <row r="4270">
          <cell r="I4270">
            <v>0.17068900000000001</v>
          </cell>
        </row>
        <row r="4271">
          <cell r="I4271">
            <v>0.17072899999999999</v>
          </cell>
        </row>
        <row r="4272">
          <cell r="I4272">
            <v>0.170769</v>
          </cell>
        </row>
        <row r="4273">
          <cell r="I4273">
            <v>0.17080899999999999</v>
          </cell>
        </row>
        <row r="4274">
          <cell r="I4274">
            <v>0.170849</v>
          </cell>
        </row>
        <row r="4275">
          <cell r="I4275">
            <v>0.17088900000000001</v>
          </cell>
        </row>
        <row r="4276">
          <cell r="I4276">
            <v>0.170929</v>
          </cell>
        </row>
        <row r="4277">
          <cell r="I4277">
            <v>0.17096900000000001</v>
          </cell>
        </row>
        <row r="4278">
          <cell r="I4278">
            <v>0.17100899999999999</v>
          </cell>
        </row>
        <row r="4279">
          <cell r="I4279">
            <v>0.17104900000000001</v>
          </cell>
        </row>
        <row r="4280">
          <cell r="I4280">
            <v>0.17108899999999999</v>
          </cell>
        </row>
        <row r="4281">
          <cell r="I4281">
            <v>0.171128</v>
          </cell>
        </row>
        <row r="4282">
          <cell r="I4282">
            <v>0.17116799999999999</v>
          </cell>
        </row>
        <row r="4283">
          <cell r="I4283">
            <v>0.171208</v>
          </cell>
        </row>
        <row r="4284">
          <cell r="I4284">
            <v>0.17124800000000001</v>
          </cell>
        </row>
        <row r="4285">
          <cell r="I4285">
            <v>0.171288</v>
          </cell>
        </row>
        <row r="4286">
          <cell r="I4286">
            <v>0.17132800000000001</v>
          </cell>
        </row>
        <row r="4287">
          <cell r="I4287">
            <v>0.17136799999999999</v>
          </cell>
        </row>
        <row r="4288">
          <cell r="I4288">
            <v>0.171408</v>
          </cell>
        </row>
        <row r="4289">
          <cell r="I4289">
            <v>0.17144799999999999</v>
          </cell>
        </row>
        <row r="4290">
          <cell r="I4290">
            <v>0.171488</v>
          </cell>
        </row>
        <row r="4291">
          <cell r="I4291">
            <v>0.17152800000000001</v>
          </cell>
        </row>
        <row r="4292">
          <cell r="I4292">
            <v>0.171568</v>
          </cell>
        </row>
        <row r="4293">
          <cell r="I4293">
            <v>0.17160800000000001</v>
          </cell>
        </row>
        <row r="4294">
          <cell r="I4294">
            <v>0.171648</v>
          </cell>
        </row>
        <row r="4295">
          <cell r="I4295">
            <v>0.17168800000000001</v>
          </cell>
        </row>
        <row r="4296">
          <cell r="I4296">
            <v>0.17172799999999999</v>
          </cell>
        </row>
        <row r="4297">
          <cell r="I4297">
            <v>0.171768</v>
          </cell>
        </row>
        <row r="4298">
          <cell r="I4298">
            <v>0.17180799999999999</v>
          </cell>
        </row>
        <row r="4299">
          <cell r="I4299">
            <v>0.171848</v>
          </cell>
        </row>
        <row r="4300">
          <cell r="I4300">
            <v>0.17188800000000001</v>
          </cell>
        </row>
        <row r="4301">
          <cell r="I4301">
            <v>0.171928</v>
          </cell>
        </row>
        <row r="4302">
          <cell r="I4302">
            <v>0.17196800000000001</v>
          </cell>
        </row>
        <row r="4303">
          <cell r="I4303">
            <v>0.17200799999999999</v>
          </cell>
        </row>
        <row r="4304">
          <cell r="I4304">
            <v>0.17204800000000001</v>
          </cell>
        </row>
        <row r="4305">
          <cell r="I4305">
            <v>0.17208799999999999</v>
          </cell>
        </row>
        <row r="4306">
          <cell r="I4306">
            <v>0.172128</v>
          </cell>
        </row>
        <row r="4307">
          <cell r="I4307">
            <v>0.17216799999999999</v>
          </cell>
        </row>
        <row r="4308">
          <cell r="I4308">
            <v>0.172208</v>
          </cell>
        </row>
        <row r="4309">
          <cell r="I4309">
            <v>0.17224800000000001</v>
          </cell>
        </row>
        <row r="4310">
          <cell r="I4310">
            <v>0.172288</v>
          </cell>
        </row>
        <row r="4311">
          <cell r="I4311">
            <v>0.17232800000000001</v>
          </cell>
        </row>
        <row r="4312">
          <cell r="I4312">
            <v>0.17236799999999999</v>
          </cell>
        </row>
        <row r="4313">
          <cell r="I4313">
            <v>0.17240800000000001</v>
          </cell>
        </row>
        <row r="4314">
          <cell r="I4314">
            <v>0.17244799999999999</v>
          </cell>
        </row>
        <row r="4315">
          <cell r="I4315">
            <v>0.172488</v>
          </cell>
        </row>
        <row r="4316">
          <cell r="I4316">
            <v>0.17252799999999999</v>
          </cell>
        </row>
        <row r="4317">
          <cell r="I4317">
            <v>0.172568</v>
          </cell>
        </row>
        <row r="4318">
          <cell r="I4318">
            <v>0.17260800000000001</v>
          </cell>
        </row>
        <row r="4319">
          <cell r="I4319">
            <v>0.172648</v>
          </cell>
        </row>
        <row r="4320">
          <cell r="I4320">
            <v>0.17268800000000001</v>
          </cell>
        </row>
        <row r="4321">
          <cell r="I4321">
            <v>0.17272799999999999</v>
          </cell>
        </row>
        <row r="4322">
          <cell r="I4322">
            <v>0.172768</v>
          </cell>
        </row>
        <row r="4323">
          <cell r="I4323">
            <v>0.17280799999999999</v>
          </cell>
        </row>
        <row r="4324">
          <cell r="I4324">
            <v>0.172848</v>
          </cell>
        </row>
        <row r="4325">
          <cell r="I4325">
            <v>0.17288799999999999</v>
          </cell>
        </row>
        <row r="4326">
          <cell r="I4326">
            <v>0.172928</v>
          </cell>
        </row>
        <row r="4327">
          <cell r="I4327">
            <v>0.17296800000000001</v>
          </cell>
        </row>
        <row r="4328">
          <cell r="I4328">
            <v>0.173008</v>
          </cell>
        </row>
        <row r="4329">
          <cell r="I4329">
            <v>0.17304800000000001</v>
          </cell>
        </row>
        <row r="4330">
          <cell r="I4330">
            <v>0.17308799999999999</v>
          </cell>
        </row>
        <row r="4331">
          <cell r="I4331">
            <v>0.173128</v>
          </cell>
        </row>
        <row r="4332">
          <cell r="I4332">
            <v>0.17316799999999999</v>
          </cell>
        </row>
        <row r="4333">
          <cell r="I4333">
            <v>0.173208</v>
          </cell>
        </row>
        <row r="4334">
          <cell r="I4334">
            <v>0.17324800000000001</v>
          </cell>
        </row>
        <row r="4335">
          <cell r="I4335">
            <v>0.173288</v>
          </cell>
        </row>
        <row r="4336">
          <cell r="I4336">
            <v>0.17332800000000001</v>
          </cell>
        </row>
        <row r="4337">
          <cell r="I4337">
            <v>0.17336799999999999</v>
          </cell>
        </row>
        <row r="4338">
          <cell r="I4338">
            <v>0.17340800000000001</v>
          </cell>
        </row>
        <row r="4339">
          <cell r="I4339">
            <v>0.17344799999999999</v>
          </cell>
        </row>
        <row r="4340">
          <cell r="I4340">
            <v>0.173488</v>
          </cell>
        </row>
        <row r="4341">
          <cell r="I4341">
            <v>0.17352799999999999</v>
          </cell>
        </row>
        <row r="4342">
          <cell r="I4342">
            <v>0.173568</v>
          </cell>
        </row>
        <row r="4343">
          <cell r="I4343">
            <v>0.17360800000000001</v>
          </cell>
        </row>
        <row r="4344">
          <cell r="I4344">
            <v>0.173648</v>
          </cell>
        </row>
        <row r="4345">
          <cell r="I4345">
            <v>0.17368800000000001</v>
          </cell>
        </row>
        <row r="4346">
          <cell r="I4346">
            <v>0.17372799999999999</v>
          </cell>
        </row>
        <row r="4347">
          <cell r="I4347">
            <v>0.17376800000000001</v>
          </cell>
        </row>
        <row r="4348">
          <cell r="I4348">
            <v>0.17380799999999999</v>
          </cell>
        </row>
        <row r="4349">
          <cell r="I4349">
            <v>0.173848</v>
          </cell>
        </row>
        <row r="4350">
          <cell r="I4350">
            <v>0.17388799999999999</v>
          </cell>
        </row>
        <row r="4351">
          <cell r="I4351">
            <v>0.173928</v>
          </cell>
        </row>
        <row r="4352">
          <cell r="I4352">
            <v>0.17396800000000001</v>
          </cell>
        </row>
        <row r="4353">
          <cell r="I4353">
            <v>0.174008</v>
          </cell>
        </row>
        <row r="4354">
          <cell r="I4354">
            <v>0.17404800000000001</v>
          </cell>
        </row>
        <row r="4355">
          <cell r="I4355">
            <v>0.17408799999999999</v>
          </cell>
        </row>
        <row r="4356">
          <cell r="I4356">
            <v>0.174128</v>
          </cell>
        </row>
        <row r="4357">
          <cell r="I4357">
            <v>0.17416799999999999</v>
          </cell>
        </row>
        <row r="4358">
          <cell r="I4358">
            <v>0.174208</v>
          </cell>
        </row>
        <row r="4359">
          <cell r="I4359">
            <v>0.17424799999999999</v>
          </cell>
        </row>
        <row r="4360">
          <cell r="I4360">
            <v>0.174288</v>
          </cell>
        </row>
        <row r="4361">
          <cell r="I4361">
            <v>0.17432800000000001</v>
          </cell>
        </row>
        <row r="4362">
          <cell r="I4362">
            <v>0.174368</v>
          </cell>
        </row>
        <row r="4363">
          <cell r="I4363">
            <v>0.17440800000000001</v>
          </cell>
        </row>
        <row r="4364">
          <cell r="I4364">
            <v>0.17444799999999999</v>
          </cell>
        </row>
        <row r="4365">
          <cell r="I4365">
            <v>0.174488</v>
          </cell>
        </row>
        <row r="4366">
          <cell r="I4366">
            <v>0.17452799999999999</v>
          </cell>
        </row>
        <row r="4367">
          <cell r="I4367">
            <v>0.174568</v>
          </cell>
        </row>
        <row r="4368">
          <cell r="I4368">
            <v>0.17460800000000001</v>
          </cell>
        </row>
        <row r="4369">
          <cell r="I4369">
            <v>0.174648</v>
          </cell>
        </row>
        <row r="4370">
          <cell r="I4370">
            <v>0.17468800000000001</v>
          </cell>
        </row>
        <row r="4371">
          <cell r="I4371">
            <v>0.17472799999999999</v>
          </cell>
        </row>
        <row r="4372">
          <cell r="I4372">
            <v>0.17476800000000001</v>
          </cell>
        </row>
        <row r="4373">
          <cell r="I4373">
            <v>0.17480799999999999</v>
          </cell>
        </row>
        <row r="4374">
          <cell r="I4374">
            <v>0.174848</v>
          </cell>
        </row>
        <row r="4375">
          <cell r="I4375">
            <v>0.17488799999999999</v>
          </cell>
        </row>
        <row r="4376">
          <cell r="I4376">
            <v>0.174928</v>
          </cell>
        </row>
        <row r="4377">
          <cell r="I4377">
            <v>0.17496800000000001</v>
          </cell>
        </row>
        <row r="4378">
          <cell r="I4378">
            <v>0.175008</v>
          </cell>
        </row>
        <row r="4379">
          <cell r="I4379">
            <v>0.17504800000000001</v>
          </cell>
        </row>
        <row r="4380">
          <cell r="I4380">
            <v>0.17508799999999999</v>
          </cell>
        </row>
        <row r="4381">
          <cell r="I4381">
            <v>0.17512800000000001</v>
          </cell>
        </row>
        <row r="4382">
          <cell r="I4382">
            <v>0.17516799999999999</v>
          </cell>
        </row>
        <row r="4383">
          <cell r="I4383">
            <v>0.175208</v>
          </cell>
        </row>
        <row r="4384">
          <cell r="I4384">
            <v>0.17524799999999999</v>
          </cell>
        </row>
        <row r="4385">
          <cell r="I4385">
            <v>0.175288</v>
          </cell>
        </row>
        <row r="4386">
          <cell r="I4386">
            <v>0.17532800000000001</v>
          </cell>
        </row>
        <row r="4387">
          <cell r="I4387">
            <v>0.175368</v>
          </cell>
        </row>
        <row r="4388">
          <cell r="I4388">
            <v>0.17540800000000001</v>
          </cell>
        </row>
        <row r="4389">
          <cell r="I4389">
            <v>0.17544799999999999</v>
          </cell>
        </row>
        <row r="4390">
          <cell r="I4390">
            <v>0.17548800000000001</v>
          </cell>
        </row>
        <row r="4391">
          <cell r="I4391">
            <v>0.17552799999999999</v>
          </cell>
        </row>
        <row r="4392">
          <cell r="I4392">
            <v>0.175568</v>
          </cell>
        </row>
        <row r="4393">
          <cell r="I4393">
            <v>0.17560799999999999</v>
          </cell>
        </row>
        <row r="4394">
          <cell r="I4394">
            <v>0.175648</v>
          </cell>
        </row>
        <row r="4395">
          <cell r="I4395">
            <v>0.17568800000000001</v>
          </cell>
        </row>
        <row r="4396">
          <cell r="I4396">
            <v>0.175728</v>
          </cell>
        </row>
        <row r="4397">
          <cell r="I4397">
            <v>0.17576800000000001</v>
          </cell>
        </row>
        <row r="4398">
          <cell r="I4398">
            <v>0.17580799999999999</v>
          </cell>
        </row>
        <row r="4399">
          <cell r="I4399">
            <v>0.175848</v>
          </cell>
        </row>
        <row r="4400">
          <cell r="I4400">
            <v>0.17588799999999999</v>
          </cell>
        </row>
        <row r="4401">
          <cell r="I4401">
            <v>0.175928</v>
          </cell>
        </row>
        <row r="4402">
          <cell r="I4402">
            <v>0.17596800000000001</v>
          </cell>
        </row>
        <row r="4403">
          <cell r="I4403">
            <v>0.176008</v>
          </cell>
        </row>
        <row r="4404">
          <cell r="I4404">
            <v>0.17604800000000001</v>
          </cell>
        </row>
        <row r="4405">
          <cell r="I4405">
            <v>0.17608799999999999</v>
          </cell>
        </row>
        <row r="4406">
          <cell r="I4406">
            <v>0.17612800000000001</v>
          </cell>
        </row>
        <row r="4407">
          <cell r="I4407">
            <v>0.17616799999999999</v>
          </cell>
        </row>
        <row r="4408">
          <cell r="I4408">
            <v>0.176208</v>
          </cell>
        </row>
        <row r="4409">
          <cell r="I4409">
            <v>0.17624799999999999</v>
          </cell>
        </row>
        <row r="4410">
          <cell r="I4410">
            <v>0.176288</v>
          </cell>
        </row>
        <row r="4411">
          <cell r="I4411">
            <v>0.17632800000000001</v>
          </cell>
        </row>
        <row r="4412">
          <cell r="I4412">
            <v>0.176368</v>
          </cell>
        </row>
        <row r="4413">
          <cell r="I4413">
            <v>0.17640800000000001</v>
          </cell>
        </row>
        <row r="4414">
          <cell r="I4414">
            <v>0.17644799999999999</v>
          </cell>
        </row>
        <row r="4415">
          <cell r="I4415">
            <v>0.17648800000000001</v>
          </cell>
        </row>
        <row r="4416">
          <cell r="I4416">
            <v>0.17652799999999999</v>
          </cell>
        </row>
        <row r="4417">
          <cell r="I4417">
            <v>0.176568</v>
          </cell>
        </row>
        <row r="4418">
          <cell r="I4418">
            <v>0.17660799999999999</v>
          </cell>
        </row>
        <row r="4419">
          <cell r="I4419">
            <v>0.176648</v>
          </cell>
        </row>
        <row r="4420">
          <cell r="I4420">
            <v>0.17668800000000001</v>
          </cell>
        </row>
        <row r="4421">
          <cell r="I4421">
            <v>0.176728</v>
          </cell>
        </row>
        <row r="4422">
          <cell r="I4422">
            <v>0.17676800000000001</v>
          </cell>
        </row>
        <row r="4423">
          <cell r="I4423">
            <v>0.17680799999999999</v>
          </cell>
        </row>
        <row r="4424">
          <cell r="I4424">
            <v>0.17684800000000001</v>
          </cell>
        </row>
        <row r="4425">
          <cell r="I4425">
            <v>0.17688799999999999</v>
          </cell>
        </row>
        <row r="4426">
          <cell r="I4426">
            <v>0.176928</v>
          </cell>
        </row>
        <row r="4427">
          <cell r="I4427">
            <v>0.17696799999999999</v>
          </cell>
        </row>
        <row r="4428">
          <cell r="I4428">
            <v>0.177008</v>
          </cell>
        </row>
        <row r="4429">
          <cell r="I4429">
            <v>0.17704800000000001</v>
          </cell>
        </row>
        <row r="4430">
          <cell r="I4430">
            <v>0.177088</v>
          </cell>
        </row>
        <row r="4431">
          <cell r="I4431">
            <v>0.17712800000000001</v>
          </cell>
        </row>
        <row r="4432">
          <cell r="I4432">
            <v>0.17716799999999999</v>
          </cell>
        </row>
        <row r="4433">
          <cell r="I4433">
            <v>0.177208</v>
          </cell>
        </row>
        <row r="4434">
          <cell r="I4434">
            <v>0.17724799999999999</v>
          </cell>
        </row>
        <row r="4435">
          <cell r="I4435">
            <v>0.177288</v>
          </cell>
        </row>
        <row r="4436">
          <cell r="I4436">
            <v>0.17732800000000001</v>
          </cell>
        </row>
        <row r="4437">
          <cell r="I4437">
            <v>0.177368</v>
          </cell>
        </row>
        <row r="4438">
          <cell r="I4438">
            <v>0.17740800000000001</v>
          </cell>
        </row>
        <row r="4439">
          <cell r="I4439">
            <v>0.17744799999999999</v>
          </cell>
        </row>
        <row r="4440">
          <cell r="I4440">
            <v>0.17748800000000001</v>
          </cell>
        </row>
        <row r="4441">
          <cell r="I4441">
            <v>0.17752799999999999</v>
          </cell>
        </row>
        <row r="4442">
          <cell r="I4442">
            <v>0.177568</v>
          </cell>
        </row>
        <row r="4443">
          <cell r="I4443">
            <v>0.17760799999999999</v>
          </cell>
        </row>
        <row r="4444">
          <cell r="I4444">
            <v>0.177648</v>
          </cell>
        </row>
        <row r="4445">
          <cell r="I4445">
            <v>0.17768800000000001</v>
          </cell>
        </row>
        <row r="4446">
          <cell r="I4446">
            <v>0.177728</v>
          </cell>
        </row>
        <row r="4447">
          <cell r="I4447">
            <v>0.17776800000000001</v>
          </cell>
        </row>
        <row r="4448">
          <cell r="I4448">
            <v>0.17780799999999999</v>
          </cell>
        </row>
        <row r="4449">
          <cell r="I4449">
            <v>0.17784800000000001</v>
          </cell>
        </row>
        <row r="4450">
          <cell r="I4450">
            <v>0.17788799999999999</v>
          </cell>
        </row>
        <row r="4451">
          <cell r="I4451">
            <v>0.177928</v>
          </cell>
        </row>
        <row r="4452">
          <cell r="I4452">
            <v>0.17796799999999999</v>
          </cell>
        </row>
        <row r="4453">
          <cell r="I4453">
            <v>0.178008</v>
          </cell>
        </row>
        <row r="4454">
          <cell r="I4454">
            <v>0.17804800000000001</v>
          </cell>
        </row>
        <row r="4455">
          <cell r="I4455">
            <v>0.178088</v>
          </cell>
        </row>
        <row r="4456">
          <cell r="I4456">
            <v>0.17812800000000001</v>
          </cell>
        </row>
        <row r="4457">
          <cell r="I4457">
            <v>0.17816799999999999</v>
          </cell>
        </row>
        <row r="4458">
          <cell r="I4458">
            <v>0.17820800000000001</v>
          </cell>
        </row>
        <row r="4459">
          <cell r="I4459">
            <v>0.17824799999999999</v>
          </cell>
        </row>
        <row r="4460">
          <cell r="I4460">
            <v>0.178288</v>
          </cell>
        </row>
        <row r="4461">
          <cell r="I4461">
            <v>0.17832799999999999</v>
          </cell>
        </row>
        <row r="4462">
          <cell r="I4462">
            <v>0.178368</v>
          </cell>
        </row>
        <row r="4463">
          <cell r="I4463">
            <v>0.17840800000000001</v>
          </cell>
        </row>
        <row r="4464">
          <cell r="I4464">
            <v>0.178448</v>
          </cell>
        </row>
        <row r="4465">
          <cell r="I4465">
            <v>0.17848800000000001</v>
          </cell>
        </row>
        <row r="4466">
          <cell r="I4466">
            <v>0.17852799999999999</v>
          </cell>
        </row>
        <row r="4467">
          <cell r="I4467">
            <v>0.178568</v>
          </cell>
        </row>
        <row r="4468">
          <cell r="I4468">
            <v>0.17860799999999999</v>
          </cell>
        </row>
        <row r="4469">
          <cell r="I4469">
            <v>0.178648</v>
          </cell>
        </row>
        <row r="4470">
          <cell r="I4470">
            <v>0.17868800000000001</v>
          </cell>
        </row>
        <row r="4471">
          <cell r="I4471">
            <v>0.178728</v>
          </cell>
        </row>
        <row r="4472">
          <cell r="I4472">
            <v>0.17876800000000001</v>
          </cell>
        </row>
        <row r="4473">
          <cell r="I4473">
            <v>0.17880799999999999</v>
          </cell>
        </row>
        <row r="4474">
          <cell r="I4474">
            <v>0.17884800000000001</v>
          </cell>
        </row>
        <row r="4475">
          <cell r="I4475">
            <v>0.17888799999999999</v>
          </cell>
        </row>
        <row r="4476">
          <cell r="I4476">
            <v>0.178928</v>
          </cell>
        </row>
        <row r="4477">
          <cell r="I4477">
            <v>0.17896799999999999</v>
          </cell>
        </row>
        <row r="4478">
          <cell r="I4478">
            <v>0.179008</v>
          </cell>
        </row>
        <row r="4479">
          <cell r="I4479">
            <v>0.17904800000000001</v>
          </cell>
        </row>
        <row r="4480">
          <cell r="I4480">
            <v>0.179088</v>
          </cell>
        </row>
        <row r="4481">
          <cell r="I4481">
            <v>0.17912800000000001</v>
          </cell>
        </row>
        <row r="4482">
          <cell r="I4482">
            <v>0.17916799999999999</v>
          </cell>
        </row>
        <row r="4483">
          <cell r="I4483">
            <v>0.17920800000000001</v>
          </cell>
        </row>
        <row r="4484">
          <cell r="I4484">
            <v>0.17924799999999999</v>
          </cell>
        </row>
        <row r="4485">
          <cell r="I4485">
            <v>0.179288</v>
          </cell>
        </row>
        <row r="4486">
          <cell r="I4486">
            <v>0.17932799999999999</v>
          </cell>
        </row>
        <row r="4487">
          <cell r="I4487">
            <v>0.179368</v>
          </cell>
        </row>
        <row r="4488">
          <cell r="I4488">
            <v>0.17940800000000001</v>
          </cell>
        </row>
        <row r="4489">
          <cell r="I4489">
            <v>0.179448</v>
          </cell>
        </row>
        <row r="4490">
          <cell r="I4490">
            <v>0.17948800000000001</v>
          </cell>
        </row>
        <row r="4491">
          <cell r="I4491">
            <v>0.17952799999999999</v>
          </cell>
        </row>
        <row r="4492">
          <cell r="I4492">
            <v>0.17956800000000001</v>
          </cell>
        </row>
        <row r="4493">
          <cell r="I4493">
            <v>0.17960799999999999</v>
          </cell>
        </row>
        <row r="4494">
          <cell r="I4494">
            <v>0.179648</v>
          </cell>
        </row>
        <row r="4495">
          <cell r="I4495">
            <v>0.17968799999999999</v>
          </cell>
        </row>
        <row r="4496">
          <cell r="I4496">
            <v>0.179728</v>
          </cell>
        </row>
        <row r="4497">
          <cell r="I4497">
            <v>0.17976800000000001</v>
          </cell>
        </row>
        <row r="4498">
          <cell r="I4498">
            <v>0.179808</v>
          </cell>
        </row>
        <row r="4499">
          <cell r="I4499">
            <v>0.17984800000000001</v>
          </cell>
        </row>
        <row r="4500">
          <cell r="I4500">
            <v>0.17988799999999999</v>
          </cell>
        </row>
        <row r="4501">
          <cell r="I4501">
            <v>0.179928</v>
          </cell>
        </row>
        <row r="4502">
          <cell r="I4502">
            <v>0.17996799999999999</v>
          </cell>
        </row>
        <row r="4503">
          <cell r="I4503">
            <v>0.180008</v>
          </cell>
        </row>
        <row r="4504">
          <cell r="I4504">
            <v>0.18004800000000001</v>
          </cell>
        </row>
        <row r="4505">
          <cell r="I4505">
            <v>0.180088</v>
          </cell>
        </row>
        <row r="4506">
          <cell r="I4506">
            <v>0.18012800000000001</v>
          </cell>
        </row>
        <row r="4507">
          <cell r="I4507">
            <v>0.18016799999999999</v>
          </cell>
        </row>
        <row r="4508">
          <cell r="I4508">
            <v>0.18020800000000001</v>
          </cell>
        </row>
        <row r="4509">
          <cell r="I4509">
            <v>0.18024799999999999</v>
          </cell>
        </row>
        <row r="4510">
          <cell r="I4510">
            <v>0.180288</v>
          </cell>
        </row>
        <row r="4511">
          <cell r="I4511">
            <v>0.18032799999999999</v>
          </cell>
        </row>
        <row r="4512">
          <cell r="I4512">
            <v>0.180368</v>
          </cell>
        </row>
        <row r="4513">
          <cell r="I4513">
            <v>0.18040800000000001</v>
          </cell>
        </row>
        <row r="4514">
          <cell r="I4514">
            <v>0.180448</v>
          </cell>
        </row>
        <row r="4515">
          <cell r="I4515">
            <v>0.18048800000000001</v>
          </cell>
        </row>
        <row r="4516">
          <cell r="I4516">
            <v>0.18052799999999999</v>
          </cell>
        </row>
        <row r="4517">
          <cell r="I4517">
            <v>0.18056800000000001</v>
          </cell>
        </row>
        <row r="4518">
          <cell r="I4518">
            <v>0.18060799999999999</v>
          </cell>
        </row>
        <row r="4519">
          <cell r="I4519">
            <v>0.180648</v>
          </cell>
        </row>
        <row r="4520">
          <cell r="I4520">
            <v>0.18068799999999999</v>
          </cell>
        </row>
        <row r="4521">
          <cell r="I4521">
            <v>0.180728</v>
          </cell>
        </row>
        <row r="4522">
          <cell r="I4522">
            <v>0.18076800000000001</v>
          </cell>
        </row>
        <row r="4523">
          <cell r="I4523">
            <v>0.180808</v>
          </cell>
        </row>
        <row r="4524">
          <cell r="I4524">
            <v>0.18084800000000001</v>
          </cell>
        </row>
        <row r="4525">
          <cell r="I4525">
            <v>0.18088799999999999</v>
          </cell>
        </row>
        <row r="4526">
          <cell r="I4526">
            <v>0.18092800000000001</v>
          </cell>
        </row>
        <row r="4527">
          <cell r="I4527">
            <v>0.18096799999999999</v>
          </cell>
        </row>
        <row r="4528">
          <cell r="I4528">
            <v>0.181008</v>
          </cell>
        </row>
        <row r="4529">
          <cell r="I4529">
            <v>0.18104799999999999</v>
          </cell>
        </row>
        <row r="4530">
          <cell r="I4530">
            <v>0.181088</v>
          </cell>
        </row>
        <row r="4531">
          <cell r="I4531">
            <v>0.18112800000000001</v>
          </cell>
        </row>
        <row r="4532">
          <cell r="I4532">
            <v>0.181168</v>
          </cell>
        </row>
        <row r="4533">
          <cell r="I4533">
            <v>0.18120800000000001</v>
          </cell>
        </row>
        <row r="4534">
          <cell r="I4534">
            <v>0.18124799999999999</v>
          </cell>
        </row>
        <row r="4535">
          <cell r="I4535">
            <v>0.181288</v>
          </cell>
        </row>
        <row r="4536">
          <cell r="I4536">
            <v>0.18132799999999999</v>
          </cell>
        </row>
        <row r="4537">
          <cell r="I4537">
            <v>0.181368</v>
          </cell>
        </row>
        <row r="4538">
          <cell r="I4538">
            <v>0.18140800000000001</v>
          </cell>
        </row>
        <row r="4539">
          <cell r="I4539">
            <v>0.181448</v>
          </cell>
        </row>
        <row r="4540">
          <cell r="I4540">
            <v>0.18148800000000001</v>
          </cell>
        </row>
        <row r="4541">
          <cell r="I4541">
            <v>0.18152799999999999</v>
          </cell>
        </row>
        <row r="4542">
          <cell r="I4542">
            <v>0.18156800000000001</v>
          </cell>
        </row>
        <row r="4543">
          <cell r="I4543">
            <v>0.18160799999999999</v>
          </cell>
        </row>
        <row r="4544">
          <cell r="I4544">
            <v>0.181648</v>
          </cell>
        </row>
        <row r="4545">
          <cell r="I4545">
            <v>0.18168799999999999</v>
          </cell>
        </row>
        <row r="4546">
          <cell r="I4546">
            <v>0.181728</v>
          </cell>
        </row>
        <row r="4547">
          <cell r="I4547">
            <v>0.18176800000000001</v>
          </cell>
        </row>
        <row r="4548">
          <cell r="I4548">
            <v>0.181808</v>
          </cell>
        </row>
        <row r="4549">
          <cell r="I4549">
            <v>0.18184800000000001</v>
          </cell>
        </row>
        <row r="4550">
          <cell r="I4550">
            <v>0.18188799999999999</v>
          </cell>
        </row>
        <row r="4551">
          <cell r="I4551">
            <v>0.18192800000000001</v>
          </cell>
        </row>
        <row r="4552">
          <cell r="I4552">
            <v>0.18196799999999999</v>
          </cell>
        </row>
        <row r="4553">
          <cell r="I4553">
            <v>0.182008</v>
          </cell>
        </row>
        <row r="4554">
          <cell r="I4554">
            <v>0.18204799999999999</v>
          </cell>
        </row>
        <row r="4555">
          <cell r="I4555">
            <v>0.182088</v>
          </cell>
        </row>
        <row r="4556">
          <cell r="I4556">
            <v>0.18212800000000001</v>
          </cell>
        </row>
        <row r="4557">
          <cell r="I4557">
            <v>0.182168</v>
          </cell>
        </row>
        <row r="4558">
          <cell r="I4558">
            <v>0.18220800000000001</v>
          </cell>
        </row>
        <row r="4559">
          <cell r="I4559">
            <v>0.18224799999999999</v>
          </cell>
        </row>
        <row r="4560">
          <cell r="I4560">
            <v>0.18228800000000001</v>
          </cell>
        </row>
        <row r="4561">
          <cell r="I4561">
            <v>0.18232799999999999</v>
          </cell>
        </row>
        <row r="4562">
          <cell r="I4562">
            <v>0.182368</v>
          </cell>
        </row>
        <row r="4563">
          <cell r="I4563">
            <v>0.18240799999999999</v>
          </cell>
        </row>
        <row r="4564">
          <cell r="I4564">
            <v>0.182448</v>
          </cell>
        </row>
        <row r="4565">
          <cell r="I4565">
            <v>0.18248800000000001</v>
          </cell>
        </row>
        <row r="4566">
          <cell r="I4566">
            <v>0.182528</v>
          </cell>
        </row>
        <row r="4567">
          <cell r="I4567">
            <v>0.18256800000000001</v>
          </cell>
        </row>
        <row r="4568">
          <cell r="I4568">
            <v>0.18260799999999999</v>
          </cell>
        </row>
        <row r="4569">
          <cell r="I4569">
            <v>0.182648</v>
          </cell>
        </row>
        <row r="4570">
          <cell r="I4570">
            <v>0.18268799999999999</v>
          </cell>
        </row>
        <row r="4571">
          <cell r="I4571">
            <v>0.182728</v>
          </cell>
        </row>
        <row r="4572">
          <cell r="I4572">
            <v>0.18276800000000001</v>
          </cell>
        </row>
        <row r="4573">
          <cell r="I4573">
            <v>0.182808</v>
          </cell>
        </row>
        <row r="4574">
          <cell r="I4574">
            <v>0.18284800000000001</v>
          </cell>
        </row>
        <row r="4575">
          <cell r="I4575">
            <v>0.182888</v>
          </cell>
        </row>
        <row r="4576">
          <cell r="I4576">
            <v>0.18292800000000001</v>
          </cell>
        </row>
        <row r="4577">
          <cell r="I4577">
            <v>0.18296799999999999</v>
          </cell>
        </row>
        <row r="4578">
          <cell r="I4578">
            <v>0.183008</v>
          </cell>
        </row>
        <row r="4579">
          <cell r="I4579">
            <v>0.18304799999999999</v>
          </cell>
        </row>
        <row r="4580">
          <cell r="I4580">
            <v>0.183088</v>
          </cell>
        </row>
        <row r="4581">
          <cell r="I4581">
            <v>0.18312800000000001</v>
          </cell>
        </row>
        <row r="4582">
          <cell r="I4582">
            <v>0.183168</v>
          </cell>
        </row>
        <row r="4583">
          <cell r="I4583">
            <v>0.18320800000000001</v>
          </cell>
        </row>
        <row r="4584">
          <cell r="I4584">
            <v>0.18324799999999999</v>
          </cell>
        </row>
        <row r="4585">
          <cell r="I4585">
            <v>0.18328800000000001</v>
          </cell>
        </row>
        <row r="4586">
          <cell r="I4586">
            <v>0.18332799999999999</v>
          </cell>
        </row>
        <row r="4587">
          <cell r="I4587">
            <v>0.183368</v>
          </cell>
        </row>
        <row r="4588">
          <cell r="I4588">
            <v>0.18340799999999999</v>
          </cell>
        </row>
        <row r="4589">
          <cell r="I4589">
            <v>0.183448</v>
          </cell>
        </row>
        <row r="4590">
          <cell r="I4590">
            <v>0.18348800000000001</v>
          </cell>
        </row>
        <row r="4591">
          <cell r="I4591">
            <v>0.183528</v>
          </cell>
        </row>
        <row r="4592">
          <cell r="I4592">
            <v>0.18356800000000001</v>
          </cell>
        </row>
        <row r="4593">
          <cell r="I4593">
            <v>0.18360799999999999</v>
          </cell>
        </row>
        <row r="4594">
          <cell r="I4594">
            <v>0.18364800000000001</v>
          </cell>
        </row>
        <row r="4595">
          <cell r="I4595">
            <v>0.18368799999999999</v>
          </cell>
        </row>
        <row r="4596">
          <cell r="I4596">
            <v>0.183728</v>
          </cell>
        </row>
        <row r="4597">
          <cell r="I4597">
            <v>0.18376799999999999</v>
          </cell>
        </row>
        <row r="4598">
          <cell r="I4598">
            <v>0.183808</v>
          </cell>
        </row>
        <row r="4599">
          <cell r="I4599">
            <v>0.18384800000000001</v>
          </cell>
        </row>
        <row r="4600">
          <cell r="I4600">
            <v>0.183888</v>
          </cell>
        </row>
        <row r="4601">
          <cell r="I4601">
            <v>0.18392800000000001</v>
          </cell>
        </row>
        <row r="4602">
          <cell r="I4602">
            <v>0.18396799999999999</v>
          </cell>
        </row>
        <row r="4603">
          <cell r="I4603">
            <v>0.184008</v>
          </cell>
        </row>
        <row r="4604">
          <cell r="I4604">
            <v>0.18404799999999999</v>
          </cell>
        </row>
        <row r="4605">
          <cell r="I4605">
            <v>0.184088</v>
          </cell>
        </row>
        <row r="4606">
          <cell r="I4606">
            <v>0.18412800000000001</v>
          </cell>
        </row>
        <row r="4607">
          <cell r="I4607">
            <v>0.184168</v>
          </cell>
        </row>
        <row r="4608">
          <cell r="I4608">
            <v>0.18420800000000001</v>
          </cell>
        </row>
        <row r="4609">
          <cell r="I4609">
            <v>0.184248</v>
          </cell>
        </row>
        <row r="4610">
          <cell r="I4610">
            <v>0.18428800000000001</v>
          </cell>
        </row>
        <row r="4611">
          <cell r="I4611">
            <v>0.18432799999999999</v>
          </cell>
        </row>
        <row r="4612">
          <cell r="I4612">
            <v>0.184368</v>
          </cell>
        </row>
        <row r="4613">
          <cell r="I4613">
            <v>0.18440799999999999</v>
          </cell>
        </row>
        <row r="4614">
          <cell r="I4614">
            <v>0.184448</v>
          </cell>
        </row>
        <row r="4615">
          <cell r="I4615">
            <v>0.18448800000000001</v>
          </cell>
        </row>
        <row r="4616">
          <cell r="I4616">
            <v>0.184528</v>
          </cell>
        </row>
        <row r="4617">
          <cell r="I4617">
            <v>0.18456800000000001</v>
          </cell>
        </row>
        <row r="4618">
          <cell r="I4618">
            <v>0.18460799999999999</v>
          </cell>
        </row>
        <row r="4619">
          <cell r="I4619">
            <v>0.18464800000000001</v>
          </cell>
        </row>
        <row r="4620">
          <cell r="I4620">
            <v>0.18468799999999999</v>
          </cell>
        </row>
        <row r="4621">
          <cell r="I4621">
            <v>0.184728</v>
          </cell>
        </row>
        <row r="4622">
          <cell r="I4622">
            <v>0.18476799999999999</v>
          </cell>
        </row>
        <row r="4623">
          <cell r="I4623">
            <v>0.184808</v>
          </cell>
        </row>
        <row r="4624">
          <cell r="I4624">
            <v>0.18484800000000001</v>
          </cell>
        </row>
        <row r="4625">
          <cell r="I4625">
            <v>0.184888</v>
          </cell>
        </row>
        <row r="4626">
          <cell r="I4626">
            <v>0.18492800000000001</v>
          </cell>
        </row>
        <row r="4627">
          <cell r="I4627">
            <v>0.18496799999999999</v>
          </cell>
        </row>
        <row r="4628">
          <cell r="I4628">
            <v>0.18500800000000001</v>
          </cell>
        </row>
        <row r="4629">
          <cell r="I4629">
            <v>0.18504799999999999</v>
          </cell>
        </row>
        <row r="4630">
          <cell r="I4630">
            <v>0.185088</v>
          </cell>
        </row>
        <row r="4631">
          <cell r="I4631">
            <v>0.18512799999999999</v>
          </cell>
        </row>
        <row r="4632">
          <cell r="I4632">
            <v>0.185168</v>
          </cell>
        </row>
        <row r="4633">
          <cell r="I4633">
            <v>0.18520800000000001</v>
          </cell>
        </row>
        <row r="4634">
          <cell r="I4634">
            <v>0.185248</v>
          </cell>
        </row>
        <row r="4635">
          <cell r="I4635">
            <v>0.18528800000000001</v>
          </cell>
        </row>
        <row r="4636">
          <cell r="I4636">
            <v>0.18532799999999999</v>
          </cell>
        </row>
        <row r="4637">
          <cell r="I4637">
            <v>0.185368</v>
          </cell>
        </row>
        <row r="4638">
          <cell r="I4638">
            <v>0.18540799999999999</v>
          </cell>
        </row>
        <row r="4639">
          <cell r="I4639">
            <v>0.185448</v>
          </cell>
        </row>
        <row r="4640">
          <cell r="I4640">
            <v>0.18548700000000001</v>
          </cell>
        </row>
        <row r="4641">
          <cell r="I4641">
            <v>0.185527</v>
          </cell>
        </row>
        <row r="4642">
          <cell r="I4642">
            <v>0.18556700000000001</v>
          </cell>
        </row>
        <row r="4643">
          <cell r="I4643">
            <v>0.18560699999999999</v>
          </cell>
        </row>
        <row r="4644">
          <cell r="I4644">
            <v>0.18564700000000001</v>
          </cell>
        </row>
        <row r="4645">
          <cell r="I4645">
            <v>0.18568699999999999</v>
          </cell>
        </row>
        <row r="4646">
          <cell r="I4646">
            <v>0.185727</v>
          </cell>
        </row>
        <row r="4647">
          <cell r="I4647">
            <v>0.18576699999999999</v>
          </cell>
        </row>
        <row r="4648">
          <cell r="I4648">
            <v>0.185807</v>
          </cell>
        </row>
        <row r="4649">
          <cell r="I4649">
            <v>0.18584700000000001</v>
          </cell>
        </row>
        <row r="4650">
          <cell r="I4650">
            <v>0.185887</v>
          </cell>
        </row>
        <row r="4651">
          <cell r="I4651">
            <v>0.18592700000000001</v>
          </cell>
        </row>
        <row r="4652">
          <cell r="I4652">
            <v>0.18596699999999999</v>
          </cell>
        </row>
        <row r="4653">
          <cell r="I4653">
            <v>0.18600700000000001</v>
          </cell>
        </row>
        <row r="4654">
          <cell r="I4654">
            <v>0.18604699999999999</v>
          </cell>
        </row>
        <row r="4655">
          <cell r="I4655">
            <v>0.186087</v>
          </cell>
        </row>
        <row r="4656">
          <cell r="I4656">
            <v>0.18612699999999999</v>
          </cell>
        </row>
        <row r="4657">
          <cell r="I4657">
            <v>0.186167</v>
          </cell>
        </row>
        <row r="4658">
          <cell r="I4658">
            <v>0.18620700000000001</v>
          </cell>
        </row>
        <row r="4659">
          <cell r="I4659">
            <v>0.186247</v>
          </cell>
        </row>
        <row r="4660">
          <cell r="I4660">
            <v>0.18628700000000001</v>
          </cell>
        </row>
        <row r="4661">
          <cell r="I4661">
            <v>0.18632699999999999</v>
          </cell>
        </row>
        <row r="4662">
          <cell r="I4662">
            <v>0.186367</v>
          </cell>
        </row>
        <row r="4663">
          <cell r="I4663">
            <v>0.18640699999999999</v>
          </cell>
        </row>
        <row r="4664">
          <cell r="I4664">
            <v>0.186447</v>
          </cell>
        </row>
        <row r="4665">
          <cell r="I4665">
            <v>0.18648700000000001</v>
          </cell>
        </row>
        <row r="4666">
          <cell r="I4666">
            <v>0.186527</v>
          </cell>
        </row>
        <row r="4667">
          <cell r="I4667">
            <v>0.18656700000000001</v>
          </cell>
        </row>
        <row r="4668">
          <cell r="I4668">
            <v>0.186607</v>
          </cell>
        </row>
        <row r="4669">
          <cell r="I4669">
            <v>0.18664700000000001</v>
          </cell>
        </row>
        <row r="4670">
          <cell r="I4670">
            <v>0.18668699999999999</v>
          </cell>
        </row>
        <row r="4671">
          <cell r="I4671">
            <v>0.186727</v>
          </cell>
        </row>
        <row r="4672">
          <cell r="I4672">
            <v>0.18676699999999999</v>
          </cell>
        </row>
        <row r="4673">
          <cell r="I4673">
            <v>0.186807</v>
          </cell>
        </row>
        <row r="4674">
          <cell r="I4674">
            <v>0.18684700000000001</v>
          </cell>
        </row>
        <row r="4675">
          <cell r="I4675">
            <v>0.186887</v>
          </cell>
        </row>
        <row r="4676">
          <cell r="I4676">
            <v>0.18692700000000001</v>
          </cell>
        </row>
        <row r="4677">
          <cell r="I4677">
            <v>0.18696699999999999</v>
          </cell>
        </row>
        <row r="4678">
          <cell r="I4678">
            <v>0.18700700000000001</v>
          </cell>
        </row>
        <row r="4679">
          <cell r="I4679">
            <v>0.18704699999999999</v>
          </cell>
        </row>
        <row r="4680">
          <cell r="I4680">
            <v>0.187087</v>
          </cell>
        </row>
        <row r="4681">
          <cell r="I4681">
            <v>0.18712699999999999</v>
          </cell>
        </row>
        <row r="4682">
          <cell r="I4682">
            <v>0.187167</v>
          </cell>
        </row>
        <row r="4683">
          <cell r="I4683">
            <v>0.18720700000000001</v>
          </cell>
        </row>
        <row r="4684">
          <cell r="I4684">
            <v>0.187247</v>
          </cell>
        </row>
        <row r="4685">
          <cell r="I4685">
            <v>0.18728700000000001</v>
          </cell>
        </row>
        <row r="4686">
          <cell r="I4686">
            <v>0.18732699999999999</v>
          </cell>
        </row>
        <row r="4687">
          <cell r="I4687">
            <v>0.18736700000000001</v>
          </cell>
        </row>
        <row r="4688">
          <cell r="I4688">
            <v>0.18740699999999999</v>
          </cell>
        </row>
        <row r="4689">
          <cell r="I4689">
            <v>0.187447</v>
          </cell>
        </row>
        <row r="4690">
          <cell r="I4690">
            <v>0.18748699999999999</v>
          </cell>
        </row>
        <row r="4691">
          <cell r="I4691">
            <v>0.187527</v>
          </cell>
        </row>
        <row r="4692">
          <cell r="I4692">
            <v>0.18756700000000001</v>
          </cell>
        </row>
        <row r="4693">
          <cell r="I4693">
            <v>0.187607</v>
          </cell>
        </row>
        <row r="4694">
          <cell r="I4694">
            <v>0.18764700000000001</v>
          </cell>
        </row>
        <row r="4695">
          <cell r="I4695">
            <v>0.18768699999999999</v>
          </cell>
        </row>
        <row r="4696">
          <cell r="I4696">
            <v>0.187727</v>
          </cell>
        </row>
        <row r="4697">
          <cell r="I4697">
            <v>0.18776699999999999</v>
          </cell>
        </row>
        <row r="4698">
          <cell r="I4698">
            <v>0.187807</v>
          </cell>
        </row>
        <row r="4699">
          <cell r="I4699">
            <v>0.18784699999999999</v>
          </cell>
        </row>
        <row r="4700">
          <cell r="I4700">
            <v>0.187887</v>
          </cell>
        </row>
        <row r="4701">
          <cell r="I4701">
            <v>0.18792700000000001</v>
          </cell>
        </row>
        <row r="4702">
          <cell r="I4702">
            <v>0.187967</v>
          </cell>
        </row>
        <row r="4703">
          <cell r="I4703">
            <v>0.18800700000000001</v>
          </cell>
        </row>
        <row r="4704">
          <cell r="I4704">
            <v>0.18804699999999999</v>
          </cell>
        </row>
        <row r="4705">
          <cell r="I4705">
            <v>0.188087</v>
          </cell>
        </row>
        <row r="4706">
          <cell r="I4706">
            <v>0.18812699999999999</v>
          </cell>
        </row>
        <row r="4707">
          <cell r="I4707">
            <v>0.188167</v>
          </cell>
        </row>
        <row r="4708">
          <cell r="I4708">
            <v>0.18820700000000001</v>
          </cell>
        </row>
        <row r="4709">
          <cell r="I4709">
            <v>0.188247</v>
          </cell>
        </row>
        <row r="4710">
          <cell r="I4710">
            <v>0.18828700000000001</v>
          </cell>
        </row>
        <row r="4711">
          <cell r="I4711">
            <v>0.18832699999999999</v>
          </cell>
        </row>
        <row r="4712">
          <cell r="I4712">
            <v>0.18836700000000001</v>
          </cell>
        </row>
        <row r="4713">
          <cell r="I4713">
            <v>0.18840699999999999</v>
          </cell>
        </row>
        <row r="4714">
          <cell r="I4714">
            <v>0.188447</v>
          </cell>
        </row>
        <row r="4715">
          <cell r="I4715">
            <v>0.18848699999999999</v>
          </cell>
        </row>
        <row r="4716">
          <cell r="I4716">
            <v>0.188527</v>
          </cell>
        </row>
        <row r="4717">
          <cell r="I4717">
            <v>0.18856700000000001</v>
          </cell>
        </row>
        <row r="4718">
          <cell r="I4718">
            <v>0.188607</v>
          </cell>
        </row>
        <row r="4719">
          <cell r="I4719">
            <v>0.18864700000000001</v>
          </cell>
        </row>
        <row r="4720">
          <cell r="I4720">
            <v>0.18868699999999999</v>
          </cell>
        </row>
        <row r="4721">
          <cell r="I4721">
            <v>0.18872700000000001</v>
          </cell>
        </row>
        <row r="4722">
          <cell r="I4722">
            <v>0.18876699999999999</v>
          </cell>
        </row>
        <row r="4723">
          <cell r="I4723">
            <v>0.188807</v>
          </cell>
        </row>
        <row r="4724">
          <cell r="I4724">
            <v>0.18884699999999999</v>
          </cell>
        </row>
        <row r="4725">
          <cell r="I4725">
            <v>0.188887</v>
          </cell>
        </row>
        <row r="4726">
          <cell r="I4726">
            <v>0.18892700000000001</v>
          </cell>
        </row>
        <row r="4727">
          <cell r="I4727">
            <v>0.188967</v>
          </cell>
        </row>
        <row r="4728">
          <cell r="I4728">
            <v>0.18900700000000001</v>
          </cell>
        </row>
        <row r="4729">
          <cell r="I4729">
            <v>0.18904699999999999</v>
          </cell>
        </row>
        <row r="4730">
          <cell r="I4730">
            <v>0.18908700000000001</v>
          </cell>
        </row>
        <row r="4731">
          <cell r="I4731">
            <v>0.18912699999999999</v>
          </cell>
        </row>
        <row r="4732">
          <cell r="I4732">
            <v>0.189167</v>
          </cell>
        </row>
        <row r="4733">
          <cell r="I4733">
            <v>0.18920699999999999</v>
          </cell>
        </row>
        <row r="4734">
          <cell r="I4734">
            <v>0.189247</v>
          </cell>
        </row>
        <row r="4735">
          <cell r="I4735">
            <v>0.18928700000000001</v>
          </cell>
        </row>
        <row r="4736">
          <cell r="I4736">
            <v>0.189327</v>
          </cell>
        </row>
        <row r="4737">
          <cell r="I4737">
            <v>0.18936700000000001</v>
          </cell>
        </row>
        <row r="4738">
          <cell r="I4738">
            <v>0.18940699999999999</v>
          </cell>
        </row>
        <row r="4739">
          <cell r="I4739">
            <v>0.189447</v>
          </cell>
        </row>
        <row r="4740">
          <cell r="I4740">
            <v>0.18948699999999999</v>
          </cell>
        </row>
        <row r="4741">
          <cell r="I4741">
            <v>0.189527</v>
          </cell>
        </row>
        <row r="4742">
          <cell r="I4742">
            <v>0.18956700000000001</v>
          </cell>
        </row>
        <row r="4743">
          <cell r="I4743">
            <v>0.189607</v>
          </cell>
        </row>
        <row r="4744">
          <cell r="I4744">
            <v>0.18964700000000001</v>
          </cell>
        </row>
        <row r="4745">
          <cell r="I4745">
            <v>0.18968699999999999</v>
          </cell>
        </row>
        <row r="4746">
          <cell r="I4746">
            <v>0.18972700000000001</v>
          </cell>
        </row>
        <row r="4747">
          <cell r="I4747">
            <v>0.18976699999999999</v>
          </cell>
        </row>
        <row r="4748">
          <cell r="I4748">
            <v>0.189807</v>
          </cell>
        </row>
        <row r="4749">
          <cell r="I4749">
            <v>0.18984699999999999</v>
          </cell>
        </row>
        <row r="4750">
          <cell r="I4750">
            <v>0.189887</v>
          </cell>
        </row>
        <row r="4751">
          <cell r="I4751">
            <v>0.18992700000000001</v>
          </cell>
        </row>
        <row r="4752">
          <cell r="I4752">
            <v>0.189967</v>
          </cell>
        </row>
        <row r="4753">
          <cell r="I4753">
            <v>0.19000700000000001</v>
          </cell>
        </row>
        <row r="4754">
          <cell r="I4754">
            <v>0.19004699999999999</v>
          </cell>
        </row>
        <row r="4755">
          <cell r="I4755">
            <v>0.19008700000000001</v>
          </cell>
        </row>
        <row r="4756">
          <cell r="I4756">
            <v>0.19012699999999999</v>
          </cell>
        </row>
        <row r="4757">
          <cell r="I4757">
            <v>0.190167</v>
          </cell>
        </row>
        <row r="4758">
          <cell r="I4758">
            <v>0.19020699999999999</v>
          </cell>
        </row>
        <row r="4759">
          <cell r="I4759">
            <v>0.190247</v>
          </cell>
        </row>
        <row r="4760">
          <cell r="I4760">
            <v>0.19028700000000001</v>
          </cell>
        </row>
        <row r="4761">
          <cell r="I4761">
            <v>0.190327</v>
          </cell>
        </row>
        <row r="4762">
          <cell r="I4762">
            <v>0.19036700000000001</v>
          </cell>
        </row>
        <row r="4763">
          <cell r="I4763">
            <v>0.19040699999999999</v>
          </cell>
        </row>
        <row r="4764">
          <cell r="I4764">
            <v>0.19044700000000001</v>
          </cell>
        </row>
        <row r="4765">
          <cell r="I4765">
            <v>0.19048699999999999</v>
          </cell>
        </row>
        <row r="4766">
          <cell r="I4766">
            <v>0.190527</v>
          </cell>
        </row>
        <row r="4767">
          <cell r="I4767">
            <v>0.19056699999999999</v>
          </cell>
        </row>
        <row r="4768">
          <cell r="I4768">
            <v>0.190607</v>
          </cell>
        </row>
        <row r="4769">
          <cell r="I4769">
            <v>0.19064700000000001</v>
          </cell>
        </row>
        <row r="4770">
          <cell r="I4770">
            <v>0.190687</v>
          </cell>
        </row>
        <row r="4771">
          <cell r="I4771">
            <v>0.19072700000000001</v>
          </cell>
        </row>
        <row r="4772">
          <cell r="I4772">
            <v>0.19076699999999999</v>
          </cell>
        </row>
        <row r="4773">
          <cell r="I4773">
            <v>0.190807</v>
          </cell>
        </row>
        <row r="4774">
          <cell r="I4774">
            <v>0.19084699999999999</v>
          </cell>
        </row>
        <row r="4775">
          <cell r="I4775">
            <v>0.190887</v>
          </cell>
        </row>
        <row r="4776">
          <cell r="I4776">
            <v>0.19092700000000001</v>
          </cell>
        </row>
        <row r="4777">
          <cell r="I4777">
            <v>0.190967</v>
          </cell>
        </row>
        <row r="4778">
          <cell r="I4778">
            <v>0.19100700000000001</v>
          </cell>
        </row>
        <row r="4779">
          <cell r="I4779">
            <v>0.19104699999999999</v>
          </cell>
        </row>
        <row r="4780">
          <cell r="I4780">
            <v>0.19108700000000001</v>
          </cell>
        </row>
        <row r="4781">
          <cell r="I4781">
            <v>0.19112699999999999</v>
          </cell>
        </row>
        <row r="4782">
          <cell r="I4782">
            <v>0.191167</v>
          </cell>
        </row>
        <row r="4783">
          <cell r="I4783">
            <v>0.19120699999999999</v>
          </cell>
        </row>
        <row r="4784">
          <cell r="I4784">
            <v>0.191247</v>
          </cell>
        </row>
        <row r="4785">
          <cell r="I4785">
            <v>0.19128700000000001</v>
          </cell>
        </row>
        <row r="4786">
          <cell r="I4786">
            <v>0.191327</v>
          </cell>
        </row>
        <row r="4787">
          <cell r="I4787">
            <v>0.19136700000000001</v>
          </cell>
        </row>
        <row r="4788">
          <cell r="I4788">
            <v>0.19140699999999999</v>
          </cell>
        </row>
        <row r="4789">
          <cell r="I4789">
            <v>0.19144700000000001</v>
          </cell>
        </row>
        <row r="4790">
          <cell r="I4790">
            <v>0.19148699999999999</v>
          </cell>
        </row>
        <row r="4791">
          <cell r="I4791">
            <v>0.191527</v>
          </cell>
        </row>
        <row r="4792">
          <cell r="I4792">
            <v>0.19156699999999999</v>
          </cell>
        </row>
        <row r="4793">
          <cell r="I4793">
            <v>0.191607</v>
          </cell>
        </row>
        <row r="4794">
          <cell r="I4794">
            <v>0.19164700000000001</v>
          </cell>
        </row>
        <row r="4795">
          <cell r="I4795">
            <v>0.191687</v>
          </cell>
        </row>
        <row r="4796">
          <cell r="I4796">
            <v>0.19172700000000001</v>
          </cell>
        </row>
        <row r="4797">
          <cell r="I4797">
            <v>0.19176699999999999</v>
          </cell>
        </row>
        <row r="4798">
          <cell r="I4798">
            <v>0.19180700000000001</v>
          </cell>
        </row>
        <row r="4799">
          <cell r="I4799">
            <v>0.19184699999999999</v>
          </cell>
        </row>
        <row r="4800">
          <cell r="I4800">
            <v>0.191887</v>
          </cell>
        </row>
        <row r="4801">
          <cell r="I4801">
            <v>0.19192699999999999</v>
          </cell>
        </row>
        <row r="4802">
          <cell r="I4802">
            <v>0.191967</v>
          </cell>
        </row>
        <row r="4803">
          <cell r="I4803">
            <v>0.19200700000000001</v>
          </cell>
        </row>
        <row r="4804">
          <cell r="I4804">
            <v>0.192047</v>
          </cell>
        </row>
        <row r="4805">
          <cell r="I4805">
            <v>0.19208700000000001</v>
          </cell>
        </row>
        <row r="4806">
          <cell r="I4806">
            <v>0.19212699999999999</v>
          </cell>
        </row>
        <row r="4807">
          <cell r="I4807">
            <v>0.192167</v>
          </cell>
        </row>
        <row r="4808">
          <cell r="I4808">
            <v>0.19220699999999999</v>
          </cell>
        </row>
        <row r="4809">
          <cell r="I4809">
            <v>0.192247</v>
          </cell>
        </row>
        <row r="4810">
          <cell r="I4810">
            <v>0.19228700000000001</v>
          </cell>
        </row>
        <row r="4811">
          <cell r="I4811">
            <v>0.192327</v>
          </cell>
        </row>
        <row r="4812">
          <cell r="I4812">
            <v>0.19236700000000001</v>
          </cell>
        </row>
        <row r="4813">
          <cell r="I4813">
            <v>0.19240699999999999</v>
          </cell>
        </row>
        <row r="4814">
          <cell r="I4814">
            <v>0.19244700000000001</v>
          </cell>
        </row>
        <row r="4815">
          <cell r="I4815">
            <v>0.19248699999999999</v>
          </cell>
        </row>
        <row r="4816">
          <cell r="I4816">
            <v>0.192527</v>
          </cell>
        </row>
        <row r="4817">
          <cell r="I4817">
            <v>0.19256699999999999</v>
          </cell>
        </row>
        <row r="4818">
          <cell r="I4818">
            <v>0.192607</v>
          </cell>
        </row>
        <row r="4819">
          <cell r="I4819">
            <v>0.19264700000000001</v>
          </cell>
        </row>
        <row r="4820">
          <cell r="I4820">
            <v>0.192687</v>
          </cell>
        </row>
        <row r="4821">
          <cell r="I4821">
            <v>0.19272700000000001</v>
          </cell>
        </row>
        <row r="4822">
          <cell r="I4822">
            <v>0.19276699999999999</v>
          </cell>
        </row>
        <row r="4823">
          <cell r="I4823">
            <v>0.19280700000000001</v>
          </cell>
        </row>
        <row r="4824">
          <cell r="I4824">
            <v>0.19284699999999999</v>
          </cell>
        </row>
        <row r="4825">
          <cell r="I4825">
            <v>0.192887</v>
          </cell>
        </row>
        <row r="4826">
          <cell r="I4826">
            <v>0.19292699999999999</v>
          </cell>
        </row>
        <row r="4827">
          <cell r="I4827">
            <v>0.192967</v>
          </cell>
        </row>
        <row r="4828">
          <cell r="I4828">
            <v>0.19300700000000001</v>
          </cell>
        </row>
        <row r="4829">
          <cell r="I4829">
            <v>0.193047</v>
          </cell>
        </row>
        <row r="4830">
          <cell r="I4830">
            <v>0.19308700000000001</v>
          </cell>
        </row>
        <row r="4831">
          <cell r="I4831">
            <v>0.19312699999999999</v>
          </cell>
        </row>
        <row r="4832">
          <cell r="I4832">
            <v>0.19316700000000001</v>
          </cell>
        </row>
        <row r="4833">
          <cell r="I4833">
            <v>0.19320699999999999</v>
          </cell>
        </row>
        <row r="4834">
          <cell r="I4834">
            <v>0.193247</v>
          </cell>
        </row>
        <row r="4835">
          <cell r="I4835">
            <v>0.19328699999999999</v>
          </cell>
        </row>
        <row r="4836">
          <cell r="I4836">
            <v>0.193327</v>
          </cell>
        </row>
        <row r="4837">
          <cell r="I4837">
            <v>0.19336700000000001</v>
          </cell>
        </row>
        <row r="4838">
          <cell r="I4838">
            <v>0.193407</v>
          </cell>
        </row>
        <row r="4839">
          <cell r="I4839">
            <v>0.19344700000000001</v>
          </cell>
        </row>
        <row r="4840">
          <cell r="I4840">
            <v>0.19348699999999999</v>
          </cell>
        </row>
        <row r="4841">
          <cell r="I4841">
            <v>0.193527</v>
          </cell>
        </row>
        <row r="4842">
          <cell r="I4842">
            <v>0.19356699999999999</v>
          </cell>
        </row>
        <row r="4843">
          <cell r="I4843">
            <v>0.193607</v>
          </cell>
        </row>
        <row r="4844">
          <cell r="I4844">
            <v>0.19364700000000001</v>
          </cell>
        </row>
        <row r="4845">
          <cell r="I4845">
            <v>0.193687</v>
          </cell>
        </row>
        <row r="4846">
          <cell r="I4846">
            <v>0.19372700000000001</v>
          </cell>
        </row>
        <row r="4847">
          <cell r="I4847">
            <v>0.19376699999999999</v>
          </cell>
        </row>
        <row r="4848">
          <cell r="I4848">
            <v>0.19380700000000001</v>
          </cell>
        </row>
        <row r="4849">
          <cell r="I4849">
            <v>0.19384699999999999</v>
          </cell>
        </row>
        <row r="4850">
          <cell r="I4850">
            <v>0.193887</v>
          </cell>
        </row>
        <row r="4851">
          <cell r="I4851">
            <v>0.19392699999999999</v>
          </cell>
        </row>
        <row r="4852">
          <cell r="I4852">
            <v>0.193967</v>
          </cell>
        </row>
        <row r="4853">
          <cell r="I4853">
            <v>0.19400700000000001</v>
          </cell>
        </row>
        <row r="4854">
          <cell r="I4854">
            <v>0.194047</v>
          </cell>
        </row>
        <row r="4855">
          <cell r="I4855">
            <v>0.19408700000000001</v>
          </cell>
        </row>
        <row r="4856">
          <cell r="I4856">
            <v>0.19412699999999999</v>
          </cell>
        </row>
        <row r="4857">
          <cell r="I4857">
            <v>0.19416700000000001</v>
          </cell>
        </row>
        <row r="4858">
          <cell r="I4858">
            <v>0.19420699999999999</v>
          </cell>
        </row>
        <row r="4859">
          <cell r="I4859">
            <v>0.194247</v>
          </cell>
        </row>
        <row r="4860">
          <cell r="I4860">
            <v>0.19428699999999999</v>
          </cell>
        </row>
        <row r="4861">
          <cell r="I4861">
            <v>0.194327</v>
          </cell>
        </row>
        <row r="4862">
          <cell r="I4862">
            <v>0.19436700000000001</v>
          </cell>
        </row>
        <row r="4863">
          <cell r="I4863">
            <v>0.194407</v>
          </cell>
        </row>
        <row r="4864">
          <cell r="I4864">
            <v>0.19444700000000001</v>
          </cell>
        </row>
        <row r="4865">
          <cell r="I4865">
            <v>0.19448699999999999</v>
          </cell>
        </row>
        <row r="4866">
          <cell r="I4866">
            <v>0.19452700000000001</v>
          </cell>
        </row>
        <row r="4867">
          <cell r="I4867">
            <v>0.19456699999999999</v>
          </cell>
        </row>
        <row r="4868">
          <cell r="I4868">
            <v>0.194607</v>
          </cell>
        </row>
        <row r="4869">
          <cell r="I4869">
            <v>0.19464699999999999</v>
          </cell>
        </row>
        <row r="4870">
          <cell r="I4870">
            <v>0.194687</v>
          </cell>
        </row>
        <row r="4871">
          <cell r="I4871">
            <v>0.19472700000000001</v>
          </cell>
        </row>
        <row r="4872">
          <cell r="I4872">
            <v>0.194767</v>
          </cell>
        </row>
        <row r="4873">
          <cell r="I4873">
            <v>0.19480700000000001</v>
          </cell>
        </row>
        <row r="4874">
          <cell r="I4874">
            <v>0.19484699999999999</v>
          </cell>
        </row>
        <row r="4875">
          <cell r="I4875">
            <v>0.194887</v>
          </cell>
        </row>
        <row r="4876">
          <cell r="I4876">
            <v>0.19492699999999999</v>
          </cell>
        </row>
        <row r="4877">
          <cell r="I4877">
            <v>0.194967</v>
          </cell>
        </row>
        <row r="4878">
          <cell r="I4878">
            <v>0.19500700000000001</v>
          </cell>
        </row>
        <row r="4879">
          <cell r="I4879">
            <v>0.195047</v>
          </cell>
        </row>
        <row r="4880">
          <cell r="I4880">
            <v>0.19508700000000001</v>
          </cell>
        </row>
        <row r="4881">
          <cell r="I4881">
            <v>0.19512699999999999</v>
          </cell>
        </row>
        <row r="4882">
          <cell r="I4882">
            <v>0.19516700000000001</v>
          </cell>
        </row>
        <row r="4883">
          <cell r="I4883">
            <v>0.19520699999999999</v>
          </cell>
        </row>
        <row r="4884">
          <cell r="I4884">
            <v>0.195247</v>
          </cell>
        </row>
        <row r="4885">
          <cell r="I4885">
            <v>0.19528699999999999</v>
          </cell>
        </row>
        <row r="4886">
          <cell r="I4886">
            <v>0.195327</v>
          </cell>
        </row>
        <row r="4887">
          <cell r="I4887">
            <v>0.19536700000000001</v>
          </cell>
        </row>
        <row r="4888">
          <cell r="I4888">
            <v>0.195407</v>
          </cell>
        </row>
        <row r="4889">
          <cell r="I4889">
            <v>0.19544700000000001</v>
          </cell>
        </row>
        <row r="4890">
          <cell r="I4890">
            <v>0.19548699999999999</v>
          </cell>
        </row>
        <row r="4891">
          <cell r="I4891">
            <v>0.19552700000000001</v>
          </cell>
        </row>
        <row r="4892">
          <cell r="I4892">
            <v>0.19556699999999999</v>
          </cell>
        </row>
        <row r="4893">
          <cell r="I4893">
            <v>0.195607</v>
          </cell>
        </row>
        <row r="4894">
          <cell r="I4894">
            <v>0.19564699999999999</v>
          </cell>
        </row>
        <row r="4895">
          <cell r="I4895">
            <v>0.195687</v>
          </cell>
        </row>
        <row r="4896">
          <cell r="I4896">
            <v>0.19572700000000001</v>
          </cell>
        </row>
        <row r="4897">
          <cell r="I4897">
            <v>0.195767</v>
          </cell>
        </row>
        <row r="4898">
          <cell r="I4898">
            <v>0.19580700000000001</v>
          </cell>
        </row>
        <row r="4899">
          <cell r="I4899">
            <v>0.19584699999999999</v>
          </cell>
        </row>
        <row r="4900">
          <cell r="I4900">
            <v>0.19588700000000001</v>
          </cell>
        </row>
        <row r="4901">
          <cell r="I4901">
            <v>0.19592699999999999</v>
          </cell>
        </row>
        <row r="4902">
          <cell r="I4902">
            <v>0.195967</v>
          </cell>
        </row>
        <row r="4903">
          <cell r="I4903">
            <v>0.19600699999999999</v>
          </cell>
        </row>
        <row r="4904">
          <cell r="I4904">
            <v>0.196047</v>
          </cell>
        </row>
        <row r="4905">
          <cell r="I4905">
            <v>0.19608700000000001</v>
          </cell>
        </row>
        <row r="4906">
          <cell r="I4906">
            <v>0.196127</v>
          </cell>
        </row>
        <row r="4907">
          <cell r="I4907">
            <v>0.19616700000000001</v>
          </cell>
        </row>
        <row r="4908">
          <cell r="I4908">
            <v>0.19620699999999999</v>
          </cell>
        </row>
        <row r="4909">
          <cell r="I4909">
            <v>0.196247</v>
          </cell>
        </row>
        <row r="4910">
          <cell r="I4910">
            <v>0.19628699999999999</v>
          </cell>
        </row>
        <row r="4911">
          <cell r="I4911">
            <v>0.196327</v>
          </cell>
        </row>
        <row r="4912">
          <cell r="I4912">
            <v>0.19636700000000001</v>
          </cell>
        </row>
        <row r="4913">
          <cell r="I4913">
            <v>0.196407</v>
          </cell>
        </row>
        <row r="4914">
          <cell r="I4914">
            <v>0.19644700000000001</v>
          </cell>
        </row>
        <row r="4915">
          <cell r="I4915">
            <v>0.19648699999999999</v>
          </cell>
        </row>
        <row r="4916">
          <cell r="I4916">
            <v>0.19652700000000001</v>
          </cell>
        </row>
        <row r="4917">
          <cell r="I4917">
            <v>0.19656699999999999</v>
          </cell>
        </row>
        <row r="4918">
          <cell r="I4918">
            <v>0.196607</v>
          </cell>
        </row>
        <row r="4919">
          <cell r="I4919">
            <v>0.19664699999999999</v>
          </cell>
        </row>
        <row r="4920">
          <cell r="I4920">
            <v>0.196687</v>
          </cell>
        </row>
        <row r="4921">
          <cell r="I4921">
            <v>0.19672700000000001</v>
          </cell>
        </row>
        <row r="4922">
          <cell r="I4922">
            <v>0.196767</v>
          </cell>
        </row>
        <row r="4923">
          <cell r="I4923">
            <v>0.19680700000000001</v>
          </cell>
        </row>
        <row r="4924">
          <cell r="I4924">
            <v>0.19684699999999999</v>
          </cell>
        </row>
        <row r="4925">
          <cell r="I4925">
            <v>0.19688700000000001</v>
          </cell>
        </row>
        <row r="4926">
          <cell r="I4926">
            <v>0.19692699999999999</v>
          </cell>
        </row>
        <row r="4927">
          <cell r="I4927">
            <v>0.196967</v>
          </cell>
        </row>
        <row r="4928">
          <cell r="I4928">
            <v>0.19700699999999999</v>
          </cell>
        </row>
        <row r="4929">
          <cell r="I4929">
            <v>0.197047</v>
          </cell>
        </row>
        <row r="4930">
          <cell r="I4930">
            <v>0.19708700000000001</v>
          </cell>
        </row>
        <row r="4931">
          <cell r="I4931">
            <v>0.197127</v>
          </cell>
        </row>
        <row r="4932">
          <cell r="I4932">
            <v>0.19716700000000001</v>
          </cell>
        </row>
        <row r="4933">
          <cell r="I4933">
            <v>0.19720699999999999</v>
          </cell>
        </row>
        <row r="4934">
          <cell r="I4934">
            <v>0.19724700000000001</v>
          </cell>
        </row>
        <row r="4935">
          <cell r="I4935">
            <v>0.19728699999999999</v>
          </cell>
        </row>
        <row r="4936">
          <cell r="I4936">
            <v>0.197327</v>
          </cell>
        </row>
        <row r="4937">
          <cell r="I4937">
            <v>0.19736699999999999</v>
          </cell>
        </row>
        <row r="4938">
          <cell r="I4938">
            <v>0.197407</v>
          </cell>
        </row>
        <row r="4939">
          <cell r="I4939">
            <v>0.19744700000000001</v>
          </cell>
        </row>
        <row r="4940">
          <cell r="I4940">
            <v>0.197487</v>
          </cell>
        </row>
        <row r="4941">
          <cell r="I4941">
            <v>0.19752700000000001</v>
          </cell>
        </row>
        <row r="4942">
          <cell r="I4942">
            <v>0.19756699999999999</v>
          </cell>
        </row>
        <row r="4943">
          <cell r="I4943">
            <v>0.197607</v>
          </cell>
        </row>
        <row r="4944">
          <cell r="I4944">
            <v>0.19764699999999999</v>
          </cell>
        </row>
        <row r="4945">
          <cell r="I4945">
            <v>0.197687</v>
          </cell>
        </row>
        <row r="4946">
          <cell r="I4946">
            <v>0.19772700000000001</v>
          </cell>
        </row>
        <row r="4947">
          <cell r="I4947">
            <v>0.197767</v>
          </cell>
        </row>
        <row r="4948">
          <cell r="I4948">
            <v>0.19780700000000001</v>
          </cell>
        </row>
        <row r="4949">
          <cell r="I4949">
            <v>0.197847</v>
          </cell>
        </row>
        <row r="4950">
          <cell r="I4950">
            <v>0.19788700000000001</v>
          </cell>
        </row>
        <row r="4951">
          <cell r="I4951">
            <v>0.19792699999999999</v>
          </cell>
        </row>
        <row r="4952">
          <cell r="I4952">
            <v>0.197967</v>
          </cell>
        </row>
        <row r="4953">
          <cell r="I4953">
            <v>0.19800699999999999</v>
          </cell>
        </row>
        <row r="4954">
          <cell r="I4954">
            <v>0.198047</v>
          </cell>
        </row>
        <row r="4955">
          <cell r="I4955">
            <v>0.19808700000000001</v>
          </cell>
        </row>
        <row r="4956">
          <cell r="I4956">
            <v>0.198127</v>
          </cell>
        </row>
        <row r="4957">
          <cell r="I4957">
            <v>0.19816700000000001</v>
          </cell>
        </row>
        <row r="4958">
          <cell r="I4958">
            <v>0.19820699999999999</v>
          </cell>
        </row>
        <row r="4959">
          <cell r="I4959">
            <v>0.19824700000000001</v>
          </cell>
        </row>
        <row r="4960">
          <cell r="I4960">
            <v>0.19828699999999999</v>
          </cell>
        </row>
        <row r="4961">
          <cell r="I4961">
            <v>0.198327</v>
          </cell>
        </row>
        <row r="4962">
          <cell r="I4962">
            <v>0.19836699999999999</v>
          </cell>
        </row>
        <row r="4963">
          <cell r="I4963">
            <v>0.198407</v>
          </cell>
        </row>
        <row r="4964">
          <cell r="I4964">
            <v>0.19844700000000001</v>
          </cell>
        </row>
        <row r="4965">
          <cell r="I4965">
            <v>0.198487</v>
          </cell>
        </row>
        <row r="4966">
          <cell r="I4966">
            <v>0.19852700000000001</v>
          </cell>
        </row>
        <row r="4967">
          <cell r="I4967">
            <v>0.19856699999999999</v>
          </cell>
        </row>
        <row r="4968">
          <cell r="I4968">
            <v>0.19860700000000001</v>
          </cell>
        </row>
        <row r="4969">
          <cell r="I4969">
            <v>0.19864699999999999</v>
          </cell>
        </row>
        <row r="4970">
          <cell r="I4970">
            <v>0.198687</v>
          </cell>
        </row>
        <row r="4971">
          <cell r="I4971">
            <v>0.19872699999999999</v>
          </cell>
        </row>
        <row r="4972">
          <cell r="I4972">
            <v>0.198767</v>
          </cell>
        </row>
        <row r="4973">
          <cell r="I4973">
            <v>0.19880700000000001</v>
          </cell>
        </row>
        <row r="4974">
          <cell r="I4974">
            <v>0.198847</v>
          </cell>
        </row>
        <row r="4975">
          <cell r="I4975">
            <v>0.19888700000000001</v>
          </cell>
        </row>
        <row r="4976">
          <cell r="I4976">
            <v>0.19892699999999999</v>
          </cell>
        </row>
        <row r="4977">
          <cell r="I4977">
            <v>0.198967</v>
          </cell>
        </row>
        <row r="4978">
          <cell r="I4978">
            <v>0.19900599999999999</v>
          </cell>
        </row>
        <row r="4979">
          <cell r="I4979">
            <v>0.199046</v>
          </cell>
        </row>
        <row r="4980">
          <cell r="I4980">
            <v>0.19908600000000001</v>
          </cell>
        </row>
        <row r="4981">
          <cell r="I4981">
            <v>0.199126</v>
          </cell>
        </row>
        <row r="4982">
          <cell r="I4982">
            <v>0.19916600000000001</v>
          </cell>
        </row>
        <row r="4983">
          <cell r="I4983">
            <v>0.19920599999999999</v>
          </cell>
        </row>
        <row r="4984">
          <cell r="I4984">
            <v>0.19924600000000001</v>
          </cell>
        </row>
        <row r="4985">
          <cell r="I4985">
            <v>0.19928599999999999</v>
          </cell>
        </row>
        <row r="4986">
          <cell r="I4986">
            <v>0.199326</v>
          </cell>
        </row>
        <row r="4987">
          <cell r="I4987">
            <v>0.19936599999999999</v>
          </cell>
        </row>
        <row r="4988">
          <cell r="I4988">
            <v>0.199406</v>
          </cell>
        </row>
        <row r="4989">
          <cell r="I4989">
            <v>0.19944600000000001</v>
          </cell>
        </row>
        <row r="4990">
          <cell r="I4990">
            <v>0.199486</v>
          </cell>
        </row>
        <row r="4991">
          <cell r="I4991">
            <v>0.19952600000000001</v>
          </cell>
        </row>
        <row r="4992">
          <cell r="I4992">
            <v>0.19956599999999999</v>
          </cell>
        </row>
        <row r="4993">
          <cell r="I4993">
            <v>0.19960600000000001</v>
          </cell>
        </row>
        <row r="4994">
          <cell r="I4994">
            <v>0.19964599999999999</v>
          </cell>
        </row>
        <row r="4995">
          <cell r="I4995">
            <v>0.199686</v>
          </cell>
        </row>
        <row r="4996">
          <cell r="I4996">
            <v>0.19972599999999999</v>
          </cell>
        </row>
        <row r="4997">
          <cell r="I4997">
            <v>0.199766</v>
          </cell>
        </row>
        <row r="4998">
          <cell r="I4998">
            <v>0.19980600000000001</v>
          </cell>
        </row>
        <row r="4999">
          <cell r="I4999">
            <v>0.199846</v>
          </cell>
        </row>
        <row r="5000">
          <cell r="I5000">
            <v>0.19988600000000001</v>
          </cell>
        </row>
        <row r="5001">
          <cell r="I5001">
            <v>0.19992599999999999</v>
          </cell>
        </row>
        <row r="5002">
          <cell r="I5002">
            <v>0.199966</v>
          </cell>
        </row>
        <row r="5003">
          <cell r="I5003">
            <v>0.20000599999999999</v>
          </cell>
        </row>
        <row r="5004">
          <cell r="I5004">
            <v>0.200046</v>
          </cell>
        </row>
        <row r="5005">
          <cell r="I5005">
            <v>0.20008600000000001</v>
          </cell>
        </row>
        <row r="5006">
          <cell r="I5006"/>
        </row>
        <row r="5007">
          <cell r="I5007"/>
        </row>
        <row r="5008">
          <cell r="I5008"/>
        </row>
        <row r="5009">
          <cell r="I5009"/>
        </row>
        <row r="5010">
          <cell r="I5010"/>
        </row>
        <row r="5011">
          <cell r="I5011"/>
        </row>
        <row r="5012">
          <cell r="I5012"/>
        </row>
        <row r="5013">
          <cell r="I5013"/>
        </row>
        <row r="5014">
          <cell r="I5014"/>
        </row>
        <row r="5015">
          <cell r="I5015"/>
        </row>
        <row r="5016">
          <cell r="I5016"/>
        </row>
        <row r="5017">
          <cell r="I5017"/>
        </row>
        <row r="5018">
          <cell r="I5018"/>
        </row>
        <row r="5019">
          <cell r="I5019"/>
        </row>
        <row r="5020">
          <cell r="I5020"/>
        </row>
        <row r="5021">
          <cell r="I5021"/>
        </row>
        <row r="5022">
          <cell r="I5022"/>
        </row>
        <row r="5023">
          <cell r="I5023"/>
        </row>
        <row r="5024">
          <cell r="I5024"/>
        </row>
        <row r="5025">
          <cell r="I5025"/>
        </row>
        <row r="5026">
          <cell r="I5026"/>
        </row>
        <row r="5027">
          <cell r="I5027"/>
        </row>
        <row r="5028">
          <cell r="I5028"/>
        </row>
        <row r="5029">
          <cell r="I5029"/>
        </row>
        <row r="5030">
          <cell r="I5030"/>
        </row>
        <row r="5031">
          <cell r="I5031"/>
        </row>
        <row r="5032">
          <cell r="I5032"/>
        </row>
        <row r="5033">
          <cell r="I5033"/>
        </row>
        <row r="5034">
          <cell r="I5034"/>
        </row>
        <row r="5035">
          <cell r="I5035"/>
        </row>
        <row r="5036">
          <cell r="I5036"/>
        </row>
        <row r="5037">
          <cell r="I5037"/>
        </row>
        <row r="5038">
          <cell r="I5038"/>
        </row>
        <row r="5039">
          <cell r="I5039"/>
        </row>
        <row r="5040">
          <cell r="I5040"/>
        </row>
        <row r="5041">
          <cell r="I5041"/>
        </row>
        <row r="5042">
          <cell r="I5042"/>
        </row>
        <row r="5043">
          <cell r="I5043"/>
        </row>
        <row r="5044">
          <cell r="I5044"/>
        </row>
        <row r="5045">
          <cell r="I5045"/>
        </row>
        <row r="5046">
          <cell r="I5046"/>
        </row>
        <row r="5047">
          <cell r="I5047"/>
        </row>
        <row r="5048">
          <cell r="I5048"/>
        </row>
        <row r="5049">
          <cell r="I5049"/>
        </row>
        <row r="5050">
          <cell r="I5050"/>
        </row>
        <row r="5051">
          <cell r="I5051"/>
        </row>
        <row r="5052">
          <cell r="I5052"/>
        </row>
        <row r="5053">
          <cell r="I5053"/>
        </row>
        <row r="5054">
          <cell r="I5054"/>
        </row>
        <row r="5055">
          <cell r="I5055"/>
        </row>
        <row r="5056">
          <cell r="I5056"/>
        </row>
      </sheetData>
      <sheetData sheetId="2"/>
      <sheetData sheetId="3"/>
      <sheetData sheetId="4"/>
      <sheetData sheetId="5">
        <row r="4">
          <cell r="O4">
            <v>-332.78730000000002</v>
          </cell>
          <cell r="P4">
            <v>-575.28290000000004</v>
          </cell>
          <cell r="Q4">
            <v>-572.55670000000009</v>
          </cell>
        </row>
        <row r="5">
          <cell r="O5">
            <v>2.0364899999999998E-2</v>
          </cell>
          <cell r="P5">
            <v>7.0699700000000004E-2</v>
          </cell>
          <cell r="Q5">
            <v>5.2619199999999998E-2</v>
          </cell>
          <cell r="W5">
            <v>0.2857142857142857</v>
          </cell>
          <cell r="X5">
            <v>0.2857142857142857</v>
          </cell>
          <cell r="Y5">
            <v>9.4651000000000023E-4</v>
          </cell>
          <cell r="Z5">
            <v>43.015979999999992</v>
          </cell>
          <cell r="AC5">
            <v>5.2400000000000363E-4</v>
          </cell>
          <cell r="AD5">
            <v>25.002771428571428</v>
          </cell>
          <cell r="AE5">
            <v>47715.212649945141</v>
          </cell>
          <cell r="AG5">
            <v>-4.467000000000082E-4</v>
          </cell>
          <cell r="AH5">
            <v>-27.168371428571422</v>
          </cell>
          <cell r="AI5">
            <v>60820.173334611427</v>
          </cell>
        </row>
        <row r="6">
          <cell r="O6">
            <v>1.85021E-2</v>
          </cell>
          <cell r="P6">
            <v>6.7370899999999997E-2</v>
          </cell>
          <cell r="Q6">
            <v>4.9316899999999997E-2</v>
          </cell>
          <cell r="W6">
            <v>0.23809523809523808</v>
          </cell>
          <cell r="X6">
            <v>0.52380952380952372</v>
          </cell>
          <cell r="Y6">
            <v>1.4169599999999992E-3</v>
          </cell>
          <cell r="Z6">
            <v>78.862629999999982</v>
          </cell>
          <cell r="AC6">
            <v>8.4019999999999581E-4</v>
          </cell>
          <cell r="AD6">
            <v>45.838414285714286</v>
          </cell>
          <cell r="AE6">
            <v>54556.5511612884</v>
          </cell>
          <cell r="AG6">
            <v>-6.7739999999999467E-4</v>
          </cell>
          <cell r="AH6">
            <v>-49.808680952380932</v>
          </cell>
          <cell r="AI6">
            <v>73529.201287837801</v>
          </cell>
        </row>
        <row r="7">
          <cell r="O7">
            <v>1.5610799999999999E-2</v>
          </cell>
          <cell r="P7">
            <v>6.2158400000000003E-2</v>
          </cell>
          <cell r="Q7">
            <v>4.41509E-2</v>
          </cell>
          <cell r="W7">
            <v>0.19047619047619047</v>
          </cell>
          <cell r="X7">
            <v>0.71428571428571419</v>
          </cell>
          <cell r="Y7">
            <v>1.8110599999999998E-3</v>
          </cell>
          <cell r="Z7">
            <v>107.53994999999998</v>
          </cell>
          <cell r="AC7">
            <v>2.8012000000000037E-3</v>
          </cell>
          <cell r="AD7">
            <v>62.506928571428567</v>
          </cell>
          <cell r="AE7">
            <v>22314.339772750423</v>
          </cell>
          <cell r="AG7">
            <v>-1.1438999999999963E-3</v>
          </cell>
          <cell r="AH7">
            <v>-67.920928571428547</v>
          </cell>
          <cell r="AI7">
            <v>59376.6313239171</v>
          </cell>
        </row>
        <row r="8">
          <cell r="O8">
            <v>1.19597E-2</v>
          </cell>
          <cell r="P8">
            <v>5.3513600000000001E-2</v>
          </cell>
          <cell r="Q8">
            <v>3.5848900000000003E-2</v>
          </cell>
          <cell r="W8">
            <v>0.14285714285714285</v>
          </cell>
          <cell r="X8">
            <v>0.85714285714285698</v>
          </cell>
          <cell r="Y8">
            <v>2.0132499999999998E-3</v>
          </cell>
          <cell r="Z8">
            <v>129.04793999999995</v>
          </cell>
          <cell r="AC8">
            <v>4.6806999999999977E-3</v>
          </cell>
          <cell r="AD8">
            <v>75.008314285714278</v>
          </cell>
          <cell r="AE8">
            <v>16025.020677615381</v>
          </cell>
          <cell r="AG8">
            <v>-4.7840000000000382E-4</v>
          </cell>
          <cell r="AH8">
            <v>-81.505114285714257</v>
          </cell>
          <cell r="AI8">
            <v>170370.22216913378</v>
          </cell>
        </row>
        <row r="9">
          <cell r="O9">
            <v>7.8562900000000001E-3</v>
          </cell>
          <cell r="P9">
            <v>3.92611E-2</v>
          </cell>
          <cell r="Q9">
            <v>2.36828E-2</v>
          </cell>
          <cell r="W9">
            <v>9.5238095238095233E-2</v>
          </cell>
          <cell r="X9">
            <v>0.95238095238095222</v>
          </cell>
          <cell r="Y9">
            <v>2.1065199999999997E-3</v>
          </cell>
          <cell r="Z9">
            <v>143.38659999999996</v>
          </cell>
          <cell r="AC9">
            <v>4.872399999999999E-3</v>
          </cell>
          <cell r="AD9">
            <v>83.342571428571418</v>
          </cell>
          <cell r="AE9">
            <v>17105.034773124422</v>
          </cell>
          <cell r="AG9">
            <v>1.7595199999999995E-2</v>
          </cell>
          <cell r="AH9">
            <v>-90.561238095238068</v>
          </cell>
          <cell r="AI9">
            <v>-5146.9285995747759</v>
          </cell>
        </row>
        <row r="10">
          <cell r="O10">
            <v>3.52053E-3</v>
          </cell>
          <cell r="P10">
            <v>1.2420499999999999E-2</v>
          </cell>
          <cell r="Q10">
            <v>9.9871700000000001E-3</v>
          </cell>
          <cell r="W10">
            <v>4.7619047619047616E-2</v>
          </cell>
          <cell r="X10">
            <v>0.99999999999999978</v>
          </cell>
          <cell r="Y10">
            <v>1.7123100000000001E-3</v>
          </cell>
          <cell r="Z10">
            <v>150.55592999999996</v>
          </cell>
          <cell r="AC10">
            <v>3.4866000000000003E-3</v>
          </cell>
          <cell r="AD10">
            <v>87.509699999999995</v>
          </cell>
          <cell r="AE10">
            <v>25098.864223025292</v>
          </cell>
          <cell r="AG10">
            <v>3.4889999999999921E-4</v>
          </cell>
          <cell r="AH10">
            <v>-95.089299999999966</v>
          </cell>
          <cell r="AI10">
            <v>-272540.2694181719</v>
          </cell>
        </row>
        <row r="11">
          <cell r="O11">
            <v>0</v>
          </cell>
          <cell r="P11">
            <v>0</v>
          </cell>
          <cell r="Q11">
            <v>0</v>
          </cell>
        </row>
        <row r="17">
          <cell r="N17">
            <v>22292.811879386929</v>
          </cell>
        </row>
        <row r="19">
          <cell r="N19">
            <v>5086.2651190635333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Node Reaction"/>
      <sheetName val="Floor Displacements"/>
      <sheetName val="Interstorey Drift Ratios"/>
      <sheetName val="Roof Drift Ratio"/>
      <sheetName val="Plots"/>
      <sheetName val="Displaced Shapes"/>
    </sheetNames>
    <sheetDataSet>
      <sheetData sheetId="0"/>
      <sheetData sheetId="1"/>
      <sheetData sheetId="2"/>
      <sheetData sheetId="3"/>
      <sheetData sheetId="4"/>
      <sheetData sheetId="5">
        <row r="2">
          <cell r="V2" t="str">
            <v>Storey Stiffnesses (OpenSees)</v>
          </cell>
        </row>
        <row r="3">
          <cell r="V3" t="str">
            <v>Storey</v>
          </cell>
          <cell r="W3" t="str">
            <v>Load Coeff.</v>
          </cell>
          <cell r="X3" t="str">
            <v>Cumul. L. Coeff.</v>
          </cell>
          <cell r="Y3" t="str">
            <v>Storey Disp. (m)</v>
          </cell>
          <cell r="Z3" t="str">
            <v>Base Shear (kN)</v>
          </cell>
          <cell r="AA3" t="str">
            <v>K1 (kN/m)</v>
          </cell>
        </row>
        <row r="4">
          <cell r="R4">
            <v>-375.24020000000002</v>
          </cell>
          <cell r="V4"/>
          <cell r="W4"/>
          <cell r="X4"/>
          <cell r="Y4"/>
          <cell r="Z4"/>
          <cell r="AA4"/>
        </row>
        <row r="5">
          <cell r="R5">
            <v>6.0010899999999999E-2</v>
          </cell>
          <cell r="V5">
            <v>6</v>
          </cell>
        </row>
        <row r="6">
          <cell r="R6">
            <v>5.6783599999999997E-2</v>
          </cell>
          <cell r="V6">
            <v>5</v>
          </cell>
        </row>
        <row r="7">
          <cell r="R7">
            <v>5.1507499999999998E-2</v>
          </cell>
          <cell r="V7">
            <v>4</v>
          </cell>
        </row>
        <row r="8">
          <cell r="R8">
            <v>4.1815499999999999E-2</v>
          </cell>
          <cell r="V8">
            <v>3</v>
          </cell>
        </row>
        <row r="9">
          <cell r="R9">
            <v>2.9210300000000002E-2</v>
          </cell>
          <cell r="V9">
            <v>2</v>
          </cell>
        </row>
        <row r="10">
          <cell r="R10">
            <v>9.1464500000000004E-3</v>
          </cell>
          <cell r="V10">
            <v>1</v>
          </cell>
        </row>
        <row r="11">
          <cell r="R11">
            <v>0</v>
          </cell>
        </row>
        <row r="12">
          <cell r="V12" t="str">
            <v>Structure Stiffness (kN/m)</v>
          </cell>
          <cell r="W12"/>
          <cell r="X12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3">
          <cell r="O3" t="str">
            <v>Truss Stiff. 4 [kN/m]</v>
          </cell>
        </row>
        <row r="5">
          <cell r="O5">
            <v>7645.3055715294167</v>
          </cell>
        </row>
        <row r="6">
          <cell r="O6">
            <v>11879.94598367702</v>
          </cell>
        </row>
        <row r="7">
          <cell r="O7">
            <v>14466.510891244869</v>
          </cell>
        </row>
        <row r="8">
          <cell r="O8">
            <v>18700.268787204248</v>
          </cell>
        </row>
        <row r="9">
          <cell r="O9">
            <v>22196.88197302751</v>
          </cell>
        </row>
        <row r="10">
          <cell r="O10">
            <v>33505.258554760039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L35"/>
  <sheetViews>
    <sheetView topLeftCell="A13" zoomScale="80" zoomScaleNormal="80" workbookViewId="0">
      <selection activeCell="T34" sqref="T34"/>
    </sheetView>
  </sheetViews>
  <sheetFormatPr defaultRowHeight="15" x14ac:dyDescent="0.25"/>
  <cols>
    <col min="2" max="2" width="8.140625" customWidth="1"/>
    <col min="3" max="3" width="9.140625" customWidth="1"/>
    <col min="4" max="4" width="10.140625" customWidth="1"/>
    <col min="5" max="5" width="9.140625" customWidth="1"/>
    <col min="10" max="10" width="5.5703125" bestFit="1" customWidth="1"/>
    <col min="11" max="11" width="12.7109375" customWidth="1"/>
    <col min="12" max="12" width="5.5703125" bestFit="1" customWidth="1"/>
    <col min="13" max="13" width="8.7109375" customWidth="1"/>
    <col min="14" max="14" width="5.5703125" bestFit="1" customWidth="1"/>
    <col min="15" max="15" width="12.7109375" customWidth="1"/>
    <col min="16" max="16" width="5.5703125" bestFit="1" customWidth="1"/>
    <col min="17" max="17" width="8.7109375" customWidth="1"/>
    <col min="18" max="18" width="5" bestFit="1" customWidth="1"/>
    <col min="19" max="19" width="8" customWidth="1"/>
    <col min="20" max="20" width="9.5703125" customWidth="1"/>
    <col min="21" max="21" width="11.28515625" customWidth="1"/>
    <col min="22" max="25" width="10.42578125" bestFit="1" customWidth="1"/>
    <col min="26" max="26" width="10.28515625" bestFit="1" customWidth="1"/>
    <col min="27" max="27" width="13.140625" bestFit="1" customWidth="1"/>
    <col min="28" max="28" width="10.5703125" bestFit="1" customWidth="1"/>
    <col min="29" max="29" width="8.5703125" bestFit="1" customWidth="1"/>
    <col min="30" max="30" width="10.28515625" bestFit="1" customWidth="1"/>
    <col min="31" max="31" width="7.140625" bestFit="1" customWidth="1"/>
    <col min="32" max="32" width="11.85546875" bestFit="1" customWidth="1"/>
    <col min="33" max="33" width="10.5703125" bestFit="1" customWidth="1"/>
    <col min="34" max="34" width="9.28515625" bestFit="1" customWidth="1"/>
    <col min="35" max="35" width="10.28515625" bestFit="1" customWidth="1"/>
    <col min="36" max="36" width="6.28515625" customWidth="1"/>
    <col min="37" max="37" width="12.42578125" bestFit="1" customWidth="1"/>
  </cols>
  <sheetData>
    <row r="1" spans="2:38" ht="15.75" thickBot="1" x14ac:dyDescent="0.3"/>
    <row r="2" spans="2:38" ht="15" customHeight="1" x14ac:dyDescent="0.25">
      <c r="B2" s="11"/>
      <c r="C2" s="6"/>
      <c r="D2" s="6"/>
      <c r="E2" s="6"/>
      <c r="F2" s="6"/>
      <c r="G2" s="6"/>
      <c r="H2" s="6"/>
      <c r="I2" s="6"/>
      <c r="J2" s="540" t="s">
        <v>4</v>
      </c>
      <c r="K2" s="540"/>
      <c r="L2" s="540"/>
      <c r="M2" s="540"/>
      <c r="N2" s="540"/>
      <c r="O2" s="540"/>
      <c r="P2" s="540"/>
      <c r="Q2" s="13"/>
      <c r="S2" s="564" t="s">
        <v>31</v>
      </c>
      <c r="T2" s="565"/>
      <c r="U2" s="565"/>
      <c r="V2" s="565"/>
      <c r="W2" s="565"/>
      <c r="X2" s="565"/>
      <c r="Y2" s="565"/>
      <c r="Z2" s="565"/>
      <c r="AA2" s="565"/>
      <c r="AB2" s="565"/>
      <c r="AC2" s="566"/>
    </row>
    <row r="3" spans="2:38" ht="15" customHeight="1" thickBot="1" x14ac:dyDescent="0.3">
      <c r="B3" s="12"/>
      <c r="C3" s="2"/>
      <c r="D3" s="2"/>
      <c r="E3" s="2"/>
      <c r="F3" s="2"/>
      <c r="G3" s="2"/>
      <c r="H3" s="2"/>
      <c r="I3" s="2"/>
      <c r="J3" s="541"/>
      <c r="K3" s="541"/>
      <c r="L3" s="541"/>
      <c r="M3" s="541"/>
      <c r="N3" s="541"/>
      <c r="O3" s="541"/>
      <c r="P3" s="541"/>
      <c r="Q3" s="7"/>
      <c r="S3" s="567"/>
      <c r="T3" s="568"/>
      <c r="U3" s="568"/>
      <c r="V3" s="568"/>
      <c r="W3" s="568"/>
      <c r="X3" s="568"/>
      <c r="Y3" s="568"/>
      <c r="Z3" s="568"/>
      <c r="AA3" s="568"/>
      <c r="AB3" s="568"/>
      <c r="AC3" s="569"/>
    </row>
    <row r="4" spans="2:38" ht="15.75" thickBot="1" x14ac:dyDescent="0.3">
      <c r="B4" s="1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7"/>
      <c r="S4" s="594" t="s">
        <v>0</v>
      </c>
      <c r="T4" s="546" t="s">
        <v>2</v>
      </c>
      <c r="U4" s="546" t="s">
        <v>3</v>
      </c>
      <c r="V4" s="593" t="s">
        <v>10</v>
      </c>
      <c r="W4" s="593"/>
      <c r="X4" s="593"/>
      <c r="Y4" s="593"/>
      <c r="Z4" s="593"/>
      <c r="AA4" s="570"/>
      <c r="AB4" s="546" t="s">
        <v>24</v>
      </c>
      <c r="AC4" s="591" t="s">
        <v>25</v>
      </c>
    </row>
    <row r="5" spans="2:38" ht="15.75" thickBot="1" x14ac:dyDescent="0.3">
      <c r="B5" s="12"/>
      <c r="C5" s="2"/>
      <c r="D5" s="2"/>
      <c r="E5" s="2"/>
      <c r="F5" s="2"/>
      <c r="G5" s="2"/>
      <c r="H5" s="2"/>
      <c r="I5" s="2"/>
      <c r="J5" s="3">
        <v>1116</v>
      </c>
      <c r="K5" s="5">
        <v>5116</v>
      </c>
      <c r="L5" s="3">
        <v>1216</v>
      </c>
      <c r="M5" s="5">
        <v>5216</v>
      </c>
      <c r="N5" s="3">
        <v>1316</v>
      </c>
      <c r="O5" s="5">
        <v>5316</v>
      </c>
      <c r="P5" s="3">
        <v>1416</v>
      </c>
      <c r="Q5" s="7"/>
      <c r="S5" s="595"/>
      <c r="T5" s="547"/>
      <c r="U5" s="547"/>
      <c r="V5" s="14" t="s">
        <v>5</v>
      </c>
      <c r="W5" s="14" t="s">
        <v>6</v>
      </c>
      <c r="X5" s="14" t="s">
        <v>7</v>
      </c>
      <c r="Y5" s="14" t="s">
        <v>8</v>
      </c>
      <c r="Z5" s="14" t="s">
        <v>9</v>
      </c>
      <c r="AA5" s="571"/>
      <c r="AB5" s="547"/>
      <c r="AC5" s="592"/>
    </row>
    <row r="6" spans="2:38" ht="18" customHeight="1" x14ac:dyDescent="0.25">
      <c r="B6" s="12"/>
      <c r="C6" s="2"/>
      <c r="D6" s="2"/>
      <c r="E6" s="2"/>
      <c r="F6" s="2"/>
      <c r="G6" s="2"/>
      <c r="H6" s="2"/>
      <c r="I6" s="2"/>
      <c r="J6" s="544">
        <v>7116</v>
      </c>
      <c r="K6" s="542"/>
      <c r="L6" s="544">
        <v>7216</v>
      </c>
      <c r="M6" s="542"/>
      <c r="N6" s="544">
        <v>7316</v>
      </c>
      <c r="O6" s="542"/>
      <c r="P6" s="544">
        <v>7416</v>
      </c>
      <c r="Q6" s="7"/>
      <c r="S6" s="88">
        <v>6</v>
      </c>
      <c r="T6" s="15">
        <v>17.75</v>
      </c>
      <c r="U6" s="15">
        <f t="shared" ref="U6:U11" si="0">T6-T7</f>
        <v>3</v>
      </c>
      <c r="V6" s="15">
        <v>6.3072999999999997</v>
      </c>
      <c r="W6" s="15">
        <v>12.615</v>
      </c>
      <c r="X6" s="15">
        <v>12.615</v>
      </c>
      <c r="Y6" s="15">
        <v>6.3072999999999997</v>
      </c>
      <c r="Z6" s="15">
        <f>Y6+X6+W6+V6</f>
        <v>37.8446</v>
      </c>
      <c r="AA6" s="571"/>
      <c r="AB6" s="14">
        <v>3</v>
      </c>
      <c r="AC6" s="90">
        <v>4.5</v>
      </c>
    </row>
    <row r="7" spans="2:38" ht="18" customHeight="1" thickBot="1" x14ac:dyDescent="0.3">
      <c r="B7" s="12"/>
      <c r="C7" s="2"/>
      <c r="D7" s="2"/>
      <c r="E7" s="2"/>
      <c r="F7" s="2"/>
      <c r="G7" s="2"/>
      <c r="H7" s="2"/>
      <c r="I7" s="2"/>
      <c r="J7" s="545"/>
      <c r="K7" s="543"/>
      <c r="L7" s="545"/>
      <c r="M7" s="543"/>
      <c r="N7" s="545"/>
      <c r="O7" s="543"/>
      <c r="P7" s="545"/>
      <c r="Q7" s="7"/>
      <c r="S7" s="88">
        <v>5</v>
      </c>
      <c r="T7" s="15">
        <v>14.75</v>
      </c>
      <c r="U7" s="15">
        <f t="shared" si="0"/>
        <v>3</v>
      </c>
      <c r="V7" s="15">
        <v>6.7278000000000002</v>
      </c>
      <c r="W7" s="15">
        <v>13.4557</v>
      </c>
      <c r="X7" s="15">
        <v>13.4557</v>
      </c>
      <c r="Y7" s="15">
        <v>6.7278000000000002</v>
      </c>
      <c r="Z7" s="15">
        <f t="shared" ref="Z7:Z12" si="1">Y7+X7+W7+V7</f>
        <v>40.367000000000004</v>
      </c>
      <c r="AA7" s="571"/>
      <c r="AB7" s="14">
        <v>2</v>
      </c>
      <c r="AC7" s="90">
        <v>2</v>
      </c>
    </row>
    <row r="8" spans="2:38" ht="15.75" thickBot="1" x14ac:dyDescent="0.3">
      <c r="B8" s="12"/>
      <c r="C8" s="2"/>
      <c r="D8" s="2"/>
      <c r="E8" s="2"/>
      <c r="F8" s="2"/>
      <c r="G8" s="2"/>
      <c r="H8" s="2"/>
      <c r="I8" s="2"/>
      <c r="J8" s="3">
        <v>1115</v>
      </c>
      <c r="K8" s="5">
        <v>5115</v>
      </c>
      <c r="L8" s="3">
        <v>1215</v>
      </c>
      <c r="M8" s="5">
        <v>5215</v>
      </c>
      <c r="N8" s="3">
        <v>1315</v>
      </c>
      <c r="O8" s="5">
        <v>5315</v>
      </c>
      <c r="P8" s="3">
        <v>1415</v>
      </c>
      <c r="Q8" s="7"/>
      <c r="S8" s="88">
        <v>4</v>
      </c>
      <c r="T8" s="15">
        <v>11.75</v>
      </c>
      <c r="U8" s="15">
        <f t="shared" si="0"/>
        <v>3</v>
      </c>
      <c r="V8" s="15">
        <v>6.7278000000000002</v>
      </c>
      <c r="W8" s="15">
        <v>13.4557</v>
      </c>
      <c r="X8" s="15">
        <v>13.4557</v>
      </c>
      <c r="Y8" s="15">
        <v>6.7278000000000002</v>
      </c>
      <c r="Z8" s="15">
        <f t="shared" si="1"/>
        <v>40.367000000000004</v>
      </c>
      <c r="AA8" s="571"/>
      <c r="AB8" s="14">
        <v>1</v>
      </c>
      <c r="AC8" s="90">
        <v>4.5</v>
      </c>
    </row>
    <row r="9" spans="2:38" ht="18" customHeight="1" x14ac:dyDescent="0.25">
      <c r="B9" s="12"/>
      <c r="C9" s="2"/>
      <c r="D9" s="2"/>
      <c r="E9" s="2"/>
      <c r="F9" s="2"/>
      <c r="G9" s="2"/>
      <c r="H9" s="2"/>
      <c r="I9" s="2"/>
      <c r="J9" s="544">
        <v>7115</v>
      </c>
      <c r="K9" s="542"/>
      <c r="L9" s="544">
        <v>7215</v>
      </c>
      <c r="M9" s="542"/>
      <c r="N9" s="544">
        <v>7315</v>
      </c>
      <c r="O9" s="542"/>
      <c r="P9" s="544">
        <v>7415</v>
      </c>
      <c r="Q9" s="7"/>
      <c r="S9" s="88">
        <v>3</v>
      </c>
      <c r="T9" s="15">
        <v>8.75</v>
      </c>
      <c r="U9" s="15">
        <f t="shared" si="0"/>
        <v>3</v>
      </c>
      <c r="V9" s="15">
        <v>6.7278000000000002</v>
      </c>
      <c r="W9" s="15">
        <v>13.4557</v>
      </c>
      <c r="X9" s="15">
        <v>13.4557</v>
      </c>
      <c r="Y9" s="15">
        <v>6.7278000000000002</v>
      </c>
      <c r="Z9" s="15">
        <f t="shared" si="1"/>
        <v>40.367000000000004</v>
      </c>
      <c r="AA9" s="571"/>
      <c r="AB9" s="573"/>
      <c r="AC9" s="574"/>
    </row>
    <row r="10" spans="2:38" ht="18" customHeight="1" thickBot="1" x14ac:dyDescent="0.3">
      <c r="B10" s="12"/>
      <c r="C10" s="2"/>
      <c r="D10" s="2"/>
      <c r="E10" s="2"/>
      <c r="F10" s="2"/>
      <c r="G10" s="2"/>
      <c r="H10" s="2"/>
      <c r="I10" s="2"/>
      <c r="J10" s="545"/>
      <c r="K10" s="543"/>
      <c r="L10" s="545"/>
      <c r="M10" s="543"/>
      <c r="N10" s="545"/>
      <c r="O10" s="543"/>
      <c r="P10" s="545"/>
      <c r="Q10" s="7"/>
      <c r="S10" s="88">
        <v>2</v>
      </c>
      <c r="T10" s="15">
        <v>5.75</v>
      </c>
      <c r="U10" s="15">
        <f t="shared" si="0"/>
        <v>3</v>
      </c>
      <c r="V10" s="15">
        <v>6.7278000000000002</v>
      </c>
      <c r="W10" s="15">
        <v>13.4557</v>
      </c>
      <c r="X10" s="15">
        <v>13.4557</v>
      </c>
      <c r="Y10" s="15">
        <v>6.7278000000000002</v>
      </c>
      <c r="Z10" s="15">
        <f t="shared" si="1"/>
        <v>40.367000000000004</v>
      </c>
      <c r="AA10" s="571"/>
      <c r="AB10" s="575"/>
      <c r="AC10" s="576"/>
    </row>
    <row r="11" spans="2:38" ht="15.75" thickBot="1" x14ac:dyDescent="0.3">
      <c r="B11" s="12"/>
      <c r="C11" s="2"/>
      <c r="D11" s="2"/>
      <c r="E11" s="2"/>
      <c r="F11" s="2"/>
      <c r="G11" s="2"/>
      <c r="H11" s="2"/>
      <c r="I11" s="2"/>
      <c r="J11" s="3">
        <v>1114</v>
      </c>
      <c r="K11" s="5">
        <v>5114</v>
      </c>
      <c r="L11" s="3">
        <v>1214</v>
      </c>
      <c r="M11" s="5">
        <v>5214</v>
      </c>
      <c r="N11" s="3">
        <v>1314</v>
      </c>
      <c r="O11" s="5">
        <v>5314</v>
      </c>
      <c r="P11" s="3">
        <v>1414</v>
      </c>
      <c r="Q11" s="7"/>
      <c r="S11" s="88">
        <v>1</v>
      </c>
      <c r="T11" s="15">
        <v>2.75</v>
      </c>
      <c r="U11" s="15">
        <f t="shared" si="0"/>
        <v>2.75</v>
      </c>
      <c r="V11" s="15">
        <v>6.7278000000000002</v>
      </c>
      <c r="W11" s="15">
        <v>13.4557</v>
      </c>
      <c r="X11" s="15">
        <v>13.4557</v>
      </c>
      <c r="Y11" s="15">
        <v>6.7278000000000002</v>
      </c>
      <c r="Z11" s="15">
        <f t="shared" si="1"/>
        <v>40.367000000000004</v>
      </c>
      <c r="AA11" s="571"/>
      <c r="AB11" s="575"/>
      <c r="AC11" s="576"/>
    </row>
    <row r="12" spans="2:38" ht="18" customHeight="1" thickBot="1" x14ac:dyDescent="0.3">
      <c r="B12" s="12"/>
      <c r="C12" s="2"/>
      <c r="D12" s="2"/>
      <c r="E12" s="2"/>
      <c r="F12" s="2"/>
      <c r="G12" s="2"/>
      <c r="H12" s="2"/>
      <c r="I12" s="2"/>
      <c r="J12" s="544">
        <v>7114</v>
      </c>
      <c r="K12" s="542"/>
      <c r="L12" s="544">
        <v>7214</v>
      </c>
      <c r="M12" s="542"/>
      <c r="N12" s="544">
        <v>7314</v>
      </c>
      <c r="O12" s="542"/>
      <c r="P12" s="544">
        <v>7414</v>
      </c>
      <c r="Q12" s="7"/>
      <c r="S12" s="96" t="s">
        <v>1</v>
      </c>
      <c r="T12" s="26">
        <v>0</v>
      </c>
      <c r="U12" s="26">
        <f>T12-0</f>
        <v>0</v>
      </c>
      <c r="V12" s="26">
        <v>0</v>
      </c>
      <c r="W12" s="26">
        <v>0</v>
      </c>
      <c r="X12" s="26">
        <v>0</v>
      </c>
      <c r="Y12" s="26">
        <v>0</v>
      </c>
      <c r="Z12" s="26">
        <f t="shared" si="1"/>
        <v>0</v>
      </c>
      <c r="AA12" s="572"/>
      <c r="AB12" s="577"/>
      <c r="AC12" s="578"/>
    </row>
    <row r="13" spans="2:38" ht="18" customHeight="1" thickBot="1" x14ac:dyDescent="0.3">
      <c r="B13" s="12"/>
      <c r="C13" s="2"/>
      <c r="D13" s="2"/>
      <c r="E13" s="2"/>
      <c r="F13" s="2"/>
      <c r="G13" s="2"/>
      <c r="H13" s="2"/>
      <c r="I13" s="2"/>
      <c r="J13" s="545"/>
      <c r="K13" s="543"/>
      <c r="L13" s="545"/>
      <c r="M13" s="543"/>
      <c r="N13" s="545"/>
      <c r="O13" s="543"/>
      <c r="P13" s="545"/>
      <c r="Q13" s="7"/>
    </row>
    <row r="14" spans="2:38" ht="15.75" customHeight="1" thickBot="1" x14ac:dyDescent="0.3">
      <c r="B14" s="12"/>
      <c r="C14" s="2"/>
      <c r="D14" s="2"/>
      <c r="E14" s="2"/>
      <c r="F14" s="2"/>
      <c r="G14" s="2"/>
      <c r="H14" s="2"/>
      <c r="I14" s="2"/>
      <c r="J14" s="3">
        <v>1113</v>
      </c>
      <c r="K14" s="5">
        <v>5113</v>
      </c>
      <c r="L14" s="3">
        <v>1213</v>
      </c>
      <c r="M14" s="5">
        <v>5213</v>
      </c>
      <c r="N14" s="3">
        <v>1313</v>
      </c>
      <c r="O14" s="5">
        <v>5313</v>
      </c>
      <c r="P14" s="3">
        <v>1413</v>
      </c>
      <c r="Q14" s="7"/>
      <c r="S14" s="552" t="s">
        <v>11</v>
      </c>
      <c r="T14" s="552"/>
      <c r="U14" s="552"/>
      <c r="V14" s="552"/>
      <c r="W14" s="552"/>
      <c r="X14" s="552"/>
      <c r="Y14" s="552"/>
      <c r="Z14" s="552"/>
      <c r="AA14" s="552"/>
      <c r="AB14" s="552"/>
      <c r="AC14" s="552"/>
      <c r="AD14" s="552"/>
      <c r="AE14" s="552"/>
      <c r="AG14" s="558" t="s">
        <v>229</v>
      </c>
      <c r="AH14" s="559"/>
      <c r="AI14" s="559"/>
      <c r="AJ14" s="559"/>
      <c r="AK14" s="559"/>
      <c r="AL14" s="560"/>
    </row>
    <row r="15" spans="2:38" ht="18" customHeight="1" thickBot="1" x14ac:dyDescent="0.3">
      <c r="B15" s="12"/>
      <c r="C15" s="2"/>
      <c r="D15" s="2"/>
      <c r="E15" s="2"/>
      <c r="F15" s="2"/>
      <c r="G15" s="2"/>
      <c r="H15" s="2"/>
      <c r="I15" s="2"/>
      <c r="J15" s="544">
        <v>7113</v>
      </c>
      <c r="K15" s="542"/>
      <c r="L15" s="544">
        <v>7213</v>
      </c>
      <c r="M15" s="542"/>
      <c r="N15" s="544">
        <v>7313</v>
      </c>
      <c r="O15" s="542"/>
      <c r="P15" s="544">
        <v>7413</v>
      </c>
      <c r="Q15" s="7"/>
      <c r="S15" s="552"/>
      <c r="T15" s="552"/>
      <c r="U15" s="552"/>
      <c r="V15" s="552"/>
      <c r="W15" s="552"/>
      <c r="X15" s="552"/>
      <c r="Y15" s="552"/>
      <c r="Z15" s="552"/>
      <c r="AA15" s="552"/>
      <c r="AB15" s="552"/>
      <c r="AC15" s="552"/>
      <c r="AD15" s="552"/>
      <c r="AE15" s="552"/>
      <c r="AG15" s="561"/>
      <c r="AH15" s="562"/>
      <c r="AI15" s="562"/>
      <c r="AJ15" s="562"/>
      <c r="AK15" s="562"/>
      <c r="AL15" s="563"/>
    </row>
    <row r="16" spans="2:38" ht="18" customHeight="1" thickBot="1" x14ac:dyDescent="0.3">
      <c r="B16" s="12"/>
      <c r="C16" s="2"/>
      <c r="D16" s="2"/>
      <c r="E16" s="2"/>
      <c r="F16" s="2"/>
      <c r="G16" s="2"/>
      <c r="H16" s="2"/>
      <c r="I16" s="2"/>
      <c r="J16" s="545"/>
      <c r="K16" s="543"/>
      <c r="L16" s="545"/>
      <c r="M16" s="543"/>
      <c r="N16" s="545"/>
      <c r="O16" s="543"/>
      <c r="P16" s="545"/>
      <c r="Q16" s="7"/>
      <c r="S16" s="551" t="s">
        <v>12</v>
      </c>
      <c r="T16" s="551"/>
      <c r="U16" s="551"/>
      <c r="V16" s="551"/>
      <c r="W16" s="551"/>
      <c r="X16" s="551"/>
      <c r="Y16" s="551"/>
      <c r="Z16" s="551"/>
      <c r="AA16" s="551"/>
      <c r="AB16" s="551"/>
      <c r="AC16" s="551"/>
      <c r="AD16" s="551"/>
      <c r="AE16" s="551"/>
      <c r="AG16" s="585" t="s">
        <v>155</v>
      </c>
      <c r="AH16" s="586"/>
      <c r="AI16" s="586"/>
      <c r="AJ16" s="586"/>
      <c r="AK16" s="586"/>
      <c r="AL16" s="587"/>
    </row>
    <row r="17" spans="2:38" ht="15.75" thickBot="1" x14ac:dyDescent="0.3">
      <c r="B17" s="12"/>
      <c r="C17" s="2"/>
      <c r="D17" s="2"/>
      <c r="E17" s="2"/>
      <c r="F17" s="2"/>
      <c r="G17" s="2"/>
      <c r="H17" s="2"/>
      <c r="I17" s="2"/>
      <c r="J17" s="3">
        <v>1112</v>
      </c>
      <c r="K17" s="5">
        <v>5112</v>
      </c>
      <c r="L17" s="3">
        <v>1212</v>
      </c>
      <c r="M17" s="5">
        <v>5212</v>
      </c>
      <c r="N17" s="3">
        <v>1312</v>
      </c>
      <c r="O17" s="5">
        <v>5312</v>
      </c>
      <c r="P17" s="3">
        <v>1412</v>
      </c>
      <c r="Q17" s="7"/>
      <c r="S17" s="553" t="s">
        <v>22</v>
      </c>
      <c r="T17" s="554"/>
      <c r="U17" s="550" t="s">
        <v>16</v>
      </c>
      <c r="V17" s="550"/>
      <c r="W17" s="550"/>
      <c r="X17" s="550"/>
      <c r="Y17" s="550" t="s">
        <v>17</v>
      </c>
      <c r="Z17" s="550"/>
      <c r="AA17" s="550"/>
      <c r="AB17" s="550" t="s">
        <v>33</v>
      </c>
      <c r="AC17" s="550"/>
      <c r="AD17" s="550" t="s">
        <v>36</v>
      </c>
      <c r="AE17" s="550"/>
      <c r="AG17" s="88" t="s">
        <v>146</v>
      </c>
      <c r="AH17" s="15">
        <v>991</v>
      </c>
      <c r="AI17" s="14" t="s">
        <v>150</v>
      </c>
      <c r="AJ17" s="15">
        <v>0.55000000000000004</v>
      </c>
      <c r="AK17" s="14" t="s">
        <v>154</v>
      </c>
      <c r="AL17" s="90">
        <v>80</v>
      </c>
    </row>
    <row r="18" spans="2:38" ht="18" customHeight="1" x14ac:dyDescent="0.25">
      <c r="B18" s="12"/>
      <c r="C18" s="2"/>
      <c r="D18" s="2"/>
      <c r="E18" s="2"/>
      <c r="F18" s="2"/>
      <c r="G18" s="2"/>
      <c r="H18" s="2"/>
      <c r="I18" s="2"/>
      <c r="J18" s="544">
        <v>7112</v>
      </c>
      <c r="K18" s="542"/>
      <c r="L18" s="544">
        <v>7212</v>
      </c>
      <c r="M18" s="542"/>
      <c r="N18" s="544">
        <v>7312</v>
      </c>
      <c r="O18" s="542"/>
      <c r="P18" s="544">
        <v>7412</v>
      </c>
      <c r="Q18" s="7"/>
      <c r="S18" s="14" t="s">
        <v>425</v>
      </c>
      <c r="T18" s="17">
        <v>500</v>
      </c>
      <c r="U18" s="14" t="s">
        <v>20</v>
      </c>
      <c r="V18" s="14" t="s">
        <v>18</v>
      </c>
      <c r="W18" s="14" t="s">
        <v>23</v>
      </c>
      <c r="X18" s="14" t="s">
        <v>19</v>
      </c>
      <c r="Y18" s="14" t="s">
        <v>20</v>
      </c>
      <c r="Z18" s="14" t="s">
        <v>23</v>
      </c>
      <c r="AA18" s="14" t="s">
        <v>21</v>
      </c>
      <c r="AB18" s="14" t="s">
        <v>35</v>
      </c>
      <c r="AC18" s="17">
        <v>19.600000000000001</v>
      </c>
      <c r="AD18" s="14" t="s">
        <v>37</v>
      </c>
      <c r="AE18" s="17">
        <v>372</v>
      </c>
      <c r="AG18" s="88" t="s">
        <v>147</v>
      </c>
      <c r="AH18" s="15">
        <v>1873</v>
      </c>
      <c r="AI18" s="14" t="s">
        <v>151</v>
      </c>
      <c r="AJ18" s="15">
        <v>0.44</v>
      </c>
      <c r="AK18" s="18" t="s">
        <v>145</v>
      </c>
      <c r="AL18" s="59">
        <v>0</v>
      </c>
    </row>
    <row r="19" spans="2:38" ht="18" customHeight="1" thickBot="1" x14ac:dyDescent="0.3">
      <c r="B19" s="12"/>
      <c r="C19" s="2"/>
      <c r="D19" s="2"/>
      <c r="E19" s="2"/>
      <c r="F19" s="2"/>
      <c r="G19" s="2"/>
      <c r="H19" s="2"/>
      <c r="I19" s="2"/>
      <c r="J19" s="545"/>
      <c r="K19" s="543"/>
      <c r="L19" s="545"/>
      <c r="M19" s="543"/>
      <c r="N19" s="545"/>
      <c r="O19" s="543"/>
      <c r="P19" s="545"/>
      <c r="Q19" s="7"/>
      <c r="S19" s="14" t="s">
        <v>13</v>
      </c>
      <c r="T19" s="17">
        <v>350</v>
      </c>
      <c r="U19" s="14" t="s">
        <v>14</v>
      </c>
      <c r="V19" s="17">
        <v>4</v>
      </c>
      <c r="W19" s="17">
        <v>16</v>
      </c>
      <c r="X19" s="15">
        <f>V19*PI()*(W19*0.5)^2</f>
        <v>804.24771931898704</v>
      </c>
      <c r="Y19" s="14" t="s">
        <v>26</v>
      </c>
      <c r="Z19" s="17">
        <v>6</v>
      </c>
      <c r="AA19" s="17">
        <v>100</v>
      </c>
      <c r="AB19" s="18" t="s">
        <v>38</v>
      </c>
      <c r="AC19" s="16">
        <f>(2*AC18)/(12680+460*$AC$18)</f>
        <v>1.8067846607669618E-3</v>
      </c>
      <c r="AD19" s="18" t="s">
        <v>39</v>
      </c>
      <c r="AE19" s="16">
        <f>AE18/200000</f>
        <v>1.8600000000000001E-3</v>
      </c>
      <c r="AG19" s="88" t="s">
        <v>148</v>
      </c>
      <c r="AH19" s="15">
        <v>1089</v>
      </c>
      <c r="AI19" s="14" t="s">
        <v>152</v>
      </c>
      <c r="AJ19" s="15">
        <v>2.02</v>
      </c>
      <c r="AK19" s="14" t="s">
        <v>144</v>
      </c>
      <c r="AL19" s="59">
        <v>0.2</v>
      </c>
    </row>
    <row r="20" spans="2:38" ht="15.75" customHeight="1" thickBot="1" x14ac:dyDescent="0.3">
      <c r="B20" s="12"/>
      <c r="C20" s="2"/>
      <c r="D20" s="2"/>
      <c r="E20" s="2"/>
      <c r="F20" s="2"/>
      <c r="G20" s="2"/>
      <c r="H20" s="2"/>
      <c r="I20" s="2"/>
      <c r="J20" s="3">
        <v>1111</v>
      </c>
      <c r="K20" s="5">
        <v>5111</v>
      </c>
      <c r="L20" s="3">
        <v>1211</v>
      </c>
      <c r="M20" s="5">
        <v>5211</v>
      </c>
      <c r="N20" s="3">
        <v>1311</v>
      </c>
      <c r="O20" s="5">
        <v>5311</v>
      </c>
      <c r="P20" s="3">
        <v>1411</v>
      </c>
      <c r="Q20" s="7"/>
      <c r="S20" s="14" t="s">
        <v>41</v>
      </c>
      <c r="T20" s="17">
        <v>20</v>
      </c>
      <c r="U20" s="14" t="s">
        <v>15</v>
      </c>
      <c r="V20" s="17">
        <v>2</v>
      </c>
      <c r="W20" s="17">
        <v>16</v>
      </c>
      <c r="X20" s="15">
        <f>V20*PI()*(W20*0.5)^2</f>
        <v>402.12385965949352</v>
      </c>
      <c r="Y20" s="14"/>
      <c r="Z20" s="17"/>
      <c r="AA20" s="17"/>
      <c r="AB20" s="18" t="s">
        <v>34</v>
      </c>
      <c r="AC20" s="17">
        <v>3.8E-3</v>
      </c>
      <c r="AD20" s="18" t="s">
        <v>40</v>
      </c>
      <c r="AE20" s="17"/>
      <c r="AG20" s="88" t="s">
        <v>189</v>
      </c>
      <c r="AH20" s="15">
        <f>12680+460*'Structural Information'!AC23</f>
        <v>21696</v>
      </c>
      <c r="AI20" s="18" t="s">
        <v>153</v>
      </c>
      <c r="AJ20" s="15">
        <v>1.8</v>
      </c>
      <c r="AK20" s="14" t="s">
        <v>149</v>
      </c>
      <c r="AL20" s="90">
        <v>6.87</v>
      </c>
    </row>
    <row r="21" spans="2:38" ht="18" customHeight="1" x14ac:dyDescent="0.25">
      <c r="B21" s="12"/>
      <c r="C21" s="2"/>
      <c r="D21" s="2"/>
      <c r="E21" s="2"/>
      <c r="F21" s="2"/>
      <c r="G21" s="2"/>
      <c r="H21" s="2"/>
      <c r="I21" s="2"/>
      <c r="J21" s="544">
        <v>7111</v>
      </c>
      <c r="K21" s="542"/>
      <c r="L21" s="544">
        <v>7211</v>
      </c>
      <c r="M21" s="542"/>
      <c r="N21" s="544">
        <v>7311</v>
      </c>
      <c r="O21" s="542"/>
      <c r="P21" s="544">
        <v>7411</v>
      </c>
      <c r="Q21" s="7"/>
      <c r="S21" s="555" t="s">
        <v>27</v>
      </c>
      <c r="T21" s="555"/>
      <c r="U21" s="555"/>
      <c r="V21" s="555"/>
      <c r="W21" s="555"/>
      <c r="X21" s="555"/>
      <c r="Y21" s="555"/>
      <c r="Z21" s="555"/>
      <c r="AA21" s="555"/>
      <c r="AB21" s="555"/>
      <c r="AC21" s="555"/>
      <c r="AD21" s="555"/>
      <c r="AE21" s="555"/>
      <c r="AG21" s="588"/>
      <c r="AH21" s="589"/>
      <c r="AI21" s="589"/>
      <c r="AJ21" s="589"/>
      <c r="AK21" s="589"/>
      <c r="AL21" s="590"/>
    </row>
    <row r="22" spans="2:38" ht="18" customHeight="1" thickBot="1" x14ac:dyDescent="0.3">
      <c r="B22" s="12"/>
      <c r="C22" s="2"/>
      <c r="D22" s="2"/>
      <c r="E22" s="2"/>
      <c r="F22" s="2"/>
      <c r="G22" s="2"/>
      <c r="H22" s="2"/>
      <c r="I22" s="2"/>
      <c r="J22" s="545"/>
      <c r="K22" s="543"/>
      <c r="L22" s="545"/>
      <c r="M22" s="543"/>
      <c r="N22" s="545"/>
      <c r="O22" s="543"/>
      <c r="P22" s="545"/>
      <c r="Q22" s="7"/>
      <c r="S22" s="553" t="s">
        <v>22</v>
      </c>
      <c r="T22" s="554"/>
      <c r="U22" s="550" t="s">
        <v>16</v>
      </c>
      <c r="V22" s="550"/>
      <c r="W22" s="550"/>
      <c r="X22" s="550"/>
      <c r="Y22" s="550" t="s">
        <v>17</v>
      </c>
      <c r="Z22" s="550"/>
      <c r="AA22" s="550"/>
      <c r="AB22" s="550" t="s">
        <v>33</v>
      </c>
      <c r="AC22" s="550"/>
      <c r="AD22" s="550" t="s">
        <v>36</v>
      </c>
      <c r="AE22" s="550"/>
      <c r="AG22" s="582" t="s">
        <v>156</v>
      </c>
      <c r="AH22" s="583"/>
      <c r="AI22" s="583"/>
      <c r="AJ22" s="583"/>
      <c r="AK22" s="583"/>
      <c r="AL22" s="584"/>
    </row>
    <row r="23" spans="2:38" ht="15.75" thickBot="1" x14ac:dyDescent="0.3">
      <c r="B23" s="12"/>
      <c r="C23" s="2"/>
      <c r="D23" s="2"/>
      <c r="E23" s="2"/>
      <c r="F23" s="2"/>
      <c r="G23" s="2"/>
      <c r="H23" s="2"/>
      <c r="I23" s="385"/>
      <c r="J23" s="4">
        <v>1110</v>
      </c>
      <c r="K23" s="386"/>
      <c r="L23" s="4">
        <v>1210</v>
      </c>
      <c r="M23" s="386"/>
      <c r="N23" s="4">
        <v>1310</v>
      </c>
      <c r="O23" s="386"/>
      <c r="P23" s="4">
        <v>1410</v>
      </c>
      <c r="Q23" s="8"/>
      <c r="S23" s="14" t="s">
        <v>425</v>
      </c>
      <c r="T23" s="17">
        <v>250</v>
      </c>
      <c r="U23" s="14" t="s">
        <v>20</v>
      </c>
      <c r="V23" s="14" t="s">
        <v>18</v>
      </c>
      <c r="W23" s="14" t="s">
        <v>23</v>
      </c>
      <c r="X23" s="14" t="s">
        <v>19</v>
      </c>
      <c r="Y23" s="14" t="s">
        <v>20</v>
      </c>
      <c r="Z23" s="14" t="s">
        <v>23</v>
      </c>
      <c r="AA23" s="14" t="s">
        <v>21</v>
      </c>
      <c r="AB23" s="14" t="s">
        <v>35</v>
      </c>
      <c r="AC23" s="17">
        <v>19.600000000000001</v>
      </c>
      <c r="AD23" s="14" t="s">
        <v>37</v>
      </c>
      <c r="AE23" s="17">
        <v>372</v>
      </c>
      <c r="AG23" s="88" t="s">
        <v>146</v>
      </c>
      <c r="AH23" s="15">
        <v>991</v>
      </c>
      <c r="AI23" s="14" t="s">
        <v>150</v>
      </c>
      <c r="AJ23" s="15">
        <v>0.31</v>
      </c>
      <c r="AK23" s="14" t="s">
        <v>154</v>
      </c>
      <c r="AL23" s="90">
        <v>240</v>
      </c>
    </row>
    <row r="24" spans="2:38" x14ac:dyDescent="0.25">
      <c r="B24" s="1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7"/>
      <c r="S24" s="14" t="s">
        <v>13</v>
      </c>
      <c r="T24" s="17">
        <v>250</v>
      </c>
      <c r="U24" s="14" t="s">
        <v>30</v>
      </c>
      <c r="V24" s="17">
        <v>4</v>
      </c>
      <c r="W24" s="17">
        <v>16</v>
      </c>
      <c r="X24" s="15">
        <f>V24*PI()*(W24*0.5)^2</f>
        <v>804.24771931898704</v>
      </c>
      <c r="Y24" s="14" t="s">
        <v>26</v>
      </c>
      <c r="Z24" s="17">
        <v>6</v>
      </c>
      <c r="AA24" s="17">
        <v>100</v>
      </c>
      <c r="AB24" s="18" t="s">
        <v>38</v>
      </c>
      <c r="AC24" s="16">
        <f>(2*AC23)/(12680+460*AC23)</f>
        <v>1.8067846607669618E-3</v>
      </c>
      <c r="AD24" s="18" t="s">
        <v>39</v>
      </c>
      <c r="AE24" s="16">
        <f>AE23/200000</f>
        <v>1.8600000000000001E-3</v>
      </c>
      <c r="AG24" s="88" t="s">
        <v>147</v>
      </c>
      <c r="AH24" s="15">
        <v>1873</v>
      </c>
      <c r="AI24" s="14" t="s">
        <v>151</v>
      </c>
      <c r="AJ24" s="15">
        <v>0.25</v>
      </c>
      <c r="AK24" s="18" t="s">
        <v>145</v>
      </c>
      <c r="AL24" s="59">
        <v>0</v>
      </c>
    </row>
    <row r="25" spans="2:38" x14ac:dyDescent="0.25">
      <c r="B25" s="1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7"/>
      <c r="S25" s="14" t="s">
        <v>41</v>
      </c>
      <c r="T25" s="17">
        <v>20</v>
      </c>
      <c r="U25" s="14"/>
      <c r="V25" s="17"/>
      <c r="W25" s="17"/>
      <c r="X25" s="15">
        <f>V25*PI()*(W25*0.5)^2</f>
        <v>0</v>
      </c>
      <c r="Y25" s="14"/>
      <c r="Z25" s="17"/>
      <c r="AA25" s="17"/>
      <c r="AB25" s="18" t="s">
        <v>34</v>
      </c>
      <c r="AC25" s="17">
        <v>3.8E-3</v>
      </c>
      <c r="AD25" s="18" t="s">
        <v>40</v>
      </c>
      <c r="AE25" s="17"/>
      <c r="AG25" s="88" t="s">
        <v>148</v>
      </c>
      <c r="AH25" s="15">
        <v>1089</v>
      </c>
      <c r="AI25" s="14" t="s">
        <v>152</v>
      </c>
      <c r="AJ25" s="15">
        <v>1.5</v>
      </c>
      <c r="AK25" s="14" t="s">
        <v>144</v>
      </c>
      <c r="AL25" s="59">
        <v>0.2</v>
      </c>
    </row>
    <row r="26" spans="2:38" ht="15.75" x14ac:dyDescent="0.25">
      <c r="B26" s="1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7"/>
      <c r="S26" s="556" t="s">
        <v>28</v>
      </c>
      <c r="T26" s="556"/>
      <c r="U26" s="556"/>
      <c r="V26" s="556"/>
      <c r="W26" s="556"/>
      <c r="X26" s="556"/>
      <c r="Y26" s="556"/>
      <c r="Z26" s="556"/>
      <c r="AA26" s="556"/>
      <c r="AB26" s="556"/>
      <c r="AC26" s="556"/>
      <c r="AD26" s="556"/>
      <c r="AE26" s="556"/>
      <c r="AG26" s="88" t="s">
        <v>189</v>
      </c>
      <c r="AH26" s="15">
        <f>12680+460*'Structural Information'!AC23</f>
        <v>21696</v>
      </c>
      <c r="AI26" s="18" t="s">
        <v>153</v>
      </c>
      <c r="AJ26" s="15">
        <v>1.1100000000000001</v>
      </c>
      <c r="AK26" s="14" t="s">
        <v>149</v>
      </c>
      <c r="AL26" s="59">
        <v>6.87</v>
      </c>
    </row>
    <row r="27" spans="2:38" x14ac:dyDescent="0.25">
      <c r="B27" s="1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7"/>
      <c r="S27" s="553" t="s">
        <v>22</v>
      </c>
      <c r="T27" s="554"/>
      <c r="U27" s="550" t="s">
        <v>16</v>
      </c>
      <c r="V27" s="550"/>
      <c r="W27" s="550"/>
      <c r="X27" s="550"/>
      <c r="Y27" s="550" t="s">
        <v>17</v>
      </c>
      <c r="Z27" s="550"/>
      <c r="AA27" s="550"/>
      <c r="AB27" s="550" t="s">
        <v>33</v>
      </c>
      <c r="AC27" s="550"/>
      <c r="AD27" s="550" t="s">
        <v>36</v>
      </c>
      <c r="AE27" s="550"/>
      <c r="AG27" s="588"/>
      <c r="AH27" s="589"/>
      <c r="AI27" s="589"/>
      <c r="AJ27" s="589"/>
      <c r="AK27" s="589"/>
      <c r="AL27" s="590"/>
    </row>
    <row r="28" spans="2:38" ht="15.75" x14ac:dyDescent="0.25">
      <c r="B28" s="548" t="s">
        <v>230</v>
      </c>
      <c r="C28" s="549"/>
      <c r="D28" s="549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7"/>
      <c r="S28" s="14" t="s">
        <v>425</v>
      </c>
      <c r="T28" s="17">
        <v>300</v>
      </c>
      <c r="U28" s="14" t="s">
        <v>20</v>
      </c>
      <c r="V28" s="14" t="s">
        <v>18</v>
      </c>
      <c r="W28" s="14" t="s">
        <v>23</v>
      </c>
      <c r="X28" s="14" t="s">
        <v>19</v>
      </c>
      <c r="Y28" s="14" t="s">
        <v>20</v>
      </c>
      <c r="Z28" s="14" t="s">
        <v>23</v>
      </c>
      <c r="AA28" s="14" t="s">
        <v>21</v>
      </c>
      <c r="AB28" s="14" t="s">
        <v>35</v>
      </c>
      <c r="AC28" s="17">
        <v>19.600000000000001</v>
      </c>
      <c r="AD28" s="14" t="s">
        <v>37</v>
      </c>
      <c r="AE28" s="17">
        <v>372</v>
      </c>
      <c r="AG28" s="579" t="s">
        <v>157</v>
      </c>
      <c r="AH28" s="580"/>
      <c r="AI28" s="580"/>
      <c r="AJ28" s="580"/>
      <c r="AK28" s="580"/>
      <c r="AL28" s="581"/>
    </row>
    <row r="29" spans="2:38" x14ac:dyDescent="0.25">
      <c r="B29" s="548"/>
      <c r="C29" s="549"/>
      <c r="D29" s="549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7"/>
      <c r="S29" s="14" t="s">
        <v>13</v>
      </c>
      <c r="T29" s="17">
        <v>300</v>
      </c>
      <c r="U29" s="14" t="s">
        <v>30</v>
      </c>
      <c r="V29" s="17">
        <v>4</v>
      </c>
      <c r="W29" s="17">
        <v>16</v>
      </c>
      <c r="X29" s="15">
        <f>V29*PI()*(W29*0.5)^2</f>
        <v>804.24771931898704</v>
      </c>
      <c r="Y29" s="14" t="s">
        <v>26</v>
      </c>
      <c r="Z29" s="17">
        <v>6</v>
      </c>
      <c r="AA29" s="17">
        <v>150</v>
      </c>
      <c r="AB29" s="18" t="s">
        <v>38</v>
      </c>
      <c r="AC29" s="16">
        <f>(2*AC28)/(12680+460*AC28)</f>
        <v>1.8067846607669618E-3</v>
      </c>
      <c r="AD29" s="18" t="s">
        <v>39</v>
      </c>
      <c r="AE29" s="16">
        <f>AE28/200000</f>
        <v>1.8600000000000001E-3</v>
      </c>
      <c r="AG29" s="88" t="s">
        <v>146</v>
      </c>
      <c r="AH29" s="15">
        <v>1050</v>
      </c>
      <c r="AI29" s="14" t="s">
        <v>150</v>
      </c>
      <c r="AJ29" s="15">
        <v>0.36</v>
      </c>
      <c r="AK29" s="14" t="s">
        <v>154</v>
      </c>
      <c r="AL29" s="90">
        <v>300</v>
      </c>
    </row>
    <row r="30" spans="2:38" x14ac:dyDescent="0.25">
      <c r="B30" s="1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7"/>
      <c r="S30" s="14" t="s">
        <v>41</v>
      </c>
      <c r="T30" s="17">
        <v>20</v>
      </c>
      <c r="U30" s="14"/>
      <c r="V30" s="17"/>
      <c r="W30" s="17"/>
      <c r="X30" s="15">
        <f>V30*PI()*(W30*0.5)^2</f>
        <v>0</v>
      </c>
      <c r="Y30" s="14"/>
      <c r="Z30" s="17"/>
      <c r="AA30" s="17"/>
      <c r="AB30" s="18" t="s">
        <v>34</v>
      </c>
      <c r="AC30" s="17">
        <v>3.8E-3</v>
      </c>
      <c r="AD30" s="18" t="s">
        <v>40</v>
      </c>
      <c r="AE30" s="17"/>
      <c r="AG30" s="88" t="s">
        <v>147</v>
      </c>
      <c r="AH30" s="15">
        <v>3240</v>
      </c>
      <c r="AI30" s="14" t="s">
        <v>151</v>
      </c>
      <c r="AJ30" s="15">
        <v>0.3</v>
      </c>
      <c r="AK30" s="18" t="s">
        <v>145</v>
      </c>
      <c r="AL30" s="59">
        <v>0</v>
      </c>
    </row>
    <row r="31" spans="2:38" ht="16.5" thickBot="1" x14ac:dyDescent="0.3">
      <c r="B31" s="9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10"/>
      <c r="S31" s="557" t="s">
        <v>29</v>
      </c>
      <c r="T31" s="557"/>
      <c r="U31" s="557"/>
      <c r="V31" s="557"/>
      <c r="W31" s="557"/>
      <c r="X31" s="557"/>
      <c r="Y31" s="557"/>
      <c r="Z31" s="557"/>
      <c r="AA31" s="557"/>
      <c r="AB31" s="557"/>
      <c r="AC31" s="557"/>
      <c r="AD31" s="557"/>
      <c r="AE31" s="557"/>
      <c r="AG31" s="88" t="s">
        <v>148</v>
      </c>
      <c r="AH31" s="15">
        <v>1296</v>
      </c>
      <c r="AI31" s="14" t="s">
        <v>152</v>
      </c>
      <c r="AJ31" s="15">
        <v>3.51</v>
      </c>
      <c r="AK31" s="14" t="s">
        <v>144</v>
      </c>
      <c r="AL31" s="59">
        <v>0.2</v>
      </c>
    </row>
    <row r="32" spans="2:38" ht="15.75" thickBot="1" x14ac:dyDescent="0.3">
      <c r="S32" s="553" t="s">
        <v>22</v>
      </c>
      <c r="T32" s="554"/>
      <c r="U32" s="550" t="s">
        <v>16</v>
      </c>
      <c r="V32" s="550"/>
      <c r="W32" s="550"/>
      <c r="X32" s="550"/>
      <c r="Y32" s="550" t="s">
        <v>17</v>
      </c>
      <c r="Z32" s="550"/>
      <c r="AA32" s="550"/>
      <c r="AB32" s="550" t="s">
        <v>33</v>
      </c>
      <c r="AC32" s="550"/>
      <c r="AD32" s="550" t="s">
        <v>36</v>
      </c>
      <c r="AE32" s="550"/>
      <c r="AG32" s="96" t="s">
        <v>189</v>
      </c>
      <c r="AH32" s="26">
        <f>12680+460*'Structural Information'!AC23</f>
        <v>21696</v>
      </c>
      <c r="AI32" s="101" t="s">
        <v>153</v>
      </c>
      <c r="AJ32" s="26">
        <v>1.5</v>
      </c>
      <c r="AK32" s="95" t="s">
        <v>149</v>
      </c>
      <c r="AL32" s="61">
        <v>7.36</v>
      </c>
    </row>
    <row r="33" spans="19:31" ht="15" customHeight="1" x14ac:dyDescent="0.25">
      <c r="S33" s="14" t="s">
        <v>425</v>
      </c>
      <c r="T33" s="17">
        <v>500</v>
      </c>
      <c r="U33" s="14" t="s">
        <v>20</v>
      </c>
      <c r="V33" s="14" t="s">
        <v>18</v>
      </c>
      <c r="W33" s="14" t="s">
        <v>23</v>
      </c>
      <c r="X33" s="14" t="s">
        <v>19</v>
      </c>
      <c r="Y33" s="14" t="s">
        <v>20</v>
      </c>
      <c r="Z33" s="14" t="s">
        <v>23</v>
      </c>
      <c r="AA33" s="14" t="s">
        <v>21</v>
      </c>
      <c r="AB33" s="14" t="s">
        <v>35</v>
      </c>
      <c r="AC33" s="17">
        <v>19.600000000000001</v>
      </c>
      <c r="AD33" s="14" t="s">
        <v>37</v>
      </c>
      <c r="AE33" s="17">
        <v>372</v>
      </c>
    </row>
    <row r="34" spans="19:31" x14ac:dyDescent="0.25">
      <c r="S34" s="14" t="s">
        <v>13</v>
      </c>
      <c r="T34" s="17">
        <v>350</v>
      </c>
      <c r="U34" s="14" t="s">
        <v>30</v>
      </c>
      <c r="V34" s="17">
        <v>4</v>
      </c>
      <c r="W34" s="17">
        <v>18</v>
      </c>
      <c r="X34" s="15">
        <f>V34*PI()*(W34*0.5)^2</f>
        <v>1017.8760197630929</v>
      </c>
      <c r="Y34" s="14" t="s">
        <v>26</v>
      </c>
      <c r="Z34" s="17">
        <v>6</v>
      </c>
      <c r="AA34" s="17">
        <v>150</v>
      </c>
      <c r="AB34" s="18" t="s">
        <v>38</v>
      </c>
      <c r="AC34" s="16">
        <f>(2*AC33)/(12680+460*AC33)</f>
        <v>1.8067846607669618E-3</v>
      </c>
      <c r="AD34" s="18" t="s">
        <v>39</v>
      </c>
      <c r="AE34" s="16">
        <f>AE33/200000</f>
        <v>1.8600000000000001E-3</v>
      </c>
    </row>
    <row r="35" spans="19:31" x14ac:dyDescent="0.25">
      <c r="S35" s="14" t="s">
        <v>41</v>
      </c>
      <c r="T35" s="17">
        <v>20</v>
      </c>
      <c r="U35" s="14"/>
      <c r="V35" s="17"/>
      <c r="W35" s="17"/>
      <c r="X35" s="15">
        <f>V35*PI()*(W35*0.5)^2</f>
        <v>0</v>
      </c>
      <c r="Y35" s="14"/>
      <c r="Z35" s="17"/>
      <c r="AA35" s="17"/>
      <c r="AB35" s="18" t="s">
        <v>34</v>
      </c>
      <c r="AC35" s="17">
        <v>3.8E-3</v>
      </c>
      <c r="AD35" s="18" t="s">
        <v>40</v>
      </c>
      <c r="AE35" s="17"/>
    </row>
  </sheetData>
  <mergeCells count="84">
    <mergeCell ref="AG14:AL15"/>
    <mergeCell ref="S2:AC3"/>
    <mergeCell ref="AA4:AA12"/>
    <mergeCell ref="AB9:AC12"/>
    <mergeCell ref="AG28:AL28"/>
    <mergeCell ref="AG22:AL22"/>
    <mergeCell ref="AG16:AL16"/>
    <mergeCell ref="AG21:AL21"/>
    <mergeCell ref="AG27:AL27"/>
    <mergeCell ref="AB27:AC27"/>
    <mergeCell ref="AD27:AE27"/>
    <mergeCell ref="AB4:AB5"/>
    <mergeCell ref="AC4:AC5"/>
    <mergeCell ref="V4:Z4"/>
    <mergeCell ref="S4:S5"/>
    <mergeCell ref="T4:T5"/>
    <mergeCell ref="AB32:AC32"/>
    <mergeCell ref="AD32:AE32"/>
    <mergeCell ref="S21:AE21"/>
    <mergeCell ref="S26:AE26"/>
    <mergeCell ref="S31:AE31"/>
    <mergeCell ref="S22:T22"/>
    <mergeCell ref="S27:T27"/>
    <mergeCell ref="S32:T32"/>
    <mergeCell ref="U27:X27"/>
    <mergeCell ref="Y27:AA27"/>
    <mergeCell ref="U32:X32"/>
    <mergeCell ref="Y32:AA32"/>
    <mergeCell ref="B28:D29"/>
    <mergeCell ref="AB17:AC17"/>
    <mergeCell ref="AD17:AE17"/>
    <mergeCell ref="S16:AE16"/>
    <mergeCell ref="S14:AE15"/>
    <mergeCell ref="AB22:AC22"/>
    <mergeCell ref="AD22:AE22"/>
    <mergeCell ref="S17:T17"/>
    <mergeCell ref="U22:X22"/>
    <mergeCell ref="Y22:AA22"/>
    <mergeCell ref="U17:X17"/>
    <mergeCell ref="Y17:AA17"/>
    <mergeCell ref="M15:M16"/>
    <mergeCell ref="N21:N22"/>
    <mergeCell ref="N18:N19"/>
    <mergeCell ref="P21:P22"/>
    <mergeCell ref="U4:U5"/>
    <mergeCell ref="M21:M22"/>
    <mergeCell ref="K21:K22"/>
    <mergeCell ref="K18:K19"/>
    <mergeCell ref="K15:K16"/>
    <mergeCell ref="K12:K13"/>
    <mergeCell ref="P9:P10"/>
    <mergeCell ref="P12:P13"/>
    <mergeCell ref="P15:P16"/>
    <mergeCell ref="O15:O16"/>
    <mergeCell ref="O12:O13"/>
    <mergeCell ref="O9:O10"/>
    <mergeCell ref="J18:J19"/>
    <mergeCell ref="J21:J22"/>
    <mergeCell ref="L21:L22"/>
    <mergeCell ref="O6:O7"/>
    <mergeCell ref="M6:M7"/>
    <mergeCell ref="N15:N16"/>
    <mergeCell ref="K6:K7"/>
    <mergeCell ref="O21:O22"/>
    <mergeCell ref="O18:O19"/>
    <mergeCell ref="M12:M13"/>
    <mergeCell ref="K9:K10"/>
    <mergeCell ref="M9:M10"/>
    <mergeCell ref="J2:P3"/>
    <mergeCell ref="M18:M19"/>
    <mergeCell ref="J6:J7"/>
    <mergeCell ref="J9:J10"/>
    <mergeCell ref="J12:J13"/>
    <mergeCell ref="J15:J16"/>
    <mergeCell ref="N12:N13"/>
    <mergeCell ref="N9:N10"/>
    <mergeCell ref="L6:L7"/>
    <mergeCell ref="L9:L10"/>
    <mergeCell ref="L12:L13"/>
    <mergeCell ref="L15:L16"/>
    <mergeCell ref="L18:L19"/>
    <mergeCell ref="P18:P19"/>
    <mergeCell ref="N6:N7"/>
    <mergeCell ref="P6:P7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F41AE-1D84-431C-AD05-B0A34A9C3C68}">
  <dimension ref="B1:BV100"/>
  <sheetViews>
    <sheetView topLeftCell="BA1" zoomScale="80" zoomScaleNormal="80" workbookViewId="0">
      <selection activeCell="BO23" sqref="BO23"/>
    </sheetView>
  </sheetViews>
  <sheetFormatPr defaultRowHeight="15" x14ac:dyDescent="0.25"/>
  <cols>
    <col min="3" max="3" width="8.85546875" customWidth="1"/>
    <col min="4" max="4" width="10.140625" bestFit="1" customWidth="1"/>
    <col min="5" max="5" width="11.42578125" bestFit="1" customWidth="1"/>
    <col min="6" max="6" width="11" customWidth="1"/>
    <col min="7" max="7" width="11.28515625" bestFit="1" customWidth="1"/>
    <col min="8" max="8" width="10.85546875" bestFit="1" customWidth="1"/>
    <col min="9" max="9" width="11.42578125" bestFit="1" customWidth="1"/>
    <col min="10" max="10" width="11" customWidth="1"/>
    <col min="11" max="11" width="12.42578125" bestFit="1" customWidth="1"/>
    <col min="12" max="12" width="12.140625" bestFit="1" customWidth="1"/>
    <col min="13" max="14" width="12.140625" customWidth="1"/>
    <col min="15" max="15" width="11.28515625" customWidth="1"/>
    <col min="16" max="16" width="9.5703125" bestFit="1" customWidth="1"/>
    <col min="17" max="17" width="8.7109375" customWidth="1"/>
    <col min="19" max="19" width="8.85546875" customWidth="1"/>
    <col min="20" max="20" width="9" customWidth="1"/>
    <col min="21" max="21" width="9.7109375" customWidth="1"/>
    <col min="22" max="22" width="9.7109375" bestFit="1" customWidth="1"/>
    <col min="23" max="23" width="8.85546875" bestFit="1" customWidth="1"/>
    <col min="24" max="24" width="10.5703125" bestFit="1" customWidth="1"/>
    <col min="25" max="25" width="10.7109375" bestFit="1" customWidth="1"/>
    <col min="26" max="26" width="11" bestFit="1" customWidth="1"/>
    <col min="36" max="36" width="9.85546875" bestFit="1" customWidth="1"/>
    <col min="37" max="37" width="11.42578125" customWidth="1"/>
    <col min="38" max="38" width="9.85546875" bestFit="1" customWidth="1"/>
    <col min="39" max="39" width="9" customWidth="1"/>
    <col min="48" max="48" width="11" customWidth="1"/>
    <col min="49" max="49" width="10.28515625" bestFit="1" customWidth="1"/>
    <col min="51" max="51" width="9.42578125" customWidth="1"/>
    <col min="52" max="52" width="10.42578125" customWidth="1"/>
    <col min="53" max="53" width="11.7109375" customWidth="1"/>
    <col min="54" max="54" width="10.28515625" bestFit="1" customWidth="1"/>
    <col min="56" max="56" width="11.28515625" bestFit="1" customWidth="1"/>
    <col min="57" max="57" width="12.7109375" customWidth="1"/>
    <col min="58" max="58" width="11.5703125" bestFit="1" customWidth="1"/>
    <col min="59" max="59" width="9.28515625" bestFit="1" customWidth="1"/>
    <col min="60" max="60" width="10.28515625" bestFit="1" customWidth="1"/>
    <col min="61" max="61" width="11.28515625" bestFit="1" customWidth="1"/>
    <col min="62" max="62" width="11.5703125" bestFit="1" customWidth="1"/>
    <col min="64" max="64" width="9.28515625" bestFit="1" customWidth="1"/>
    <col min="65" max="65" width="11.7109375" customWidth="1"/>
    <col min="66" max="66" width="11.28515625" bestFit="1" customWidth="1"/>
    <col min="67" max="67" width="11.5703125" bestFit="1" customWidth="1"/>
    <col min="70" max="70" width="10.28515625" customWidth="1"/>
  </cols>
  <sheetData>
    <row r="1" spans="2:74" ht="15.75" thickBot="1" x14ac:dyDescent="0.3"/>
    <row r="2" spans="2:74" ht="16.5" thickBot="1" x14ac:dyDescent="0.3">
      <c r="B2" s="621" t="s">
        <v>317</v>
      </c>
      <c r="C2" s="622"/>
      <c r="D2" s="622"/>
      <c r="E2" s="622"/>
      <c r="F2" s="622"/>
      <c r="G2" s="622"/>
      <c r="H2" s="622"/>
      <c r="I2" s="622"/>
      <c r="J2" s="622"/>
      <c r="K2" s="622"/>
      <c r="L2" s="622"/>
      <c r="M2" s="622"/>
      <c r="N2" s="622"/>
      <c r="O2" s="623"/>
      <c r="Q2" s="655" t="s">
        <v>237</v>
      </c>
      <c r="R2" s="656"/>
      <c r="S2" s="656"/>
      <c r="T2" s="656"/>
      <c r="U2" s="656"/>
      <c r="V2" s="656"/>
      <c r="W2" s="656"/>
      <c r="X2" s="656"/>
      <c r="Y2" s="656"/>
      <c r="Z2" s="656"/>
      <c r="AA2" s="656"/>
      <c r="AB2" s="656"/>
      <c r="AC2" s="656"/>
      <c r="AD2" s="656"/>
      <c r="AE2" s="656"/>
      <c r="AF2" s="656"/>
      <c r="AG2" s="657"/>
      <c r="AI2" s="650" t="s">
        <v>83</v>
      </c>
      <c r="AJ2" s="651"/>
      <c r="AK2" s="651"/>
      <c r="AL2" s="651"/>
      <c r="AM2" s="651"/>
      <c r="AN2" s="651"/>
      <c r="AO2" s="651"/>
      <c r="AP2" s="651"/>
      <c r="AQ2" s="651"/>
      <c r="AR2" s="651"/>
      <c r="AS2" s="651"/>
      <c r="AT2" s="651"/>
      <c r="AU2" s="651"/>
      <c r="AV2" s="651"/>
      <c r="AW2" s="651"/>
      <c r="AX2" s="651"/>
      <c r="AY2" s="651"/>
      <c r="AZ2" s="651"/>
      <c r="BA2" s="651"/>
      <c r="BB2" s="651"/>
      <c r="BC2" s="651"/>
      <c r="BD2" s="651"/>
      <c r="BE2" s="651"/>
      <c r="BF2" s="652"/>
      <c r="BH2" s="640" t="s">
        <v>202</v>
      </c>
      <c r="BI2" s="641"/>
      <c r="BJ2" s="641"/>
      <c r="BK2" s="641"/>
      <c r="BL2" s="641"/>
      <c r="BM2" s="641"/>
      <c r="BN2" s="641"/>
      <c r="BO2" s="642"/>
      <c r="BP2" s="34"/>
      <c r="BQ2" s="34"/>
    </row>
    <row r="3" spans="2:74" ht="15" customHeight="1" thickBot="1" x14ac:dyDescent="0.3">
      <c r="B3" s="613" t="s">
        <v>63</v>
      </c>
      <c r="C3" s="616" t="s">
        <v>32</v>
      </c>
      <c r="D3" s="616" t="s">
        <v>30</v>
      </c>
      <c r="E3" s="625" t="s">
        <v>231</v>
      </c>
      <c r="F3" s="626" t="s">
        <v>232</v>
      </c>
      <c r="G3" s="625" t="s">
        <v>235</v>
      </c>
      <c r="H3" s="626" t="s">
        <v>236</v>
      </c>
      <c r="I3" s="625" t="s">
        <v>233</v>
      </c>
      <c r="J3" s="626" t="s">
        <v>234</v>
      </c>
      <c r="K3" s="625" t="s">
        <v>320</v>
      </c>
      <c r="L3" s="626" t="s">
        <v>321</v>
      </c>
      <c r="M3" s="634"/>
      <c r="N3" s="636"/>
      <c r="O3" s="632"/>
      <c r="Q3" s="600" t="s">
        <v>9</v>
      </c>
      <c r="R3" s="550"/>
      <c r="S3" s="550">
        <v>1</v>
      </c>
      <c r="T3" s="550"/>
      <c r="U3" s="550"/>
      <c r="V3" s="550"/>
      <c r="W3" s="550"/>
      <c r="X3" s="550">
        <v>2</v>
      </c>
      <c r="Y3" s="550"/>
      <c r="Z3" s="550"/>
      <c r="AA3" s="550"/>
      <c r="AB3" s="550"/>
      <c r="AC3" s="550">
        <v>3</v>
      </c>
      <c r="AD3" s="550"/>
      <c r="AE3" s="550"/>
      <c r="AF3" s="550"/>
      <c r="AG3" s="608"/>
      <c r="AI3" s="594" t="s">
        <v>74</v>
      </c>
      <c r="AJ3" s="546" t="s">
        <v>75</v>
      </c>
      <c r="AK3" s="546"/>
      <c r="AL3" s="665" t="s">
        <v>76</v>
      </c>
      <c r="AM3" s="546" t="s">
        <v>77</v>
      </c>
      <c r="AN3" s="546" t="s">
        <v>78</v>
      </c>
      <c r="AO3" s="546" t="s">
        <v>79</v>
      </c>
      <c r="AP3" s="593" t="s">
        <v>84</v>
      </c>
      <c r="AQ3" s="654" t="s">
        <v>368</v>
      </c>
      <c r="AR3" s="653" t="s">
        <v>80</v>
      </c>
      <c r="AS3" s="606" t="s">
        <v>81</v>
      </c>
      <c r="AT3" s="606" t="s">
        <v>82</v>
      </c>
      <c r="AU3" s="606" t="s">
        <v>59</v>
      </c>
      <c r="AV3" s="606" t="s">
        <v>91</v>
      </c>
      <c r="AW3" s="603" t="s">
        <v>328</v>
      </c>
      <c r="AX3" s="605" t="s">
        <v>81</v>
      </c>
      <c r="AY3" s="605" t="s">
        <v>82</v>
      </c>
      <c r="AZ3" s="605" t="s">
        <v>59</v>
      </c>
      <c r="BA3" s="605" t="s">
        <v>330</v>
      </c>
      <c r="BB3" s="645" t="s">
        <v>329</v>
      </c>
      <c r="BC3" s="647" t="s">
        <v>81</v>
      </c>
      <c r="BD3" s="647" t="s">
        <v>82</v>
      </c>
      <c r="BE3" s="647" t="s">
        <v>59</v>
      </c>
      <c r="BF3" s="648" t="s">
        <v>331</v>
      </c>
      <c r="BH3" s="401" t="str">
        <f>'System Capacities'!C31</f>
        <v>Storey</v>
      </c>
      <c r="BI3" s="643" t="str">
        <f>'System Capacities'!D31</f>
        <v>Sway Mechanism at Storey i</v>
      </c>
      <c r="BJ3" s="643"/>
      <c r="BK3" s="643"/>
      <c r="BL3" s="394" t="str">
        <f>'System Capacities'!G31</f>
        <v>VR,i [kN]</v>
      </c>
      <c r="BM3" s="394" t="str">
        <f>'System Capacities'!H31</f>
        <v>hs,i [m]</v>
      </c>
      <c r="BN3" s="74" t="str">
        <f>'System Capacities'!I31</f>
        <v>θsys,i [rad]</v>
      </c>
      <c r="BO3" s="75" t="str">
        <f>'System Capacities'!J31</f>
        <v>ky,i [kN/m]</v>
      </c>
    </row>
    <row r="4" spans="2:74" ht="15.75" thickBot="1" x14ac:dyDescent="0.3">
      <c r="B4" s="620"/>
      <c r="C4" s="617"/>
      <c r="D4" s="617"/>
      <c r="E4" s="619"/>
      <c r="F4" s="597"/>
      <c r="G4" s="619"/>
      <c r="H4" s="597"/>
      <c r="I4" s="619"/>
      <c r="J4" s="597"/>
      <c r="K4" s="619"/>
      <c r="L4" s="597"/>
      <c r="M4" s="635"/>
      <c r="N4" s="637"/>
      <c r="O4" s="633"/>
      <c r="Q4" s="600" t="s">
        <v>42</v>
      </c>
      <c r="R4" s="550"/>
      <c r="S4" s="19" t="s">
        <v>43</v>
      </c>
      <c r="T4" s="19" t="s">
        <v>44</v>
      </c>
      <c r="U4" s="19" t="s">
        <v>45</v>
      </c>
      <c r="V4" s="19" t="s">
        <v>46</v>
      </c>
      <c r="W4" s="19" t="s">
        <v>62</v>
      </c>
      <c r="X4" s="19" t="s">
        <v>47</v>
      </c>
      <c r="Y4" s="19" t="s">
        <v>48</v>
      </c>
      <c r="Z4" s="19" t="s">
        <v>49</v>
      </c>
      <c r="AA4" s="19" t="s">
        <v>50</v>
      </c>
      <c r="AB4" s="19" t="s">
        <v>62</v>
      </c>
      <c r="AC4" s="19" t="s">
        <v>51</v>
      </c>
      <c r="AD4" s="19" t="s">
        <v>52</v>
      </c>
      <c r="AE4" s="19" t="s">
        <v>53</v>
      </c>
      <c r="AF4" s="19" t="s">
        <v>54</v>
      </c>
      <c r="AG4" s="119" t="s">
        <v>62</v>
      </c>
      <c r="AI4" s="595"/>
      <c r="AJ4" s="547"/>
      <c r="AK4" s="547"/>
      <c r="AL4" s="666"/>
      <c r="AM4" s="547"/>
      <c r="AN4" s="547"/>
      <c r="AO4" s="547"/>
      <c r="AP4" s="550"/>
      <c r="AQ4" s="546"/>
      <c r="AR4" s="607"/>
      <c r="AS4" s="607"/>
      <c r="AT4" s="607"/>
      <c r="AU4" s="607"/>
      <c r="AV4" s="607"/>
      <c r="AW4" s="604"/>
      <c r="AX4" s="604"/>
      <c r="AY4" s="604"/>
      <c r="AZ4" s="604"/>
      <c r="BA4" s="604"/>
      <c r="BB4" s="646"/>
      <c r="BC4" s="646"/>
      <c r="BD4" s="646"/>
      <c r="BE4" s="646"/>
      <c r="BF4" s="649"/>
      <c r="BH4" s="72">
        <f>'System Capacities'!C32</f>
        <v>6</v>
      </c>
      <c r="BI4" s="644" t="str">
        <f>'System Capacities'!D32</f>
        <v>Column</v>
      </c>
      <c r="BJ4" s="644"/>
      <c r="BK4" s="644"/>
      <c r="BL4" s="15">
        <f>'System Capacities'!G32</f>
        <v>89.066666666666663</v>
      </c>
      <c r="BM4" s="63">
        <f>'Structural Information'!U6</f>
        <v>3</v>
      </c>
      <c r="BN4" s="73">
        <f>'System Capacities'!I32</f>
        <v>8.2871046175051685E-3</v>
      </c>
      <c r="BO4" s="65">
        <f>'System Capacities'!J32</f>
        <v>3582.5406169213684</v>
      </c>
    </row>
    <row r="5" spans="2:74" x14ac:dyDescent="0.25">
      <c r="B5" s="613">
        <v>1</v>
      </c>
      <c r="C5" s="1">
        <v>5111</v>
      </c>
      <c r="D5" s="1" t="s">
        <v>12</v>
      </c>
      <c r="E5" s="246">
        <v>61.6</v>
      </c>
      <c r="F5" s="247">
        <v>120</v>
      </c>
      <c r="G5" s="246">
        <v>66.3</v>
      </c>
      <c r="H5" s="247">
        <v>129.19999999999999</v>
      </c>
      <c r="I5" s="269">
        <v>53.1</v>
      </c>
      <c r="J5" s="270">
        <v>103.4</v>
      </c>
      <c r="K5" s="269">
        <v>6.6</v>
      </c>
      <c r="L5" s="270">
        <v>12.9</v>
      </c>
      <c r="M5" s="298"/>
      <c r="N5" s="298"/>
      <c r="O5" s="108"/>
      <c r="Q5" s="600" t="s">
        <v>61</v>
      </c>
      <c r="R5" s="550"/>
      <c r="S5" s="15">
        <v>30.8</v>
      </c>
      <c r="T5" s="15">
        <v>98.8</v>
      </c>
      <c r="U5" s="15">
        <v>98.8</v>
      </c>
      <c r="V5" s="15">
        <v>60</v>
      </c>
      <c r="W5" s="22">
        <f>S5+T5+U5+V5</f>
        <v>288.39999999999998</v>
      </c>
      <c r="X5" s="15">
        <v>30.8</v>
      </c>
      <c r="Y5" s="15">
        <v>82.8</v>
      </c>
      <c r="Z5" s="15">
        <v>82.8</v>
      </c>
      <c r="AA5" s="15">
        <v>47.5</v>
      </c>
      <c r="AB5" s="22">
        <f>X5+Y5+Z5+AA5</f>
        <v>243.89999999999998</v>
      </c>
      <c r="AC5" s="15">
        <v>30.8</v>
      </c>
      <c r="AD5" s="15">
        <v>77.8</v>
      </c>
      <c r="AE5" s="15">
        <v>77.8</v>
      </c>
      <c r="AF5" s="15">
        <v>44.9</v>
      </c>
      <c r="AG5" s="120">
        <f>AC5+AD5+AE5+AF5</f>
        <v>231.29999999999998</v>
      </c>
      <c r="AI5" s="600">
        <v>6</v>
      </c>
      <c r="AJ5" s="661" t="s">
        <v>42</v>
      </c>
      <c r="AK5" s="661"/>
      <c r="AL5" s="20">
        <v>1116</v>
      </c>
      <c r="AM5" s="20">
        <v>7116</v>
      </c>
      <c r="AN5" s="398">
        <f>'Structural Information'!U6</f>
        <v>3</v>
      </c>
      <c r="AO5" s="398">
        <f>'Structural Information'!T23/1000</f>
        <v>0.25</v>
      </c>
      <c r="AP5" s="314">
        <f t="shared" ref="AP5:AP20" si="0">0.43*AN5</f>
        <v>1.29</v>
      </c>
      <c r="AQ5" s="303">
        <f>(0.08*AP5*1000+0.022*'Structural Information'!$AE$18*'Structural Information'!$W$24)/1000</f>
        <v>0.23414400000000002</v>
      </c>
      <c r="AR5" s="305">
        <f>AP5*E82/3</f>
        <v>6.7510000000000001E-3</v>
      </c>
      <c r="AS5" s="398" t="s">
        <v>85</v>
      </c>
      <c r="AT5" s="398" t="s">
        <v>85</v>
      </c>
      <c r="AU5" s="398">
        <v>30.8</v>
      </c>
      <c r="AV5" s="245">
        <f>AU5*AR5</f>
        <v>0.2079308</v>
      </c>
      <c r="AW5" s="174">
        <f>AR5+AQ5*(AR5*3/AP5)*(N82-1)</f>
        <v>2.4311800000000001E-2</v>
      </c>
      <c r="AX5" s="398" t="s">
        <v>85</v>
      </c>
      <c r="AY5" s="398" t="s">
        <v>85</v>
      </c>
      <c r="AZ5" s="398">
        <v>33.1</v>
      </c>
      <c r="BA5" s="303">
        <f>AZ5*AW5</f>
        <v>0.80472058000000013</v>
      </c>
      <c r="BB5" s="305">
        <f>AR5+AQ5*(AR5*3/AP5)*(O82-1)</f>
        <v>6.8728916799999998E-2</v>
      </c>
      <c r="BC5" s="398" t="s">
        <v>85</v>
      </c>
      <c r="BD5" s="398" t="s">
        <v>85</v>
      </c>
      <c r="BE5" s="398">
        <v>26.5</v>
      </c>
      <c r="BF5" s="296">
        <f>BE5*BB5</f>
        <v>1.8213162951999999</v>
      </c>
      <c r="BH5" s="70">
        <f>'System Capacities'!C33</f>
        <v>5</v>
      </c>
      <c r="BI5" s="638" t="str">
        <f>'System Capacities'!D33</f>
        <v>Column</v>
      </c>
      <c r="BJ5" s="638"/>
      <c r="BK5" s="638"/>
      <c r="BL5" s="15">
        <f>'System Capacities'!G33</f>
        <v>104.39999999999999</v>
      </c>
      <c r="BM5" s="15">
        <f>'Structural Information'!U7</f>
        <v>3</v>
      </c>
      <c r="BN5" s="73">
        <f>'System Capacities'!I33</f>
        <v>9.5976000000000013E-3</v>
      </c>
      <c r="BO5" s="65">
        <f>'System Capacities'!J33</f>
        <v>3625.9064766191541</v>
      </c>
    </row>
    <row r="6" spans="2:74" x14ac:dyDescent="0.25">
      <c r="B6" s="613"/>
      <c r="C6" s="1">
        <v>5112</v>
      </c>
      <c r="D6" s="1" t="s">
        <v>12</v>
      </c>
      <c r="E6" s="246">
        <v>61.6</v>
      </c>
      <c r="F6" s="247">
        <v>120</v>
      </c>
      <c r="G6" s="246">
        <v>66.3</v>
      </c>
      <c r="H6" s="247">
        <v>129.19999999999999</v>
      </c>
      <c r="I6" s="269">
        <v>53.1</v>
      </c>
      <c r="J6" s="270">
        <v>103.4</v>
      </c>
      <c r="K6" s="269">
        <v>6.6</v>
      </c>
      <c r="L6" s="270">
        <v>12.9</v>
      </c>
      <c r="M6" s="298"/>
      <c r="N6" s="298"/>
      <c r="O6" s="108"/>
      <c r="Q6" s="600" t="s">
        <v>60</v>
      </c>
      <c r="R6" s="550"/>
      <c r="S6" s="15">
        <f>E49</f>
        <v>71.3</v>
      </c>
      <c r="T6" s="15">
        <f>E55</f>
        <v>118.8</v>
      </c>
      <c r="U6" s="15">
        <f>E61</f>
        <v>118.8</v>
      </c>
      <c r="V6" s="15">
        <f>E67</f>
        <v>71.3</v>
      </c>
      <c r="W6" s="22">
        <f>S6+T6+U6+V6</f>
        <v>380.2</v>
      </c>
      <c r="X6" s="15">
        <v>30.8</v>
      </c>
      <c r="Y6" s="15">
        <v>82.8</v>
      </c>
      <c r="Z6" s="15">
        <v>82.8</v>
      </c>
      <c r="AA6" s="15">
        <f>V5</f>
        <v>60</v>
      </c>
      <c r="AB6" s="22">
        <f>X6+Y6+Z6+AA6</f>
        <v>256.39999999999998</v>
      </c>
      <c r="AC6" s="15">
        <v>30.8</v>
      </c>
      <c r="AD6" s="15">
        <v>77.8</v>
      </c>
      <c r="AE6" s="15">
        <v>77.8</v>
      </c>
      <c r="AF6" s="15">
        <v>44.9</v>
      </c>
      <c r="AG6" s="120">
        <f>AC6+AD6+AE6+AF6</f>
        <v>231.29999999999998</v>
      </c>
      <c r="AI6" s="600"/>
      <c r="AJ6" s="661"/>
      <c r="AK6" s="661"/>
      <c r="AL6" s="406">
        <v>1216</v>
      </c>
      <c r="AM6" s="406">
        <v>7216</v>
      </c>
      <c r="AN6" s="407">
        <f>'Structural Information'!U6</f>
        <v>3</v>
      </c>
      <c r="AO6" s="407">
        <f>'Structural Information'!T23/1000</f>
        <v>0.25</v>
      </c>
      <c r="AP6" s="408">
        <f t="shared" si="0"/>
        <v>1.29</v>
      </c>
      <c r="AQ6" s="409">
        <f>(0.08*AP6*1000+0.022*'Structural Information'!$AE$18*'Structural Information'!$W$24)/1000</f>
        <v>0.23414400000000002</v>
      </c>
      <c r="AR6" s="306">
        <f>AP6*E88/3</f>
        <v>6.7510000000000001E-3</v>
      </c>
      <c r="AS6" s="407" t="s">
        <v>85</v>
      </c>
      <c r="AT6" s="407" t="s">
        <v>85</v>
      </c>
      <c r="AU6" s="407">
        <v>36</v>
      </c>
      <c r="AV6" s="243">
        <f t="shared" ref="AV6:AV28" si="1">AU6*AR6</f>
        <v>0.243036</v>
      </c>
      <c r="AW6" s="410">
        <f>AR6+AQ6*(AR6*3/AP6)*(N88-1)</f>
        <v>2.4499115200000001E-2</v>
      </c>
      <c r="AX6" s="407" t="s">
        <v>85</v>
      </c>
      <c r="AY6" s="407" t="s">
        <v>85</v>
      </c>
      <c r="AZ6" s="407">
        <v>38.799999999999997</v>
      </c>
      <c r="BA6" s="409">
        <f>AZ6*AW6</f>
        <v>0.95056566976000001</v>
      </c>
      <c r="BB6" s="306">
        <f>AR6+AQ6*(AR6*3/AP6)*(O88-1)</f>
        <v>6.8565016000000006E-2</v>
      </c>
      <c r="BC6" s="407" t="s">
        <v>85</v>
      </c>
      <c r="BD6" s="407" t="s">
        <v>85</v>
      </c>
      <c r="BE6" s="407">
        <v>31</v>
      </c>
      <c r="BF6" s="294">
        <f>BE6*BB6</f>
        <v>2.1255154960000002</v>
      </c>
      <c r="BH6" s="70">
        <f>'System Capacities'!C34</f>
        <v>4</v>
      </c>
      <c r="BI6" s="638" t="str">
        <f>'System Capacities'!D34</f>
        <v>Column</v>
      </c>
      <c r="BJ6" s="638"/>
      <c r="BK6" s="638"/>
      <c r="BL6" s="15">
        <f>'System Capacities'!G34</f>
        <v>110.93333333333334</v>
      </c>
      <c r="BM6" s="15">
        <f>'Structural Information'!U8</f>
        <v>3</v>
      </c>
      <c r="BN6" s="73">
        <f>'System Capacities'!I34</f>
        <v>9.5975999999999995E-3</v>
      </c>
      <c r="BO6" s="65">
        <f>'System Capacities'!J34</f>
        <v>3852.8150556157557</v>
      </c>
    </row>
    <row r="7" spans="2:74" x14ac:dyDescent="0.25">
      <c r="B7" s="613"/>
      <c r="C7" s="1">
        <v>5113</v>
      </c>
      <c r="D7" s="1" t="s">
        <v>12</v>
      </c>
      <c r="E7" s="246">
        <v>61.6</v>
      </c>
      <c r="F7" s="247">
        <v>120</v>
      </c>
      <c r="G7" s="246">
        <v>66.3</v>
      </c>
      <c r="H7" s="247">
        <v>129.19999999999999</v>
      </c>
      <c r="I7" s="269">
        <v>53.1</v>
      </c>
      <c r="J7" s="270">
        <v>103.4</v>
      </c>
      <c r="K7" s="269">
        <v>6.6</v>
      </c>
      <c r="L7" s="270">
        <v>12.9</v>
      </c>
      <c r="M7" s="298"/>
      <c r="N7" s="298"/>
      <c r="O7" s="108"/>
      <c r="Q7" s="658" t="s">
        <v>73</v>
      </c>
      <c r="R7" s="659"/>
      <c r="S7" s="659"/>
      <c r="T7" s="659"/>
      <c r="U7" s="659"/>
      <c r="V7" s="659"/>
      <c r="W7" s="659"/>
      <c r="X7" s="659"/>
      <c r="Y7" s="659"/>
      <c r="Z7" s="659"/>
      <c r="AA7" s="659"/>
      <c r="AB7" s="659"/>
      <c r="AC7" s="659"/>
      <c r="AD7" s="659"/>
      <c r="AE7" s="659"/>
      <c r="AF7" s="659"/>
      <c r="AG7" s="660"/>
      <c r="AI7" s="600"/>
      <c r="AJ7" s="661"/>
      <c r="AK7" s="661"/>
      <c r="AL7" s="406">
        <v>1316</v>
      </c>
      <c r="AM7" s="406">
        <v>7316</v>
      </c>
      <c r="AN7" s="407">
        <f>'Structural Information'!U6</f>
        <v>3</v>
      </c>
      <c r="AO7" s="407">
        <f>'Structural Information'!T23/1000</f>
        <v>0.25</v>
      </c>
      <c r="AP7" s="408">
        <f t="shared" si="0"/>
        <v>1.29</v>
      </c>
      <c r="AQ7" s="409">
        <f>(0.08*AP7*1000+0.022*'Structural Information'!$AE$18*'Structural Information'!$W$24)/1000</f>
        <v>0.23414400000000002</v>
      </c>
      <c r="AR7" s="306">
        <f>AP7*E94/3</f>
        <v>6.7510000000000001E-3</v>
      </c>
      <c r="AS7" s="407" t="s">
        <v>85</v>
      </c>
      <c r="AT7" s="407" t="s">
        <v>85</v>
      </c>
      <c r="AU7" s="407">
        <v>36</v>
      </c>
      <c r="AV7" s="243">
        <f>AU7*AR7</f>
        <v>0.243036</v>
      </c>
      <c r="AW7" s="410">
        <f>AR7+AQ7*(AR7*3/AP7)*(N94-1)</f>
        <v>2.4499115200000001E-2</v>
      </c>
      <c r="AX7" s="407" t="s">
        <v>85</v>
      </c>
      <c r="AY7" s="407" t="s">
        <v>85</v>
      </c>
      <c r="AZ7" s="407">
        <v>38.799999999999997</v>
      </c>
      <c r="BA7" s="409">
        <f>AZ7*AW7</f>
        <v>0.95056566976000001</v>
      </c>
      <c r="BB7" s="306">
        <f>AR7+AQ7*(AR7*3/AP7)*(O94-1)</f>
        <v>6.8565016000000006E-2</v>
      </c>
      <c r="BC7" s="407" t="s">
        <v>85</v>
      </c>
      <c r="BD7" s="407" t="s">
        <v>85</v>
      </c>
      <c r="BE7" s="407">
        <v>31</v>
      </c>
      <c r="BF7" s="294">
        <f>BE7*BB7</f>
        <v>2.1255154960000002</v>
      </c>
      <c r="BH7" s="70">
        <f>'System Capacities'!C35</f>
        <v>3</v>
      </c>
      <c r="BI7" s="638" t="str">
        <f>'System Capacities'!D35</f>
        <v>Column</v>
      </c>
      <c r="BJ7" s="638"/>
      <c r="BK7" s="638"/>
      <c r="BL7" s="15">
        <f>'System Capacities'!G35</f>
        <v>154.19999999999999</v>
      </c>
      <c r="BM7" s="15">
        <f>'Structural Information'!U9</f>
        <v>3</v>
      </c>
      <c r="BN7" s="73">
        <f>'System Capacities'!I35</f>
        <v>9.0401636363636392E-3</v>
      </c>
      <c r="BO7" s="65">
        <f>'System Capacities'!J35</f>
        <v>5685.7377883344807</v>
      </c>
    </row>
    <row r="8" spans="2:74" x14ac:dyDescent="0.25">
      <c r="B8" s="613"/>
      <c r="C8" s="1">
        <v>5114</v>
      </c>
      <c r="D8" s="1" t="s">
        <v>12</v>
      </c>
      <c r="E8" s="246">
        <v>61.6</v>
      </c>
      <c r="F8" s="247">
        <v>120</v>
      </c>
      <c r="G8" s="246">
        <v>66.3</v>
      </c>
      <c r="H8" s="247">
        <v>129.19999999999999</v>
      </c>
      <c r="I8" s="269">
        <v>53.1</v>
      </c>
      <c r="J8" s="270">
        <v>103.4</v>
      </c>
      <c r="K8" s="269">
        <v>6.6</v>
      </c>
      <c r="L8" s="270">
        <v>12.9</v>
      </c>
      <c r="M8" s="298"/>
      <c r="N8" s="298"/>
      <c r="O8" s="108"/>
      <c r="Q8" s="600" t="s">
        <v>9</v>
      </c>
      <c r="R8" s="550"/>
      <c r="S8" s="550">
        <v>4</v>
      </c>
      <c r="T8" s="550"/>
      <c r="U8" s="550"/>
      <c r="V8" s="550"/>
      <c r="W8" s="550"/>
      <c r="X8" s="550">
        <v>5</v>
      </c>
      <c r="Y8" s="550"/>
      <c r="Z8" s="550"/>
      <c r="AA8" s="550"/>
      <c r="AB8" s="550"/>
      <c r="AC8" s="550">
        <v>6</v>
      </c>
      <c r="AD8" s="550"/>
      <c r="AE8" s="550"/>
      <c r="AF8" s="550"/>
      <c r="AG8" s="608"/>
      <c r="AI8" s="600"/>
      <c r="AJ8" s="661"/>
      <c r="AK8" s="661"/>
      <c r="AL8" s="21">
        <v>1416</v>
      </c>
      <c r="AM8" s="21">
        <v>7416</v>
      </c>
      <c r="AN8" s="399">
        <f>'Structural Information'!U6</f>
        <v>3</v>
      </c>
      <c r="AO8" s="399">
        <f>'Structural Information'!T23/1000</f>
        <v>0.25</v>
      </c>
      <c r="AP8" s="315">
        <f t="shared" si="0"/>
        <v>1.29</v>
      </c>
      <c r="AQ8" s="237">
        <f>(0.08*AP8*1000+0.022*'Structural Information'!$AE$18*'Structural Information'!$W$24)/1000</f>
        <v>0.23414400000000002</v>
      </c>
      <c r="AR8" s="307">
        <f>AP8*E100/3</f>
        <v>6.7510000000000001E-3</v>
      </c>
      <c r="AS8" s="399" t="s">
        <v>85</v>
      </c>
      <c r="AT8" s="399" t="s">
        <v>85</v>
      </c>
      <c r="AU8" s="399">
        <v>30.8</v>
      </c>
      <c r="AV8" s="308">
        <f t="shared" si="1"/>
        <v>0.2079308</v>
      </c>
      <c r="AW8" s="175">
        <f>AR8+AQ8*(AR8*3/AP8)*(N100-1)</f>
        <v>2.4311800000000001E-2</v>
      </c>
      <c r="AX8" s="399" t="s">
        <v>85</v>
      </c>
      <c r="AY8" s="399" t="s">
        <v>85</v>
      </c>
      <c r="AZ8" s="399">
        <v>33.1</v>
      </c>
      <c r="BA8" s="237">
        <f t="shared" ref="BA8:BA28" si="2">AZ8*AW8</f>
        <v>0.80472058000000013</v>
      </c>
      <c r="BB8" s="307">
        <f>AR8+AQ8*(AR8*3/AP8)*(O100-1)</f>
        <v>6.8728916799999998E-2</v>
      </c>
      <c r="BC8" s="399" t="s">
        <v>85</v>
      </c>
      <c r="BD8" s="399" t="s">
        <v>85</v>
      </c>
      <c r="BE8" s="399">
        <v>26.5</v>
      </c>
      <c r="BF8" s="295">
        <f t="shared" ref="BF8:BF28" si="3">BE8*BB8</f>
        <v>1.8213162951999999</v>
      </c>
      <c r="BH8" s="70">
        <f>'System Capacities'!C36</f>
        <v>2</v>
      </c>
      <c r="BI8" s="638" t="str">
        <f>'System Capacities'!D36</f>
        <v>Column</v>
      </c>
      <c r="BJ8" s="638"/>
      <c r="BK8" s="638"/>
      <c r="BL8" s="15">
        <f>'System Capacities'!G36</f>
        <v>166.76666666666665</v>
      </c>
      <c r="BM8" s="15">
        <f>'Structural Information'!U10</f>
        <v>3</v>
      </c>
      <c r="BN8" s="73">
        <f>'System Capacities'!I36</f>
        <v>8.5386603238057183E-3</v>
      </c>
      <c r="BO8" s="65">
        <f>'System Capacities'!J36</f>
        <v>6510.2588439907249</v>
      </c>
    </row>
    <row r="9" spans="2:74" ht="15.75" thickBot="1" x14ac:dyDescent="0.3">
      <c r="B9" s="613"/>
      <c r="C9" s="1">
        <v>5115</v>
      </c>
      <c r="D9" s="1" t="s">
        <v>12</v>
      </c>
      <c r="E9" s="246">
        <v>61.6</v>
      </c>
      <c r="F9" s="247">
        <v>120</v>
      </c>
      <c r="G9" s="246">
        <v>66.3</v>
      </c>
      <c r="H9" s="247">
        <v>129.19999999999999</v>
      </c>
      <c r="I9" s="269">
        <v>53.1</v>
      </c>
      <c r="J9" s="270">
        <v>103.4</v>
      </c>
      <c r="K9" s="269">
        <v>6.6</v>
      </c>
      <c r="L9" s="270">
        <v>12.9</v>
      </c>
      <c r="M9" s="298"/>
      <c r="N9" s="298"/>
      <c r="O9" s="108"/>
      <c r="Q9" s="600" t="s">
        <v>42</v>
      </c>
      <c r="R9" s="550"/>
      <c r="S9" s="19" t="s">
        <v>55</v>
      </c>
      <c r="T9" s="19" t="s">
        <v>56</v>
      </c>
      <c r="U9" s="19" t="s">
        <v>57</v>
      </c>
      <c r="V9" s="19" t="s">
        <v>58</v>
      </c>
      <c r="W9" s="19" t="s">
        <v>62</v>
      </c>
      <c r="X9" s="19" t="s">
        <v>65</v>
      </c>
      <c r="Y9" s="19" t="s">
        <v>66</v>
      </c>
      <c r="Z9" s="19" t="s">
        <v>67</v>
      </c>
      <c r="AA9" s="19" t="s">
        <v>68</v>
      </c>
      <c r="AB9" s="19" t="s">
        <v>62</v>
      </c>
      <c r="AC9" s="19" t="s">
        <v>69</v>
      </c>
      <c r="AD9" s="19" t="s">
        <v>70</v>
      </c>
      <c r="AE9" s="19" t="s">
        <v>71</v>
      </c>
      <c r="AF9" s="19" t="s">
        <v>72</v>
      </c>
      <c r="AG9" s="119" t="s">
        <v>62</v>
      </c>
      <c r="AI9" s="600">
        <v>5</v>
      </c>
      <c r="AJ9" s="661" t="s">
        <v>42</v>
      </c>
      <c r="AK9" s="661"/>
      <c r="AL9" s="406">
        <v>1115</v>
      </c>
      <c r="AM9" s="406">
        <v>7116</v>
      </c>
      <c r="AN9" s="407">
        <f>'Structural Information'!U7</f>
        <v>3</v>
      </c>
      <c r="AO9" s="407">
        <f>'Structural Information'!T23/1000</f>
        <v>0.25</v>
      </c>
      <c r="AP9" s="314">
        <f t="shared" si="0"/>
        <v>1.29</v>
      </c>
      <c r="AQ9" s="303">
        <f>(0.08*AP9*1000+0.022*'Structural Information'!$AE$18*'Structural Information'!$W$24)/1000</f>
        <v>0.23414400000000002</v>
      </c>
      <c r="AR9" s="306">
        <f>AP9*'Structural Information'!$AE$24/AO9</f>
        <v>9.5976000000000013E-3</v>
      </c>
      <c r="AS9" s="407" t="s">
        <v>85</v>
      </c>
      <c r="AT9" s="407" t="s">
        <v>85</v>
      </c>
      <c r="AU9" s="407">
        <v>30.8</v>
      </c>
      <c r="AV9" s="243">
        <f t="shared" si="1"/>
        <v>0.29560608000000005</v>
      </c>
      <c r="AW9" s="174">
        <f>AR9+AQ9*(AR9*3/AP9)*(N81-1)</f>
        <v>3.5628208729681532E-2</v>
      </c>
      <c r="AX9" s="407" t="s">
        <v>85</v>
      </c>
      <c r="AY9" s="407" t="s">
        <v>85</v>
      </c>
      <c r="AZ9" s="407">
        <v>33.15</v>
      </c>
      <c r="BA9" s="409">
        <f t="shared" si="2"/>
        <v>1.1810751193889428</v>
      </c>
      <c r="BB9" s="305">
        <f>AR9+AQ9*(AR9*3/AP9)*(O81-1)</f>
        <v>9.6643689294267532E-2</v>
      </c>
      <c r="BC9" s="407" t="s">
        <v>85</v>
      </c>
      <c r="BD9" s="407" t="s">
        <v>85</v>
      </c>
      <c r="BE9" s="407">
        <v>26.55</v>
      </c>
      <c r="BF9" s="294">
        <f t="shared" si="3"/>
        <v>2.565889950762803</v>
      </c>
      <c r="BH9" s="71">
        <f>'System Capacities'!C37</f>
        <v>1</v>
      </c>
      <c r="BI9" s="639" t="str">
        <f>'System Capacities'!D37</f>
        <v>Column</v>
      </c>
      <c r="BJ9" s="639"/>
      <c r="BK9" s="639"/>
      <c r="BL9" s="26">
        <f>'System Capacities'!G37</f>
        <v>243.1272727272727</v>
      </c>
      <c r="BM9" s="26">
        <f>'Structural Information'!U11</f>
        <v>2.75</v>
      </c>
      <c r="BN9" s="217">
        <f>'System Capacities'!I37</f>
        <v>6.5680321766578668E-3</v>
      </c>
      <c r="BO9" s="115">
        <f>'System Capacities'!J37</f>
        <v>13460.640109159627</v>
      </c>
    </row>
    <row r="10" spans="2:74" ht="15.75" thickBot="1" x14ac:dyDescent="0.3">
      <c r="B10" s="614"/>
      <c r="C10" s="21">
        <v>5116</v>
      </c>
      <c r="D10" s="21" t="s">
        <v>12</v>
      </c>
      <c r="E10" s="249">
        <v>61.6</v>
      </c>
      <c r="F10" s="250">
        <v>120</v>
      </c>
      <c r="G10" s="249">
        <v>66.3</v>
      </c>
      <c r="H10" s="250">
        <v>129.19999999999999</v>
      </c>
      <c r="I10" s="271">
        <v>53.1</v>
      </c>
      <c r="J10" s="272">
        <v>103.4</v>
      </c>
      <c r="K10" s="271">
        <v>6.6</v>
      </c>
      <c r="L10" s="272">
        <v>12.9</v>
      </c>
      <c r="M10" s="299"/>
      <c r="N10" s="299"/>
      <c r="O10" s="117"/>
      <c r="Q10" s="600" t="s">
        <v>61</v>
      </c>
      <c r="R10" s="550"/>
      <c r="S10" s="15">
        <v>30.8</v>
      </c>
      <c r="T10" s="15">
        <v>49.6</v>
      </c>
      <c r="U10" s="15">
        <v>49.6</v>
      </c>
      <c r="V10" s="15">
        <v>36.4</v>
      </c>
      <c r="W10" s="22">
        <f>S10+T10+U10+V10</f>
        <v>166.4</v>
      </c>
      <c r="X10" s="15">
        <v>30.8</v>
      </c>
      <c r="Y10" s="15">
        <v>44.7</v>
      </c>
      <c r="Z10" s="15">
        <v>44.7</v>
      </c>
      <c r="AA10" s="15">
        <v>36.4</v>
      </c>
      <c r="AB10" s="22">
        <f>X10+Y10+Z10+AA10</f>
        <v>156.6</v>
      </c>
      <c r="AC10" s="15">
        <v>30.8</v>
      </c>
      <c r="AD10" s="15">
        <v>36</v>
      </c>
      <c r="AE10" s="15">
        <v>36</v>
      </c>
      <c r="AF10" s="15">
        <v>30.8</v>
      </c>
      <c r="AG10" s="120">
        <f>AC10+AD10+AE10+AF10</f>
        <v>133.6</v>
      </c>
      <c r="AI10" s="600"/>
      <c r="AJ10" s="661"/>
      <c r="AK10" s="661"/>
      <c r="AL10" s="406">
        <v>1215</v>
      </c>
      <c r="AM10" s="406">
        <v>7216</v>
      </c>
      <c r="AN10" s="407">
        <f>'Structural Information'!U7</f>
        <v>3</v>
      </c>
      <c r="AO10" s="407">
        <f>'Structural Information'!T23/1000</f>
        <v>0.25</v>
      </c>
      <c r="AP10" s="408">
        <f t="shared" si="0"/>
        <v>1.29</v>
      </c>
      <c r="AQ10" s="409">
        <f>(0.08*AP10*1000+0.022*'Structural Information'!$AE$18*'Structural Information'!$W$24)/1000</f>
        <v>0.23414400000000002</v>
      </c>
      <c r="AR10" s="306">
        <f>AP10*'Structural Information'!$AE$24/AO10</f>
        <v>9.5976000000000013E-3</v>
      </c>
      <c r="AS10" s="407" t="s">
        <v>85</v>
      </c>
      <c r="AT10" s="407" t="s">
        <v>85</v>
      </c>
      <c r="AU10" s="407">
        <v>44.7</v>
      </c>
      <c r="AV10" s="243">
        <f t="shared" si="1"/>
        <v>0.42901272000000007</v>
      </c>
      <c r="AW10" s="410">
        <f>AR10+AQ10*(AR10*3/AP10)*(N87-1)</f>
        <v>3.729256990165606E-2</v>
      </c>
      <c r="AX10" s="407" t="s">
        <v>85</v>
      </c>
      <c r="AY10" s="407" t="s">
        <v>85</v>
      </c>
      <c r="AZ10" s="407">
        <v>48.1</v>
      </c>
      <c r="BA10" s="409">
        <f t="shared" si="2"/>
        <v>1.7937726122696565</v>
      </c>
      <c r="BB10" s="306">
        <f>AR10+AQ10*(AR10*3/AP10)*(O87-1)</f>
        <v>7.0879378352101938E-2</v>
      </c>
      <c r="BC10" s="407" t="s">
        <v>85</v>
      </c>
      <c r="BD10" s="407" t="s">
        <v>85</v>
      </c>
      <c r="BE10" s="407">
        <v>38.5</v>
      </c>
      <c r="BF10" s="294">
        <f t="shared" si="3"/>
        <v>2.7288560665559247</v>
      </c>
    </row>
    <row r="11" spans="2:74" ht="16.5" thickBot="1" x14ac:dyDescent="0.3">
      <c r="B11" s="615">
        <v>2</v>
      </c>
      <c r="C11" s="20">
        <v>5211</v>
      </c>
      <c r="D11" s="20" t="s">
        <v>12</v>
      </c>
      <c r="E11" s="252">
        <v>61.6</v>
      </c>
      <c r="F11" s="253">
        <v>120</v>
      </c>
      <c r="G11" s="252">
        <v>66.3</v>
      </c>
      <c r="H11" s="253">
        <v>129.19999999999999</v>
      </c>
      <c r="I11" s="273">
        <v>53.1</v>
      </c>
      <c r="J11" s="274">
        <v>103.4</v>
      </c>
      <c r="K11" s="273">
        <v>6.6</v>
      </c>
      <c r="L11" s="274">
        <v>12.9</v>
      </c>
      <c r="M11" s="300"/>
      <c r="N11" s="300"/>
      <c r="O11" s="116"/>
      <c r="Q11" s="601" t="s">
        <v>60</v>
      </c>
      <c r="R11" s="602"/>
      <c r="S11" s="26">
        <f>AC5</f>
        <v>30.8</v>
      </c>
      <c r="T11" s="26">
        <v>49.6</v>
      </c>
      <c r="U11" s="26">
        <v>49.6</v>
      </c>
      <c r="V11" s="26">
        <v>36.4</v>
      </c>
      <c r="W11" s="121">
        <f>S11+T11+U11+V11</f>
        <v>166.4</v>
      </c>
      <c r="X11" s="26">
        <f>S10</f>
        <v>30.8</v>
      </c>
      <c r="Y11" s="26">
        <v>44.7</v>
      </c>
      <c r="Z11" s="26">
        <v>44.7</v>
      </c>
      <c r="AA11" s="26">
        <f>V10</f>
        <v>36.4</v>
      </c>
      <c r="AB11" s="121">
        <f>X11+Y11+Z11+AA11</f>
        <v>156.6</v>
      </c>
      <c r="AC11" s="26">
        <f>X10</f>
        <v>30.8</v>
      </c>
      <c r="AD11" s="26">
        <v>36</v>
      </c>
      <c r="AE11" s="26">
        <v>36</v>
      </c>
      <c r="AF11" s="26">
        <v>30.8</v>
      </c>
      <c r="AG11" s="122">
        <f>AC11+AD11+AE11+AF11</f>
        <v>133.6</v>
      </c>
      <c r="AI11" s="600"/>
      <c r="AJ11" s="661"/>
      <c r="AK11" s="661"/>
      <c r="AL11" s="406">
        <v>1315</v>
      </c>
      <c r="AM11" s="406">
        <v>7316</v>
      </c>
      <c r="AN11" s="407">
        <f>'Structural Information'!U7</f>
        <v>3</v>
      </c>
      <c r="AO11" s="407">
        <f>'Structural Information'!T23/1000</f>
        <v>0.25</v>
      </c>
      <c r="AP11" s="408">
        <f t="shared" si="0"/>
        <v>1.29</v>
      </c>
      <c r="AQ11" s="409">
        <f>(0.08*AP11*1000+0.022*'Structural Information'!$AE$18*'Structural Information'!$W$24)/1000</f>
        <v>0.23414400000000002</v>
      </c>
      <c r="AR11" s="306">
        <f>AP11*'Structural Information'!$AE$24/AO11</f>
        <v>9.5976000000000013E-3</v>
      </c>
      <c r="AS11" s="407" t="s">
        <v>85</v>
      </c>
      <c r="AT11" s="407" t="s">
        <v>85</v>
      </c>
      <c r="AU11" s="407">
        <v>44.7</v>
      </c>
      <c r="AV11" s="243">
        <f t="shared" si="1"/>
        <v>0.42901272000000007</v>
      </c>
      <c r="AW11" s="410">
        <f>AR11+AQ11*(AR11*3/AP11)*(N93-1)</f>
        <v>3.729256990165606E-2</v>
      </c>
      <c r="AX11" s="407" t="s">
        <v>85</v>
      </c>
      <c r="AY11" s="407" t="s">
        <v>85</v>
      </c>
      <c r="AZ11" s="407">
        <v>48.1</v>
      </c>
      <c r="BA11" s="409">
        <f t="shared" si="2"/>
        <v>1.7937726122696565</v>
      </c>
      <c r="BB11" s="306">
        <f>AR11+AQ11*(AR11*3/AP11)*(O93-1)</f>
        <v>7.0879378352101938E-2</v>
      </c>
      <c r="BC11" s="407" t="s">
        <v>85</v>
      </c>
      <c r="BD11" s="407" t="s">
        <v>85</v>
      </c>
      <c r="BE11" s="407">
        <v>38.5</v>
      </c>
      <c r="BF11" s="294">
        <f t="shared" si="3"/>
        <v>2.7288560665559247</v>
      </c>
      <c r="BH11" s="716" t="s">
        <v>343</v>
      </c>
      <c r="BI11" s="717"/>
      <c r="BJ11" s="717"/>
      <c r="BK11" s="717"/>
      <c r="BL11" s="718"/>
      <c r="BM11" s="719" t="s">
        <v>344</v>
      </c>
      <c r="BN11" s="720"/>
      <c r="BO11" s="720"/>
      <c r="BP11" s="720"/>
      <c r="BQ11" s="721"/>
      <c r="BR11" s="722" t="s">
        <v>342</v>
      </c>
      <c r="BS11" s="723"/>
      <c r="BT11" s="723"/>
      <c r="BU11" s="723"/>
      <c r="BV11" s="724"/>
    </row>
    <row r="12" spans="2:74" ht="15.75" thickBot="1" x14ac:dyDescent="0.3">
      <c r="B12" s="613"/>
      <c r="C12" s="1">
        <v>5212</v>
      </c>
      <c r="D12" s="1" t="s">
        <v>12</v>
      </c>
      <c r="E12" s="246">
        <v>61.6</v>
      </c>
      <c r="F12" s="247">
        <v>120</v>
      </c>
      <c r="G12" s="246">
        <v>66.3</v>
      </c>
      <c r="H12" s="247">
        <v>129.19999999999999</v>
      </c>
      <c r="I12" s="269">
        <v>53.1</v>
      </c>
      <c r="J12" s="270">
        <v>103.4</v>
      </c>
      <c r="K12" s="269">
        <v>6.6</v>
      </c>
      <c r="L12" s="270">
        <v>12.9</v>
      </c>
      <c r="M12" s="298"/>
      <c r="N12" s="298"/>
      <c r="O12" s="108"/>
      <c r="AI12" s="600"/>
      <c r="AJ12" s="661"/>
      <c r="AK12" s="661"/>
      <c r="AL12" s="406">
        <v>1415</v>
      </c>
      <c r="AM12" s="406">
        <v>7416</v>
      </c>
      <c r="AN12" s="407">
        <f>'Structural Information'!U7</f>
        <v>3</v>
      </c>
      <c r="AO12" s="407">
        <f>'Structural Information'!T23/1000</f>
        <v>0.25</v>
      </c>
      <c r="AP12" s="315">
        <f t="shared" si="0"/>
        <v>1.29</v>
      </c>
      <c r="AQ12" s="237">
        <f>(0.08*AP12*1000+0.022*'Structural Information'!$AE$18*'Structural Information'!$W$24)/1000</f>
        <v>0.23414400000000002</v>
      </c>
      <c r="AR12" s="306">
        <f>AP12*'Structural Information'!$AE$24/AO12</f>
        <v>9.5976000000000013E-3</v>
      </c>
      <c r="AS12" s="407" t="s">
        <v>85</v>
      </c>
      <c r="AT12" s="407" t="s">
        <v>85</v>
      </c>
      <c r="AU12" s="407">
        <v>36.4</v>
      </c>
      <c r="AV12" s="243">
        <f t="shared" si="1"/>
        <v>0.34935264000000005</v>
      </c>
      <c r="AW12" s="175">
        <f>AR12+AQ12*(AR12*3/AP12)*(N99-1)</f>
        <v>3.5628208729681532E-2</v>
      </c>
      <c r="AX12" s="407" t="s">
        <v>85</v>
      </c>
      <c r="AY12" s="407" t="s">
        <v>85</v>
      </c>
      <c r="AZ12" s="407">
        <v>39.200000000000003</v>
      </c>
      <c r="BA12" s="409">
        <f t="shared" si="2"/>
        <v>1.3966257822035162</v>
      </c>
      <c r="BB12" s="307">
        <f>AR12+AQ12*(AR12*3/AP12)*(O99-1)</f>
        <v>9.6643689294267532E-2</v>
      </c>
      <c r="BC12" s="407" t="s">
        <v>85</v>
      </c>
      <c r="BD12" s="407" t="s">
        <v>85</v>
      </c>
      <c r="BE12" s="407">
        <v>31.3</v>
      </c>
      <c r="BF12" s="294">
        <f t="shared" si="3"/>
        <v>3.024947474910574</v>
      </c>
      <c r="BH12" s="725" t="s">
        <v>226</v>
      </c>
      <c r="BI12" s="727" t="s">
        <v>222</v>
      </c>
      <c r="BJ12" s="729" t="s">
        <v>223</v>
      </c>
      <c r="BK12" s="729" t="s">
        <v>224</v>
      </c>
      <c r="BL12" s="731" t="s">
        <v>225</v>
      </c>
      <c r="BM12" s="733" t="s">
        <v>257</v>
      </c>
      <c r="BN12" s="735" t="s">
        <v>222</v>
      </c>
      <c r="BO12" s="686" t="s">
        <v>223</v>
      </c>
      <c r="BP12" s="674" t="s">
        <v>224</v>
      </c>
      <c r="BQ12" s="676" t="s">
        <v>225</v>
      </c>
      <c r="BR12" s="678" t="s">
        <v>345</v>
      </c>
      <c r="BS12" s="680" t="s">
        <v>222</v>
      </c>
      <c r="BT12" s="682" t="s">
        <v>223</v>
      </c>
      <c r="BU12" s="682" t="s">
        <v>224</v>
      </c>
      <c r="BV12" s="684" t="s">
        <v>225</v>
      </c>
    </row>
    <row r="13" spans="2:74" x14ac:dyDescent="0.25">
      <c r="B13" s="613"/>
      <c r="C13" s="1">
        <v>5213</v>
      </c>
      <c r="D13" s="1" t="s">
        <v>12</v>
      </c>
      <c r="E13" s="246">
        <v>61.6</v>
      </c>
      <c r="F13" s="247">
        <v>120</v>
      </c>
      <c r="G13" s="246">
        <v>66.3</v>
      </c>
      <c r="H13" s="247">
        <v>129.19999999999999</v>
      </c>
      <c r="I13" s="269">
        <v>53.1</v>
      </c>
      <c r="J13" s="270">
        <v>103.4</v>
      </c>
      <c r="K13" s="269">
        <v>6.6</v>
      </c>
      <c r="L13" s="270">
        <v>12.9</v>
      </c>
      <c r="M13" s="298"/>
      <c r="N13" s="298"/>
      <c r="O13" s="108"/>
      <c r="Q13" s="668" t="s">
        <v>238</v>
      </c>
      <c r="R13" s="669"/>
      <c r="S13" s="669"/>
      <c r="T13" s="669"/>
      <c r="U13" s="669"/>
      <c r="V13" s="669"/>
      <c r="W13" s="669"/>
      <c r="X13" s="669"/>
      <c r="Y13" s="669"/>
      <c r="Z13" s="669"/>
      <c r="AA13" s="669"/>
      <c r="AB13" s="669"/>
      <c r="AC13" s="669"/>
      <c r="AD13" s="669"/>
      <c r="AE13" s="669"/>
      <c r="AF13" s="669"/>
      <c r="AG13" s="670"/>
      <c r="AI13" s="600">
        <v>4</v>
      </c>
      <c r="AJ13" s="661" t="s">
        <v>42</v>
      </c>
      <c r="AK13" s="661"/>
      <c r="AL13" s="20">
        <v>1114</v>
      </c>
      <c r="AM13" s="20">
        <v>7115</v>
      </c>
      <c r="AN13" s="398">
        <f>'Structural Information'!U8</f>
        <v>3</v>
      </c>
      <c r="AO13" s="398">
        <f>'Structural Information'!T23/1000</f>
        <v>0.25</v>
      </c>
      <c r="AP13" s="314">
        <f t="shared" si="0"/>
        <v>1.29</v>
      </c>
      <c r="AQ13" s="303">
        <f>(0.08*AP13*1000+0.022*'Structural Information'!$AE$18*'Structural Information'!$W$24)/1000</f>
        <v>0.23414400000000002</v>
      </c>
      <c r="AR13" s="305">
        <f>AP13*'Structural Information'!$AE$24/AO13</f>
        <v>9.5976000000000013E-3</v>
      </c>
      <c r="AS13" s="398" t="s">
        <v>85</v>
      </c>
      <c r="AT13" s="398" t="s">
        <v>85</v>
      </c>
      <c r="AU13" s="398">
        <v>30.8</v>
      </c>
      <c r="AV13" s="245">
        <f t="shared" si="1"/>
        <v>0.29560608000000005</v>
      </c>
      <c r="AW13" s="174">
        <f>AR13+AQ13*(AR13*3/AP13)*(N80-1)</f>
        <v>4.0421568904968161E-2</v>
      </c>
      <c r="AX13" s="398" t="s">
        <v>85</v>
      </c>
      <c r="AY13" s="398" t="s">
        <v>85</v>
      </c>
      <c r="AZ13" s="398">
        <v>33.15</v>
      </c>
      <c r="BA13" s="303">
        <f t="shared" si="2"/>
        <v>1.3399750091996945</v>
      </c>
      <c r="BB13" s="305">
        <f>AR13+AQ13*(AR13*3/AP13)*(O80-1)</f>
        <v>8.3328799918471363E-2</v>
      </c>
      <c r="BC13" s="398" t="s">
        <v>85</v>
      </c>
      <c r="BD13" s="398" t="s">
        <v>85</v>
      </c>
      <c r="BE13" s="398">
        <v>26.55</v>
      </c>
      <c r="BF13" s="296">
        <f t="shared" si="3"/>
        <v>2.2123796378354146</v>
      </c>
      <c r="BH13" s="726"/>
      <c r="BI13" s="728"/>
      <c r="BJ13" s="730"/>
      <c r="BK13" s="730"/>
      <c r="BL13" s="732"/>
      <c r="BM13" s="734"/>
      <c r="BN13" s="736"/>
      <c r="BO13" s="687"/>
      <c r="BP13" s="675"/>
      <c r="BQ13" s="677"/>
      <c r="BR13" s="679"/>
      <c r="BS13" s="681"/>
      <c r="BT13" s="683"/>
      <c r="BU13" s="683"/>
      <c r="BV13" s="685"/>
    </row>
    <row r="14" spans="2:74" x14ac:dyDescent="0.25">
      <c r="B14" s="613"/>
      <c r="C14" s="1">
        <v>5214</v>
      </c>
      <c r="D14" s="1" t="s">
        <v>12</v>
      </c>
      <c r="E14" s="246">
        <v>61.6</v>
      </c>
      <c r="F14" s="247">
        <v>120</v>
      </c>
      <c r="G14" s="246">
        <v>66.3</v>
      </c>
      <c r="H14" s="247">
        <v>129.19999999999999</v>
      </c>
      <c r="I14" s="269">
        <v>53.1</v>
      </c>
      <c r="J14" s="270">
        <v>103.4</v>
      </c>
      <c r="K14" s="269">
        <v>6.6</v>
      </c>
      <c r="L14" s="270">
        <v>12.9</v>
      </c>
      <c r="M14" s="298"/>
      <c r="N14" s="298"/>
      <c r="O14" s="108"/>
      <c r="Q14" s="600" t="s">
        <v>9</v>
      </c>
      <c r="R14" s="550"/>
      <c r="S14" s="550">
        <v>1</v>
      </c>
      <c r="T14" s="550"/>
      <c r="U14" s="550"/>
      <c r="V14" s="550"/>
      <c r="W14" s="550"/>
      <c r="X14" s="550">
        <v>2</v>
      </c>
      <c r="Y14" s="550"/>
      <c r="Z14" s="550"/>
      <c r="AA14" s="550"/>
      <c r="AB14" s="550"/>
      <c r="AC14" s="550">
        <v>3</v>
      </c>
      <c r="AD14" s="550"/>
      <c r="AE14" s="550"/>
      <c r="AF14" s="550"/>
      <c r="AG14" s="608"/>
      <c r="AI14" s="600"/>
      <c r="AJ14" s="661"/>
      <c r="AK14" s="661"/>
      <c r="AL14" s="406">
        <v>1214</v>
      </c>
      <c r="AM14" s="406">
        <v>7215</v>
      </c>
      <c r="AN14" s="407">
        <f>'Structural Information'!U8</f>
        <v>3</v>
      </c>
      <c r="AO14" s="407">
        <f>'Structural Information'!T23/1000</f>
        <v>0.25</v>
      </c>
      <c r="AP14" s="408">
        <f t="shared" si="0"/>
        <v>1.29</v>
      </c>
      <c r="AQ14" s="409">
        <f>(0.08*AP14*1000+0.022*'Structural Information'!$AE$18*'Structural Information'!$W$24)/1000</f>
        <v>0.23414400000000002</v>
      </c>
      <c r="AR14" s="306">
        <f>AP14*'Structural Information'!$AE$24/AO14</f>
        <v>9.5976000000000013E-3</v>
      </c>
      <c r="AS14" s="407" t="s">
        <v>85</v>
      </c>
      <c r="AT14" s="407" t="s">
        <v>85</v>
      </c>
      <c r="AU14" s="407">
        <v>49.6</v>
      </c>
      <c r="AV14" s="243">
        <f t="shared" si="1"/>
        <v>0.47604096000000007</v>
      </c>
      <c r="AW14" s="410">
        <f>AR14+AQ14*(AR14*3/AP14)*(N86-1)</f>
        <v>3.7758591029808927E-2</v>
      </c>
      <c r="AX14" s="407" t="s">
        <v>85</v>
      </c>
      <c r="AY14" s="407" t="s">
        <v>85</v>
      </c>
      <c r="AZ14" s="407">
        <v>53.4</v>
      </c>
      <c r="BA14" s="409">
        <f t="shared" si="2"/>
        <v>2.0163087609917967</v>
      </c>
      <c r="BB14" s="306">
        <f>AR14+AQ14*(AR14*3/AP14)*(O86-1)</f>
        <v>6.0726775203057345E-2</v>
      </c>
      <c r="BC14" s="407" t="s">
        <v>85</v>
      </c>
      <c r="BD14" s="407" t="s">
        <v>85</v>
      </c>
      <c r="BE14" s="407">
        <v>42.7</v>
      </c>
      <c r="BF14" s="294">
        <f t="shared" si="3"/>
        <v>2.5930333011705486</v>
      </c>
      <c r="BH14" s="178" t="s">
        <v>375</v>
      </c>
      <c r="BI14" s="58">
        <f>(AG10+AG11)/$BM4</f>
        <v>89.066666666666663</v>
      </c>
      <c r="BJ14" s="58">
        <f>(AG21+AG22)/$BM4</f>
        <v>95.866666666666674</v>
      </c>
      <c r="BK14" s="58">
        <f>(AG32+AG33)/$BM4</f>
        <v>76.666666666666671</v>
      </c>
      <c r="BL14" s="224">
        <f>(AG43+AG44)/$BM4</f>
        <v>9.6</v>
      </c>
      <c r="BM14" s="178" t="s">
        <v>333</v>
      </c>
      <c r="BN14" s="407">
        <f>BI14/(BS14*$BM4)</f>
        <v>3582.5406169213684</v>
      </c>
      <c r="BO14" s="407">
        <f>(BJ14-BI14)/((BT14-BS14)*$BM4)</f>
        <v>99.895473287940391</v>
      </c>
      <c r="BP14" s="407">
        <f>(BK14-BJ14)/((BU14-BT14)*$BM4)</f>
        <v>-142.73972550071048</v>
      </c>
      <c r="BQ14" s="512">
        <v>0</v>
      </c>
      <c r="BR14" s="179" t="s">
        <v>381</v>
      </c>
      <c r="BS14" s="147">
        <f>(SUM(AV5:AV8)+SUM(AV9:AV12))/(SUM(AU5:AU8)+SUM(AU9:AU12))</f>
        <v>8.2871046175051685E-3</v>
      </c>
      <c r="BT14" s="147">
        <f>(SUM(BA5:BA8)+SUM(BA9:BA12))/(SUM(AZ5:AZ8)+SUM(AZ9:AZ12))</f>
        <v>3.0977488796708086E-2</v>
      </c>
      <c r="BU14" s="147">
        <f>(SUM(BF5:BF8)+SUM(BF9:BF12))/(SUM(BE5:BE8)+SUM(BE9:BE12))</f>
        <v>7.5814341169442578E-2</v>
      </c>
      <c r="BV14" s="182">
        <f>BT14-((BI14-BL14)/(BP14*BM4))</f>
        <v>0.2165522388949703</v>
      </c>
    </row>
    <row r="15" spans="2:74" x14ac:dyDescent="0.25">
      <c r="B15" s="613"/>
      <c r="C15" s="1">
        <v>5215</v>
      </c>
      <c r="D15" s="1" t="s">
        <v>12</v>
      </c>
      <c r="E15" s="246">
        <v>61.6</v>
      </c>
      <c r="F15" s="247">
        <v>120</v>
      </c>
      <c r="G15" s="246">
        <v>66.3</v>
      </c>
      <c r="H15" s="247">
        <v>129.19999999999999</v>
      </c>
      <c r="I15" s="269">
        <v>53.1</v>
      </c>
      <c r="J15" s="270">
        <v>103.4</v>
      </c>
      <c r="K15" s="269">
        <v>6.6</v>
      </c>
      <c r="L15" s="270">
        <v>12.9</v>
      </c>
      <c r="M15" s="298"/>
      <c r="N15" s="298"/>
      <c r="O15" s="108"/>
      <c r="Q15" s="600" t="s">
        <v>42</v>
      </c>
      <c r="R15" s="550"/>
      <c r="S15" s="19" t="s">
        <v>43</v>
      </c>
      <c r="T15" s="19" t="s">
        <v>44</v>
      </c>
      <c r="U15" s="19" t="s">
        <v>45</v>
      </c>
      <c r="V15" s="19" t="s">
        <v>46</v>
      </c>
      <c r="W15" s="19" t="s">
        <v>62</v>
      </c>
      <c r="X15" s="19" t="s">
        <v>47</v>
      </c>
      <c r="Y15" s="19" t="s">
        <v>48</v>
      </c>
      <c r="Z15" s="19" t="s">
        <v>49</v>
      </c>
      <c r="AA15" s="19" t="s">
        <v>50</v>
      </c>
      <c r="AB15" s="19" t="s">
        <v>62</v>
      </c>
      <c r="AC15" s="19" t="s">
        <v>51</v>
      </c>
      <c r="AD15" s="19" t="s">
        <v>52</v>
      </c>
      <c r="AE15" s="19" t="s">
        <v>53</v>
      </c>
      <c r="AF15" s="19" t="s">
        <v>54</v>
      </c>
      <c r="AG15" s="119" t="s">
        <v>62</v>
      </c>
      <c r="AI15" s="600"/>
      <c r="AJ15" s="661"/>
      <c r="AK15" s="661"/>
      <c r="AL15" s="406">
        <v>1314</v>
      </c>
      <c r="AM15" s="406">
        <v>7315</v>
      </c>
      <c r="AN15" s="407">
        <f>'Structural Information'!U8</f>
        <v>3</v>
      </c>
      <c r="AO15" s="407">
        <f>'Structural Information'!T23/1000</f>
        <v>0.25</v>
      </c>
      <c r="AP15" s="408">
        <f t="shared" si="0"/>
        <v>1.29</v>
      </c>
      <c r="AQ15" s="409">
        <f>(0.08*AP15*1000+0.022*'Structural Information'!$AE$18*'Structural Information'!$W$24)/1000</f>
        <v>0.23414400000000002</v>
      </c>
      <c r="AR15" s="306">
        <f>AP15*'Structural Information'!$AE$24/AO15</f>
        <v>9.5976000000000013E-3</v>
      </c>
      <c r="AS15" s="407" t="s">
        <v>85</v>
      </c>
      <c r="AT15" s="407" t="s">
        <v>85</v>
      </c>
      <c r="AU15" s="407">
        <v>49.6</v>
      </c>
      <c r="AV15" s="243">
        <f t="shared" si="1"/>
        <v>0.47604096000000007</v>
      </c>
      <c r="AW15" s="410">
        <f>AR15+AQ15*(AR15*3/AP15)*(N92-1)</f>
        <v>3.7758591029808927E-2</v>
      </c>
      <c r="AX15" s="407" t="s">
        <v>85</v>
      </c>
      <c r="AY15" s="407" t="s">
        <v>85</v>
      </c>
      <c r="AZ15" s="407">
        <v>53.4</v>
      </c>
      <c r="BA15" s="409">
        <f t="shared" si="2"/>
        <v>2.0163087609917967</v>
      </c>
      <c r="BB15" s="306">
        <f>AR15+AQ15*(AR15*3/AP15)*(O92-1)</f>
        <v>6.0726775203057345E-2</v>
      </c>
      <c r="BC15" s="407" t="s">
        <v>85</v>
      </c>
      <c r="BD15" s="407" t="s">
        <v>85</v>
      </c>
      <c r="BE15" s="407">
        <v>42.7</v>
      </c>
      <c r="BF15" s="294">
        <f t="shared" si="3"/>
        <v>2.5930333011705486</v>
      </c>
      <c r="BH15" s="179" t="s">
        <v>376</v>
      </c>
      <c r="BI15" s="58">
        <f>(AB10+AB11)/$BM5</f>
        <v>104.39999999999999</v>
      </c>
      <c r="BJ15" s="58">
        <f>(AB21+AB22)/$BM5</f>
        <v>112.36666666666667</v>
      </c>
      <c r="BK15" s="58">
        <f>(AB32+AB33)/$BM5</f>
        <v>89.899999999999991</v>
      </c>
      <c r="BL15" s="224">
        <f>(AB43+AB44)/$BM5</f>
        <v>11.199999999999998</v>
      </c>
      <c r="BM15" s="179" t="s">
        <v>334</v>
      </c>
      <c r="BN15" s="407">
        <f t="shared" ref="BN15:BN19" si="4">BI15/(BS15*$BM5)</f>
        <v>3625.9064766191541</v>
      </c>
      <c r="BO15" s="407">
        <f t="shared" ref="BO15:BO19" si="5">(BJ15-BI15)/((BT15-BS15)*$BM5)</f>
        <v>94.219997989604352</v>
      </c>
      <c r="BP15" s="407">
        <f t="shared" ref="BP15:BP19" si="6">(BK15-BJ15)/((BU15-BT15)*$BM5)</f>
        <v>-196.81743215719004</v>
      </c>
      <c r="BQ15" s="512">
        <v>0</v>
      </c>
      <c r="BR15" s="179" t="s">
        <v>382</v>
      </c>
      <c r="BS15" s="147">
        <f>(SUM(AV9:AV12)+SUM(AV13:AV16))/(SUM(AU9:AU12)+SUM(AU13:AU16))</f>
        <v>9.5976000000000013E-3</v>
      </c>
      <c r="BT15" s="147">
        <f>(SUM(BA9:BA12)+SUM(BA13:BA16))/(SUM(AZ9:AZ12)+SUM(AZ13:AZ16))</f>
        <v>3.7782227597302202E-2</v>
      </c>
      <c r="BU15" s="147">
        <f>(SUM(BF9:BF12)+SUM(BF13:BF16))/(SUM(BE9:BE12)+SUM(BE13:BE16))</f>
        <v>7.5832154409210942E-2</v>
      </c>
      <c r="BV15" s="182">
        <f>BT15-((BI15-BL15)/(BP15*BM5))</f>
        <v>0.1956273245796416</v>
      </c>
    </row>
    <row r="16" spans="2:74" x14ac:dyDescent="0.25">
      <c r="B16" s="614"/>
      <c r="C16" s="21">
        <v>5216</v>
      </c>
      <c r="D16" s="21" t="s">
        <v>12</v>
      </c>
      <c r="E16" s="249">
        <v>61.6</v>
      </c>
      <c r="F16" s="250">
        <v>120</v>
      </c>
      <c r="G16" s="249">
        <v>66.3</v>
      </c>
      <c r="H16" s="250">
        <v>129.19999999999999</v>
      </c>
      <c r="I16" s="271">
        <v>53.1</v>
      </c>
      <c r="J16" s="272">
        <v>103.4</v>
      </c>
      <c r="K16" s="271">
        <v>6.6</v>
      </c>
      <c r="L16" s="272">
        <v>12.9</v>
      </c>
      <c r="M16" s="299"/>
      <c r="N16" s="299"/>
      <c r="O16" s="117"/>
      <c r="Q16" s="600" t="s">
        <v>61</v>
      </c>
      <c r="R16" s="550"/>
      <c r="S16" s="15">
        <v>33.15</v>
      </c>
      <c r="T16" s="15">
        <v>106.3</v>
      </c>
      <c r="U16" s="15">
        <v>106.3</v>
      </c>
      <c r="V16" s="15">
        <v>64.599999999999994</v>
      </c>
      <c r="W16" s="22">
        <f>S16+T16+U16+V16</f>
        <v>310.35000000000002</v>
      </c>
      <c r="X16" s="15">
        <v>33.15</v>
      </c>
      <c r="Y16" s="15">
        <v>89.2</v>
      </c>
      <c r="Z16" s="15">
        <v>89.2</v>
      </c>
      <c r="AA16" s="15">
        <v>51.1</v>
      </c>
      <c r="AB16" s="22">
        <f>X16+Y16+Z16+AA16</f>
        <v>262.65000000000003</v>
      </c>
      <c r="AC16" s="15">
        <v>33.15</v>
      </c>
      <c r="AD16" s="15">
        <v>83.8</v>
      </c>
      <c r="AE16" s="15">
        <v>83.8</v>
      </c>
      <c r="AF16" s="15">
        <v>48.4</v>
      </c>
      <c r="AG16" s="120">
        <f>AC16+AD16+AE16+AF16</f>
        <v>249.15</v>
      </c>
      <c r="AI16" s="600"/>
      <c r="AJ16" s="661"/>
      <c r="AK16" s="661"/>
      <c r="AL16" s="21">
        <v>1414</v>
      </c>
      <c r="AM16" s="21">
        <v>7415</v>
      </c>
      <c r="AN16" s="399">
        <f>'Structural Information'!U8</f>
        <v>3</v>
      </c>
      <c r="AO16" s="399">
        <f>'Structural Information'!T23/1000</f>
        <v>0.25</v>
      </c>
      <c r="AP16" s="315">
        <f t="shared" si="0"/>
        <v>1.29</v>
      </c>
      <c r="AQ16" s="237">
        <f>(0.08*AP16*1000+0.022*'Structural Information'!$AE$18*'Structural Information'!$W$24)/1000</f>
        <v>0.23414400000000002</v>
      </c>
      <c r="AR16" s="307">
        <f>AP16*'Structural Information'!$AE$24/AO16</f>
        <v>9.5976000000000013E-3</v>
      </c>
      <c r="AS16" s="399" t="s">
        <v>85</v>
      </c>
      <c r="AT16" s="399" t="s">
        <v>85</v>
      </c>
      <c r="AU16" s="399">
        <v>36.4</v>
      </c>
      <c r="AV16" s="308">
        <f t="shared" si="1"/>
        <v>0.34935264000000005</v>
      </c>
      <c r="AW16" s="175">
        <f>AR16+AQ16*(AR16*3/AP16)*(N98-1)</f>
        <v>4.0421568904968161E-2</v>
      </c>
      <c r="AX16" s="399" t="s">
        <v>85</v>
      </c>
      <c r="AY16" s="399" t="s">
        <v>85</v>
      </c>
      <c r="AZ16" s="399">
        <v>44.7</v>
      </c>
      <c r="BA16" s="237">
        <f t="shared" si="2"/>
        <v>1.806844130052077</v>
      </c>
      <c r="BB16" s="307">
        <f>AR16+AQ16*(AR16*3/AP16)*(O98-1)</f>
        <v>8.3328799918471363E-2</v>
      </c>
      <c r="BC16" s="399" t="s">
        <v>85</v>
      </c>
      <c r="BD16" s="399" t="s">
        <v>85</v>
      </c>
      <c r="BE16" s="399">
        <v>35.799999999999997</v>
      </c>
      <c r="BF16" s="295">
        <f t="shared" si="3"/>
        <v>2.9831710370812745</v>
      </c>
      <c r="BH16" s="179" t="s">
        <v>377</v>
      </c>
      <c r="BI16" s="58">
        <f>(W10+W11)/$BM6</f>
        <v>110.93333333333334</v>
      </c>
      <c r="BJ16" s="58">
        <f>(W21+W22)/$BM6</f>
        <v>123.09999999999998</v>
      </c>
      <c r="BK16" s="58">
        <f>(W32+W33)/$BM6</f>
        <v>98.5</v>
      </c>
      <c r="BL16" s="224">
        <f>(W43+W44)/$BM6</f>
        <v>12.266666666666666</v>
      </c>
      <c r="BM16" s="179" t="s">
        <v>335</v>
      </c>
      <c r="BN16" s="407">
        <f t="shared" si="4"/>
        <v>3852.8150556157557</v>
      </c>
      <c r="BO16" s="407">
        <f t="shared" si="5"/>
        <v>145.118768833931</v>
      </c>
      <c r="BP16" s="407">
        <f t="shared" si="6"/>
        <v>-281.56344117338114</v>
      </c>
      <c r="BQ16" s="512">
        <v>0</v>
      </c>
      <c r="BR16" s="179" t="s">
        <v>383</v>
      </c>
      <c r="BS16" s="147">
        <f>(SUM(AV13:AV16)+SUM(AV17:AV20))/(SUM(AU13:AU16)+SUM(AU17:AU20))</f>
        <v>9.5975999999999995E-3</v>
      </c>
      <c r="BT16" s="147">
        <f>(SUM(BA13:BA16)+SUM(BA17:BA20))/(SUM(AZ13:AZ16)+SUM(AZ17:AZ20))</f>
        <v>3.7544057843758222E-2</v>
      </c>
      <c r="BU16" s="147">
        <f>(SUM(BF13:BF16)+SUM(BF17:BF20))/(SUM(BE13:BE16)+SUM(BE17:BE20))</f>
        <v>6.6667156942943465E-2</v>
      </c>
      <c r="BV16" s="182">
        <f t="shared" ref="BV16:BV19" si="7">BT16-((BI16-BL16)/(BP16*BM6))</f>
        <v>0.15435215179170997</v>
      </c>
    </row>
    <row r="17" spans="2:74" x14ac:dyDescent="0.25">
      <c r="B17" s="615">
        <v>3</v>
      </c>
      <c r="C17" s="20">
        <v>5311</v>
      </c>
      <c r="D17" s="20" t="s">
        <v>12</v>
      </c>
      <c r="E17" s="252">
        <v>61.6</v>
      </c>
      <c r="F17" s="253">
        <v>120</v>
      </c>
      <c r="G17" s="252">
        <v>66.3</v>
      </c>
      <c r="H17" s="253">
        <v>129.19999999999999</v>
      </c>
      <c r="I17" s="273">
        <v>53.1</v>
      </c>
      <c r="J17" s="274">
        <v>103.4</v>
      </c>
      <c r="K17" s="273">
        <v>6.6</v>
      </c>
      <c r="L17" s="274">
        <v>12.9</v>
      </c>
      <c r="M17" s="300"/>
      <c r="N17" s="300"/>
      <c r="O17" s="116"/>
      <c r="Q17" s="600" t="s">
        <v>60</v>
      </c>
      <c r="R17" s="550"/>
      <c r="S17" s="15">
        <v>76.8</v>
      </c>
      <c r="T17" s="15">
        <v>128</v>
      </c>
      <c r="U17" s="15">
        <v>128</v>
      </c>
      <c r="V17" s="15">
        <v>76.8</v>
      </c>
      <c r="W17" s="22">
        <f>S17+T17+U17+V17</f>
        <v>409.6</v>
      </c>
      <c r="X17" s="15">
        <v>33.15</v>
      </c>
      <c r="Y17" s="15">
        <v>89.2</v>
      </c>
      <c r="Z17" s="15">
        <v>89.2</v>
      </c>
      <c r="AA17" s="15">
        <v>64.599999999999994</v>
      </c>
      <c r="AB17" s="22">
        <f>X17+Y17+Z17+AA17</f>
        <v>276.14999999999998</v>
      </c>
      <c r="AC17" s="15">
        <v>33.15</v>
      </c>
      <c r="AD17" s="15">
        <v>83.8</v>
      </c>
      <c r="AE17" s="15">
        <v>83.8</v>
      </c>
      <c r="AF17" s="15">
        <v>48.4</v>
      </c>
      <c r="AG17" s="120">
        <f>AC17+AD17+AE17+AF17</f>
        <v>249.15</v>
      </c>
      <c r="AI17" s="600">
        <v>3</v>
      </c>
      <c r="AJ17" s="661" t="s">
        <v>42</v>
      </c>
      <c r="AK17" s="661"/>
      <c r="AL17" s="406">
        <v>1113</v>
      </c>
      <c r="AM17" s="406">
        <v>7114</v>
      </c>
      <c r="AN17" s="407">
        <f>'Structural Information'!U9</f>
        <v>3</v>
      </c>
      <c r="AO17" s="407">
        <f>'Structural Information'!T23/1000</f>
        <v>0.25</v>
      </c>
      <c r="AP17" s="314">
        <f t="shared" si="0"/>
        <v>1.29</v>
      </c>
      <c r="AQ17" s="303">
        <f>(0.08*AP17*1000+0.022*'Structural Information'!$AE$18*'Structural Information'!$W$24)/1000</f>
        <v>0.23414400000000002</v>
      </c>
      <c r="AR17" s="305">
        <f>AP17*'Structural Information'!$AE$24/AO17</f>
        <v>9.5976000000000013E-3</v>
      </c>
      <c r="AS17" s="407" t="s">
        <v>85</v>
      </c>
      <c r="AT17" s="407" t="s">
        <v>85</v>
      </c>
      <c r="AU17" s="407">
        <v>44.9</v>
      </c>
      <c r="AV17" s="243">
        <f t="shared" si="1"/>
        <v>0.43093224000000002</v>
      </c>
      <c r="AW17" s="174">
        <f>AR17+AQ17*(AR17*3/AP17)*(N79-1)</f>
        <v>3.6926410443821667E-2</v>
      </c>
      <c r="AX17" s="407" t="s">
        <v>85</v>
      </c>
      <c r="AY17" s="407" t="s">
        <v>85</v>
      </c>
      <c r="AZ17" s="407">
        <v>33.15</v>
      </c>
      <c r="BA17" s="409">
        <f t="shared" si="2"/>
        <v>1.2241105062126882</v>
      </c>
      <c r="BB17" s="305">
        <f>AR17+AQ17*(AR17*3/AP17)*(O79-1)</f>
        <v>7.0047197766114663E-2</v>
      </c>
      <c r="BC17" s="407" t="s">
        <v>85</v>
      </c>
      <c r="BD17" s="407" t="s">
        <v>85</v>
      </c>
      <c r="BE17" s="407">
        <v>26.55</v>
      </c>
      <c r="BF17" s="294">
        <f t="shared" si="3"/>
        <v>1.8597531006903443</v>
      </c>
      <c r="BH17" s="179" t="s">
        <v>378</v>
      </c>
      <c r="BI17" s="58">
        <f>(AG5+AG6)/$BM7</f>
        <v>154.19999999999999</v>
      </c>
      <c r="BJ17" s="58">
        <f>(AG16+AG17)/$BM7</f>
        <v>166.1</v>
      </c>
      <c r="BK17" s="58">
        <f>(AG27+AG28)/$BM7</f>
        <v>132.83333333333334</v>
      </c>
      <c r="BL17" s="224">
        <f>(AG38+AG39)/$BM7</f>
        <v>16.600000000000001</v>
      </c>
      <c r="BM17" s="179" t="s">
        <v>336</v>
      </c>
      <c r="BN17" s="407">
        <f>BI17/(BS17*$BM7)</f>
        <v>5685.7377883344807</v>
      </c>
      <c r="BO17" s="407">
        <f t="shared" si="5"/>
        <v>151.14772036973136</v>
      </c>
      <c r="BP17" s="407">
        <f t="shared" si="6"/>
        <v>-469.84496431009319</v>
      </c>
      <c r="BQ17" s="512">
        <v>0</v>
      </c>
      <c r="BR17" s="179" t="s">
        <v>384</v>
      </c>
      <c r="BS17" s="147">
        <f>(SUM(AV17:AV20)+SUM(AV21:AV24))/(SUM(AU17:AU20)+SUM(AU21:AU24))</f>
        <v>9.0401636363636392E-3</v>
      </c>
      <c r="BT17" s="147">
        <f>(SUM(BA17:BA20)+SUM(BA21:BA24))/(SUM(AZ17:AZ20)+SUM(AZ21:AZ24))</f>
        <v>3.5283805663934888E-2</v>
      </c>
      <c r="BU17" s="147">
        <f>(SUM(BF17:BF20)+SUM(BF21:BF24))/(SUM(BE17:BE20)+SUM(BE21:BE24))</f>
        <v>5.8884971433949024E-2</v>
      </c>
      <c r="BV17" s="182">
        <f t="shared" si="7"/>
        <v>0.13290465967056653</v>
      </c>
    </row>
    <row r="18" spans="2:74" x14ac:dyDescent="0.25">
      <c r="B18" s="613"/>
      <c r="C18" s="1">
        <v>5312</v>
      </c>
      <c r="D18" s="1" t="s">
        <v>12</v>
      </c>
      <c r="E18" s="246">
        <v>61.6</v>
      </c>
      <c r="F18" s="247">
        <v>120</v>
      </c>
      <c r="G18" s="246">
        <v>66.3</v>
      </c>
      <c r="H18" s="247">
        <v>129.19999999999999</v>
      </c>
      <c r="I18" s="269">
        <v>53.1</v>
      </c>
      <c r="J18" s="270">
        <v>103.4</v>
      </c>
      <c r="K18" s="269">
        <v>6.6</v>
      </c>
      <c r="L18" s="270">
        <v>12.9</v>
      </c>
      <c r="M18" s="298"/>
      <c r="N18" s="298"/>
      <c r="O18" s="108"/>
      <c r="Q18" s="671" t="s">
        <v>73</v>
      </c>
      <c r="R18" s="672"/>
      <c r="S18" s="672"/>
      <c r="T18" s="672"/>
      <c r="U18" s="672"/>
      <c r="V18" s="672"/>
      <c r="W18" s="672"/>
      <c r="X18" s="672"/>
      <c r="Y18" s="672"/>
      <c r="Z18" s="672"/>
      <c r="AA18" s="672"/>
      <c r="AB18" s="672"/>
      <c r="AC18" s="672"/>
      <c r="AD18" s="672"/>
      <c r="AE18" s="672"/>
      <c r="AF18" s="672"/>
      <c r="AG18" s="673"/>
      <c r="AI18" s="600"/>
      <c r="AJ18" s="661"/>
      <c r="AK18" s="661"/>
      <c r="AL18" s="406">
        <v>1213</v>
      </c>
      <c r="AM18" s="406">
        <v>7214</v>
      </c>
      <c r="AN18" s="407">
        <f>'Structural Information'!U9</f>
        <v>3</v>
      </c>
      <c r="AO18" s="407">
        <f>'Structural Information'!T23/1000</f>
        <v>0.25</v>
      </c>
      <c r="AP18" s="408">
        <f t="shared" si="0"/>
        <v>1.29</v>
      </c>
      <c r="AQ18" s="409">
        <f>(0.08*AP18*1000+0.022*'Structural Information'!$AE$18*'Structural Information'!$W$24)/1000</f>
        <v>0.23414400000000002</v>
      </c>
      <c r="AR18" s="306">
        <f>AP18*'Structural Information'!$AE$24/AO18</f>
        <v>9.5976000000000013E-3</v>
      </c>
      <c r="AS18" s="407" t="s">
        <v>85</v>
      </c>
      <c r="AT18" s="407" t="s">
        <v>85</v>
      </c>
      <c r="AU18" s="407">
        <v>77.8</v>
      </c>
      <c r="AV18" s="243">
        <f t="shared" si="1"/>
        <v>0.74669328000000013</v>
      </c>
      <c r="AW18" s="410">
        <f>AR18+AQ18*(AR18*3/AP18)*(N85-1)</f>
        <v>3.6371281979076936E-2</v>
      </c>
      <c r="AX18" s="407" t="s">
        <v>85</v>
      </c>
      <c r="AY18" s="407" t="s">
        <v>85</v>
      </c>
      <c r="AZ18" s="407">
        <v>83.8</v>
      </c>
      <c r="BA18" s="409">
        <f t="shared" si="2"/>
        <v>3.047913429846647</v>
      </c>
      <c r="BB18" s="306">
        <f>AR18+AQ18*(AR18*3/AP18)*(O85-1)</f>
        <v>6.1054526326153852E-2</v>
      </c>
      <c r="BC18" s="407" t="s">
        <v>85</v>
      </c>
      <c r="BD18" s="407" t="s">
        <v>85</v>
      </c>
      <c r="BE18" s="407">
        <v>67</v>
      </c>
      <c r="BF18" s="294">
        <f t="shared" si="3"/>
        <v>4.0906532638523077</v>
      </c>
      <c r="BH18" s="179" t="s">
        <v>379</v>
      </c>
      <c r="BI18" s="58">
        <f>(AB5+AB6)/$BM8</f>
        <v>166.76666666666665</v>
      </c>
      <c r="BJ18" s="58">
        <f>(AB16+AB17)/$BM8</f>
        <v>179.6</v>
      </c>
      <c r="BK18" s="58">
        <f>(AB27+AB28)/$BM8</f>
        <v>143.76666666666668</v>
      </c>
      <c r="BL18" s="224">
        <f>(AB38+AB39)/$BM8</f>
        <v>17.916666666666668</v>
      </c>
      <c r="BM18" s="179" t="s">
        <v>337</v>
      </c>
      <c r="BN18" s="407">
        <f t="shared" si="4"/>
        <v>6510.2588439907249</v>
      </c>
      <c r="BO18" s="407">
        <f t="shared" si="5"/>
        <v>167.53726014224503</v>
      </c>
      <c r="BP18" s="407">
        <f t="shared" si="6"/>
        <v>-593.25831365611145</v>
      </c>
      <c r="BQ18" s="512">
        <v>0</v>
      </c>
      <c r="BR18" s="179" t="s">
        <v>385</v>
      </c>
      <c r="BS18" s="147">
        <f>(SUM(AV21:AV24)+SUM(AV25:AV28))/(SUM(AU21:AU24)+SUM(AU25:AU28))</f>
        <v>8.5386603238057183E-3</v>
      </c>
      <c r="BT18" s="147">
        <f>(SUM(BA21:BA24)+SUM(BA25:BA28))/(SUM(AZ21:AZ24)+SUM(AZ25:AZ28))</f>
        <v>3.4071952286117847E-2</v>
      </c>
      <c r="BU18" s="147">
        <f>(SUM(BF21:BF24)+SUM(BF25:BF28))/(SUM(BE21:BE24)+SUM(BE25:BE28))</f>
        <v>5.4205584077695511E-2</v>
      </c>
      <c r="BV18" s="182">
        <f t="shared" si="7"/>
        <v>0.11770612230034119</v>
      </c>
    </row>
    <row r="19" spans="2:74" ht="15.75" thickBot="1" x14ac:dyDescent="0.3">
      <c r="B19" s="613"/>
      <c r="C19" s="1">
        <v>5313</v>
      </c>
      <c r="D19" s="1" t="s">
        <v>12</v>
      </c>
      <c r="E19" s="246">
        <v>61.6</v>
      </c>
      <c r="F19" s="247">
        <v>120</v>
      </c>
      <c r="G19" s="246">
        <v>66.3</v>
      </c>
      <c r="H19" s="247">
        <v>129.19999999999999</v>
      </c>
      <c r="I19" s="269">
        <v>53.1</v>
      </c>
      <c r="J19" s="270">
        <v>103.4</v>
      </c>
      <c r="K19" s="269">
        <v>6.6</v>
      </c>
      <c r="L19" s="270">
        <v>12.9</v>
      </c>
      <c r="M19" s="298"/>
      <c r="N19" s="298"/>
      <c r="O19" s="108"/>
      <c r="Q19" s="600" t="s">
        <v>9</v>
      </c>
      <c r="R19" s="550"/>
      <c r="S19" s="550">
        <v>4</v>
      </c>
      <c r="T19" s="550"/>
      <c r="U19" s="550"/>
      <c r="V19" s="550"/>
      <c r="W19" s="550"/>
      <c r="X19" s="550">
        <v>5</v>
      </c>
      <c r="Y19" s="550"/>
      <c r="Z19" s="550"/>
      <c r="AA19" s="550"/>
      <c r="AB19" s="550"/>
      <c r="AC19" s="550">
        <v>6</v>
      </c>
      <c r="AD19" s="550"/>
      <c r="AE19" s="550"/>
      <c r="AF19" s="550"/>
      <c r="AG19" s="608"/>
      <c r="AI19" s="600"/>
      <c r="AJ19" s="661"/>
      <c r="AK19" s="661"/>
      <c r="AL19" s="406">
        <v>1313</v>
      </c>
      <c r="AM19" s="406">
        <v>7314</v>
      </c>
      <c r="AN19" s="407">
        <f>'Structural Information'!U9</f>
        <v>3</v>
      </c>
      <c r="AO19" s="407">
        <f>'Structural Information'!T23/1000</f>
        <v>0.25</v>
      </c>
      <c r="AP19" s="408">
        <f t="shared" si="0"/>
        <v>1.29</v>
      </c>
      <c r="AQ19" s="409">
        <f>(0.08*AP19*1000+0.022*'Structural Information'!$AE$18*'Structural Information'!$W$24)/1000</f>
        <v>0.23414400000000002</v>
      </c>
      <c r="AR19" s="306">
        <f>AP19*'Structural Information'!$AE$24/AO19</f>
        <v>9.5976000000000013E-3</v>
      </c>
      <c r="AS19" s="407" t="s">
        <v>85</v>
      </c>
      <c r="AT19" s="407" t="s">
        <v>85</v>
      </c>
      <c r="AU19" s="407">
        <v>77.8</v>
      </c>
      <c r="AV19" s="243">
        <f t="shared" si="1"/>
        <v>0.74669328000000013</v>
      </c>
      <c r="AW19" s="410">
        <f>AR19+AQ19*(AR19*3/AP19)*(N91-1)</f>
        <v>3.6371281979076936E-2</v>
      </c>
      <c r="AX19" s="407" t="s">
        <v>85</v>
      </c>
      <c r="AY19" s="407" t="s">
        <v>85</v>
      </c>
      <c r="AZ19" s="407">
        <v>83.8</v>
      </c>
      <c r="BA19" s="409">
        <f t="shared" si="2"/>
        <v>3.047913429846647</v>
      </c>
      <c r="BB19" s="306">
        <f>AR19+AQ19*(AR19*3/AP19)*(O91-1)</f>
        <v>6.1054526326153852E-2</v>
      </c>
      <c r="BC19" s="407" t="s">
        <v>85</v>
      </c>
      <c r="BD19" s="407" t="s">
        <v>85</v>
      </c>
      <c r="BE19" s="407">
        <v>67</v>
      </c>
      <c r="BF19" s="294">
        <f t="shared" si="3"/>
        <v>4.0906532638523077</v>
      </c>
      <c r="BH19" s="76" t="s">
        <v>380</v>
      </c>
      <c r="BI19" s="221">
        <f>(W5+W6)/$BM9</f>
        <v>243.1272727272727</v>
      </c>
      <c r="BJ19" s="221">
        <f>(W16+W17)/$BM9</f>
        <v>261.8</v>
      </c>
      <c r="BK19" s="221">
        <f>(W27+W28)/$BM9</f>
        <v>209.47272727272727</v>
      </c>
      <c r="BL19" s="225">
        <f>(W38+W39)/$BM9</f>
        <v>26.163636363636364</v>
      </c>
      <c r="BM19" s="76" t="s">
        <v>338</v>
      </c>
      <c r="BN19" s="513">
        <f t="shared" si="4"/>
        <v>13460.640109159627</v>
      </c>
      <c r="BO19" s="513">
        <f t="shared" si="5"/>
        <v>372.04177014329008</v>
      </c>
      <c r="BP19" s="513">
        <f t="shared" si="6"/>
        <v>-1183.3948095425408</v>
      </c>
      <c r="BQ19" s="514">
        <v>0</v>
      </c>
      <c r="BR19" s="76" t="s">
        <v>386</v>
      </c>
      <c r="BS19" s="153">
        <f>(SUM(AV25:AV28)+SUM(AV29:AV32))/(SUM(AU25:AU28)+SUM(AU29:AU32))</f>
        <v>6.5680321766578668E-3</v>
      </c>
      <c r="BT19" s="153">
        <f>(SUM(BA25:BA28)+SUM(BA29:BA32))/(SUM(AZ25:AZ28)+SUM(AZ29:AZ32))</f>
        <v>2.4818893207700018E-2</v>
      </c>
      <c r="BU19" s="153">
        <f>(SUM(BF25:BF28)+SUM(BF29:BF32))/(SUM(BE25:BE28)+SUM(BE29:BE32))</f>
        <v>4.0898141671625025E-2</v>
      </c>
      <c r="BV19" s="183">
        <f t="shared" si="7"/>
        <v>9.1487993944328591E-2</v>
      </c>
    </row>
    <row r="20" spans="2:74" ht="15.75" thickBot="1" x14ac:dyDescent="0.3">
      <c r="B20" s="613"/>
      <c r="C20" s="1">
        <v>5314</v>
      </c>
      <c r="D20" s="1" t="s">
        <v>12</v>
      </c>
      <c r="E20" s="246">
        <v>61.6</v>
      </c>
      <c r="F20" s="247">
        <v>120</v>
      </c>
      <c r="G20" s="246">
        <v>66.3</v>
      </c>
      <c r="H20" s="247">
        <v>129.19999999999999</v>
      </c>
      <c r="I20" s="269">
        <v>53.1</v>
      </c>
      <c r="J20" s="270">
        <v>103.4</v>
      </c>
      <c r="K20" s="269">
        <v>6.6</v>
      </c>
      <c r="L20" s="270">
        <v>12.9</v>
      </c>
      <c r="M20" s="298"/>
      <c r="N20" s="298"/>
      <c r="O20" s="108"/>
      <c r="Q20" s="600" t="s">
        <v>42</v>
      </c>
      <c r="R20" s="550"/>
      <c r="S20" s="19" t="s">
        <v>55</v>
      </c>
      <c r="T20" s="19" t="s">
        <v>56</v>
      </c>
      <c r="U20" s="19" t="s">
        <v>57</v>
      </c>
      <c r="V20" s="19" t="s">
        <v>58</v>
      </c>
      <c r="W20" s="19" t="s">
        <v>62</v>
      </c>
      <c r="X20" s="19" t="s">
        <v>65</v>
      </c>
      <c r="Y20" s="19" t="s">
        <v>66</v>
      </c>
      <c r="Z20" s="19" t="s">
        <v>67</v>
      </c>
      <c r="AA20" s="19" t="s">
        <v>68</v>
      </c>
      <c r="AB20" s="19" t="s">
        <v>62</v>
      </c>
      <c r="AC20" s="19" t="s">
        <v>69</v>
      </c>
      <c r="AD20" s="19" t="s">
        <v>70</v>
      </c>
      <c r="AE20" s="19" t="s">
        <v>71</v>
      </c>
      <c r="AF20" s="19" t="s">
        <v>72</v>
      </c>
      <c r="AG20" s="119" t="s">
        <v>62</v>
      </c>
      <c r="AI20" s="600"/>
      <c r="AJ20" s="661"/>
      <c r="AK20" s="661"/>
      <c r="AL20" s="406">
        <v>1413</v>
      </c>
      <c r="AM20" s="406">
        <v>7414</v>
      </c>
      <c r="AN20" s="407">
        <f>'Structural Information'!U9</f>
        <v>3</v>
      </c>
      <c r="AO20" s="407">
        <f>'Structural Information'!T23/1000</f>
        <v>0.25</v>
      </c>
      <c r="AP20" s="315">
        <f t="shared" si="0"/>
        <v>1.29</v>
      </c>
      <c r="AQ20" s="237">
        <f>(0.08*AP20*1000+0.022*'Structural Information'!$AE$18*'Structural Information'!$W$24)/1000</f>
        <v>0.23414400000000002</v>
      </c>
      <c r="AR20" s="307">
        <f>AP20*'Structural Information'!$AE$24/AO20</f>
        <v>9.5976000000000013E-3</v>
      </c>
      <c r="AS20" s="407" t="s">
        <v>85</v>
      </c>
      <c r="AT20" s="407" t="s">
        <v>85</v>
      </c>
      <c r="AU20" s="407">
        <v>30.8</v>
      </c>
      <c r="AV20" s="243">
        <f t="shared" si="1"/>
        <v>0.29560608000000005</v>
      </c>
      <c r="AW20" s="410">
        <f>AR20+AQ20*(AR20*3/AP20)*(N97-1)</f>
        <v>3.6926410443821667E-2</v>
      </c>
      <c r="AX20" s="407" t="s">
        <v>85</v>
      </c>
      <c r="AY20" s="407" t="s">
        <v>85</v>
      </c>
      <c r="AZ20" s="407">
        <v>48.4</v>
      </c>
      <c r="BA20" s="409">
        <f t="shared" si="2"/>
        <v>1.7872382654809686</v>
      </c>
      <c r="BB20" s="306">
        <f>AR20+AQ20*(AR20*3/AP20)*(O97-1)</f>
        <v>7.0047197766114663E-2</v>
      </c>
      <c r="BC20" s="407" t="s">
        <v>85</v>
      </c>
      <c r="BD20" s="407" t="s">
        <v>85</v>
      </c>
      <c r="BE20" s="407">
        <v>38.700000000000003</v>
      </c>
      <c r="BF20" s="294">
        <f t="shared" si="3"/>
        <v>2.7108265535486376</v>
      </c>
    </row>
    <row r="21" spans="2:74" ht="16.5" thickBot="1" x14ac:dyDescent="0.3">
      <c r="B21" s="613"/>
      <c r="C21" s="1">
        <v>5315</v>
      </c>
      <c r="D21" s="1" t="s">
        <v>12</v>
      </c>
      <c r="E21" s="246">
        <v>61.6</v>
      </c>
      <c r="F21" s="247">
        <v>120</v>
      </c>
      <c r="G21" s="246">
        <v>66.3</v>
      </c>
      <c r="H21" s="247">
        <v>129.19999999999999</v>
      </c>
      <c r="I21" s="269">
        <v>53.1</v>
      </c>
      <c r="J21" s="270">
        <v>103.4</v>
      </c>
      <c r="K21" s="269">
        <v>6.6</v>
      </c>
      <c r="L21" s="270">
        <v>12.9</v>
      </c>
      <c r="M21" s="298"/>
      <c r="N21" s="298"/>
      <c r="O21" s="108"/>
      <c r="Q21" s="600" t="s">
        <v>61</v>
      </c>
      <c r="R21" s="550"/>
      <c r="S21" s="15">
        <v>33.15</v>
      </c>
      <c r="T21" s="15">
        <v>53.4</v>
      </c>
      <c r="U21" s="15">
        <v>53.4</v>
      </c>
      <c r="V21" s="15">
        <v>44.7</v>
      </c>
      <c r="W21" s="22">
        <f>S21+T21+U21+V21</f>
        <v>184.64999999999998</v>
      </c>
      <c r="X21" s="15">
        <v>33.15</v>
      </c>
      <c r="Y21" s="15">
        <v>48.1</v>
      </c>
      <c r="Z21" s="15">
        <v>48.1</v>
      </c>
      <c r="AA21" s="15">
        <v>39.200000000000003</v>
      </c>
      <c r="AB21" s="22">
        <f>X21+Y21+Z21+AA21</f>
        <v>168.55</v>
      </c>
      <c r="AC21" s="15">
        <v>33.1</v>
      </c>
      <c r="AD21" s="15">
        <v>38.799999999999997</v>
      </c>
      <c r="AE21" s="15">
        <v>38.799999999999997</v>
      </c>
      <c r="AF21" s="15">
        <v>33.1</v>
      </c>
      <c r="AG21" s="120">
        <f>AC21+AD21+AE21+AF21</f>
        <v>143.80000000000001</v>
      </c>
      <c r="AI21" s="600">
        <v>2</v>
      </c>
      <c r="AJ21" s="661" t="s">
        <v>42</v>
      </c>
      <c r="AK21" s="661"/>
      <c r="AL21" s="20">
        <v>1112</v>
      </c>
      <c r="AM21" s="20">
        <v>7113</v>
      </c>
      <c r="AN21" s="398">
        <f>'Structural Information'!U10</f>
        <v>3</v>
      </c>
      <c r="AO21" s="398">
        <f>'Structural Information'!T23/1000</f>
        <v>0.25</v>
      </c>
      <c r="AP21" s="314">
        <f t="shared" ref="AP21:AP28" si="8">0.43*AN21</f>
        <v>1.29</v>
      </c>
      <c r="AQ21" s="303">
        <f>(0.08*AP21*1000+0.022*'Structural Information'!$AE$18*'Structural Information'!$W$24)/1000</f>
        <v>0.23414400000000002</v>
      </c>
      <c r="AR21" s="305">
        <f>AP21*'Structural Information'!$AE$24/AO21</f>
        <v>9.5976000000000013E-3</v>
      </c>
      <c r="AS21" s="398" t="s">
        <v>85</v>
      </c>
      <c r="AT21" s="398" t="s">
        <v>85</v>
      </c>
      <c r="AU21" s="398">
        <v>30.8</v>
      </c>
      <c r="AV21" s="303">
        <f t="shared" si="1"/>
        <v>0.29560608000000005</v>
      </c>
      <c r="AW21" s="305">
        <f>AR21+AQ21*(AR21*3/AP21)*(N78-1)</f>
        <v>3.3764124217070077E-2</v>
      </c>
      <c r="AX21" s="398" t="s">
        <v>85</v>
      </c>
      <c r="AY21" s="398" t="s">
        <v>85</v>
      </c>
      <c r="AZ21" s="398">
        <v>33.15</v>
      </c>
      <c r="BA21" s="245">
        <f t="shared" si="2"/>
        <v>1.119280717795873</v>
      </c>
      <c r="BB21" s="305">
        <f>AR21+AQ21*(AR21*3/AP21)*(O78-1)</f>
        <v>6.0726775203057345E-2</v>
      </c>
      <c r="BC21" s="398" t="s">
        <v>85</v>
      </c>
      <c r="BD21" s="398" t="s">
        <v>85</v>
      </c>
      <c r="BE21" s="398">
        <v>26.55</v>
      </c>
      <c r="BF21" s="296">
        <f t="shared" si="3"/>
        <v>1.6122958816411725</v>
      </c>
      <c r="BR21" s="705" t="s">
        <v>349</v>
      </c>
      <c r="BS21" s="706"/>
      <c r="BT21" s="706"/>
      <c r="BU21" s="706"/>
      <c r="BV21" s="707"/>
    </row>
    <row r="22" spans="2:74" ht="15.75" thickBot="1" x14ac:dyDescent="0.3">
      <c r="B22" s="620"/>
      <c r="C22" s="118">
        <v>5316</v>
      </c>
      <c r="D22" s="118" t="s">
        <v>12</v>
      </c>
      <c r="E22" s="255">
        <v>61.6</v>
      </c>
      <c r="F22" s="256">
        <v>120</v>
      </c>
      <c r="G22" s="255">
        <v>66.3</v>
      </c>
      <c r="H22" s="256">
        <v>129.19999999999999</v>
      </c>
      <c r="I22" s="275">
        <v>53.1</v>
      </c>
      <c r="J22" s="276">
        <v>103.4</v>
      </c>
      <c r="K22" s="275">
        <v>6.6</v>
      </c>
      <c r="L22" s="276">
        <v>12.9</v>
      </c>
      <c r="M22" s="301"/>
      <c r="N22" s="301"/>
      <c r="O22" s="111"/>
      <c r="Q22" s="601" t="s">
        <v>60</v>
      </c>
      <c r="R22" s="602"/>
      <c r="S22" s="26">
        <f>AC16</f>
        <v>33.15</v>
      </c>
      <c r="T22" s="26">
        <v>53.4</v>
      </c>
      <c r="U22" s="26">
        <v>53.4</v>
      </c>
      <c r="V22" s="26">
        <v>44.7</v>
      </c>
      <c r="W22" s="121">
        <f>S22+T22+U22+V22</f>
        <v>184.64999999999998</v>
      </c>
      <c r="X22" s="26">
        <f>S21</f>
        <v>33.15</v>
      </c>
      <c r="Y22" s="26">
        <v>48.1</v>
      </c>
      <c r="Z22" s="26">
        <v>48.1</v>
      </c>
      <c r="AA22" s="26">
        <v>39.200000000000003</v>
      </c>
      <c r="AB22" s="121">
        <f>X22+Y22+Z22+AA22</f>
        <v>168.55</v>
      </c>
      <c r="AC22" s="26">
        <v>33.1</v>
      </c>
      <c r="AD22" s="26">
        <v>38.799999999999997</v>
      </c>
      <c r="AE22" s="26">
        <v>38.799999999999997</v>
      </c>
      <c r="AF22" s="26">
        <v>33.1</v>
      </c>
      <c r="AG22" s="122">
        <f>AC22+AD22+AE22+AF22</f>
        <v>143.80000000000001</v>
      </c>
      <c r="AI22" s="600"/>
      <c r="AJ22" s="661"/>
      <c r="AK22" s="661"/>
      <c r="AL22" s="406">
        <v>1212</v>
      </c>
      <c r="AM22" s="406">
        <v>7213</v>
      </c>
      <c r="AN22" s="407">
        <f>'Structural Information'!U10</f>
        <v>3</v>
      </c>
      <c r="AO22" s="407">
        <f>'Structural Information'!T28/1000</f>
        <v>0.3</v>
      </c>
      <c r="AP22" s="408">
        <f t="shared" si="8"/>
        <v>1.29</v>
      </c>
      <c r="AQ22" s="409">
        <f>(0.08*AP22*1000+0.022*'Structural Information'!$AE$18*'Structural Information'!$W$24)/1000</f>
        <v>0.23414400000000002</v>
      </c>
      <c r="AR22" s="306">
        <f>AP22*'Structural Information'!$AE$24/AO22</f>
        <v>7.9980000000000016E-3</v>
      </c>
      <c r="AS22" s="407" t="s">
        <v>85</v>
      </c>
      <c r="AT22" s="407" t="s">
        <v>85</v>
      </c>
      <c r="AU22" s="407">
        <v>82.8</v>
      </c>
      <c r="AV22" s="409">
        <f t="shared" si="1"/>
        <v>0.66223440000000011</v>
      </c>
      <c r="AW22" s="306">
        <f>AR22+AQ22*(AR22*3/AP22)*(N84-1)</f>
        <v>3.4228972209230782E-2</v>
      </c>
      <c r="AX22" s="407" t="s">
        <v>85</v>
      </c>
      <c r="AY22" s="407" t="s">
        <v>85</v>
      </c>
      <c r="AZ22" s="407">
        <v>89.2</v>
      </c>
      <c r="BA22" s="243">
        <f t="shared" si="2"/>
        <v>3.0532243210633858</v>
      </c>
      <c r="BB22" s="306">
        <f>AR22+AQ22*(AR22*3/AP22)*(O84-1)</f>
        <v>5.0878771938461548E-2</v>
      </c>
      <c r="BC22" s="407" t="s">
        <v>85</v>
      </c>
      <c r="BD22" s="407" t="s">
        <v>85</v>
      </c>
      <c r="BE22" s="407">
        <v>71.400000000000006</v>
      </c>
      <c r="BF22" s="294">
        <f t="shared" si="3"/>
        <v>3.6327443164061548</v>
      </c>
      <c r="BR22" s="708" t="s">
        <v>348</v>
      </c>
      <c r="BS22" s="710" t="s">
        <v>222</v>
      </c>
      <c r="BT22" s="712" t="s">
        <v>223</v>
      </c>
      <c r="BU22" s="712" t="s">
        <v>224</v>
      </c>
      <c r="BV22" s="714" t="s">
        <v>225</v>
      </c>
    </row>
    <row r="23" spans="2:74" ht="15.75" thickBot="1" x14ac:dyDescent="0.3">
      <c r="B23" s="1"/>
      <c r="C23" s="1"/>
      <c r="D23" s="1"/>
      <c r="E23" s="1"/>
      <c r="F23" s="1"/>
      <c r="G23" s="1"/>
      <c r="H23" s="1"/>
      <c r="AI23" s="600"/>
      <c r="AJ23" s="661"/>
      <c r="AK23" s="661"/>
      <c r="AL23" s="406">
        <v>1312</v>
      </c>
      <c r="AM23" s="406">
        <v>7313</v>
      </c>
      <c r="AN23" s="407">
        <f>'Structural Information'!U10</f>
        <v>3</v>
      </c>
      <c r="AO23" s="407">
        <f>'Structural Information'!T28/1000</f>
        <v>0.3</v>
      </c>
      <c r="AP23" s="408">
        <f t="shared" si="8"/>
        <v>1.29</v>
      </c>
      <c r="AQ23" s="409">
        <f>(0.08*AP23*1000+0.022*'Structural Information'!$AE$18*'Structural Information'!$W$24)/1000</f>
        <v>0.23414400000000002</v>
      </c>
      <c r="AR23" s="306">
        <f>AP23*'Structural Information'!$AE$24/AO23</f>
        <v>7.9980000000000016E-3</v>
      </c>
      <c r="AS23" s="407" t="s">
        <v>85</v>
      </c>
      <c r="AT23" s="407" t="s">
        <v>85</v>
      </c>
      <c r="AU23" s="407">
        <v>82.8</v>
      </c>
      <c r="AV23" s="409">
        <f t="shared" si="1"/>
        <v>0.66223440000000011</v>
      </c>
      <c r="AW23" s="306">
        <f>AR23+AQ23*(AR23*3/AP23)*(N90-1)</f>
        <v>3.4228972209230782E-2</v>
      </c>
      <c r="AX23" s="407" t="s">
        <v>85</v>
      </c>
      <c r="AY23" s="407" t="s">
        <v>85</v>
      </c>
      <c r="AZ23" s="407">
        <v>89.2</v>
      </c>
      <c r="BA23" s="243">
        <f t="shared" si="2"/>
        <v>3.0532243210633858</v>
      </c>
      <c r="BB23" s="306">
        <f>AR23+AQ23*(AR23*3/AP23)*(O90-1)</f>
        <v>5.0878771938461548E-2</v>
      </c>
      <c r="BC23" s="407" t="s">
        <v>85</v>
      </c>
      <c r="BD23" s="407" t="s">
        <v>85</v>
      </c>
      <c r="BE23" s="407">
        <v>71.400000000000006</v>
      </c>
      <c r="BF23" s="294">
        <f t="shared" si="3"/>
        <v>3.6327443164061548</v>
      </c>
      <c r="BR23" s="709"/>
      <c r="BS23" s="711"/>
      <c r="BT23" s="713"/>
      <c r="BU23" s="713"/>
      <c r="BV23" s="715"/>
    </row>
    <row r="24" spans="2:74" ht="16.5" thickBot="1" x14ac:dyDescent="0.3">
      <c r="B24" s="621" t="s">
        <v>318</v>
      </c>
      <c r="C24" s="622"/>
      <c r="D24" s="622"/>
      <c r="E24" s="622"/>
      <c r="F24" s="622"/>
      <c r="G24" s="622"/>
      <c r="H24" s="622"/>
      <c r="I24" s="622"/>
      <c r="J24" s="622"/>
      <c r="K24" s="622"/>
      <c r="L24" s="622"/>
      <c r="M24" s="622"/>
      <c r="N24" s="622"/>
      <c r="O24" s="623"/>
      <c r="Q24" s="691" t="s">
        <v>239</v>
      </c>
      <c r="R24" s="692"/>
      <c r="S24" s="692"/>
      <c r="T24" s="692"/>
      <c r="U24" s="692"/>
      <c r="V24" s="692"/>
      <c r="W24" s="692"/>
      <c r="X24" s="692"/>
      <c r="Y24" s="692"/>
      <c r="Z24" s="692"/>
      <c r="AA24" s="692"/>
      <c r="AB24" s="692"/>
      <c r="AC24" s="692"/>
      <c r="AD24" s="692"/>
      <c r="AE24" s="692"/>
      <c r="AF24" s="692"/>
      <c r="AG24" s="693"/>
      <c r="AI24" s="600"/>
      <c r="AJ24" s="661"/>
      <c r="AK24" s="661"/>
      <c r="AL24" s="21">
        <v>1412</v>
      </c>
      <c r="AM24" s="21">
        <v>7413</v>
      </c>
      <c r="AN24" s="399">
        <f>'Structural Information'!U10</f>
        <v>3</v>
      </c>
      <c r="AO24" s="399">
        <f>'Structural Information'!T23/1000</f>
        <v>0.25</v>
      </c>
      <c r="AP24" s="315">
        <f t="shared" si="8"/>
        <v>1.29</v>
      </c>
      <c r="AQ24" s="237">
        <f>(0.08*AP24*1000+0.022*'Structural Information'!$AE$18*'Structural Information'!$W$24)/1000</f>
        <v>0.23414400000000002</v>
      </c>
      <c r="AR24" s="306">
        <f>AP24*'Structural Information'!$AE$24/AO24</f>
        <v>9.5976000000000013E-3</v>
      </c>
      <c r="AS24" s="407" t="s">
        <v>85</v>
      </c>
      <c r="AT24" s="407" t="s">
        <v>85</v>
      </c>
      <c r="AU24" s="407">
        <v>47.5</v>
      </c>
      <c r="AV24" s="409">
        <f t="shared" si="1"/>
        <v>0.45588600000000007</v>
      </c>
      <c r="AW24" s="307">
        <f>AR24+AQ24*(AR24*3/AP24)*(N96-1)</f>
        <v>3.3764124217070077E-2</v>
      </c>
      <c r="AX24" s="399" t="s">
        <v>85</v>
      </c>
      <c r="AY24" s="399" t="s">
        <v>85</v>
      </c>
      <c r="AZ24" s="399">
        <v>51.1</v>
      </c>
      <c r="BA24" s="308">
        <f t="shared" si="2"/>
        <v>1.725346747492281</v>
      </c>
      <c r="BB24" s="307">
        <f>AR24+AQ24*(AR24*3/AP24)*(O96-1)</f>
        <v>6.0726775203057345E-2</v>
      </c>
      <c r="BC24" s="399" t="s">
        <v>85</v>
      </c>
      <c r="BD24" s="399" t="s">
        <v>85</v>
      </c>
      <c r="BE24" s="399">
        <v>40.9</v>
      </c>
      <c r="BF24" s="295">
        <f t="shared" si="3"/>
        <v>2.4837251058050454</v>
      </c>
      <c r="BR24" s="178" t="s">
        <v>350</v>
      </c>
      <c r="BS24" s="147">
        <f>BS14/$BS14</f>
        <v>1</v>
      </c>
      <c r="BT24" s="147">
        <f t="shared" ref="BT24" si="9">BT14/$BS14</f>
        <v>3.7380352036672915</v>
      </c>
      <c r="BU24" s="147">
        <f>BU14/$BS14</f>
        <v>9.1484715915492423</v>
      </c>
      <c r="BV24" s="182">
        <f>BV14/$BS14</f>
        <v>26.13123025351203</v>
      </c>
    </row>
    <row r="25" spans="2:74" x14ac:dyDescent="0.25">
      <c r="B25" s="612" t="s">
        <v>63</v>
      </c>
      <c r="C25" s="624" t="s">
        <v>32</v>
      </c>
      <c r="D25" s="624" t="s">
        <v>30</v>
      </c>
      <c r="E25" s="618" t="s">
        <v>439</v>
      </c>
      <c r="F25" s="596" t="s">
        <v>438</v>
      </c>
      <c r="G25" s="618" t="s">
        <v>437</v>
      </c>
      <c r="H25" s="596" t="s">
        <v>436</v>
      </c>
      <c r="I25" s="618" t="s">
        <v>435</v>
      </c>
      <c r="J25" s="596" t="s">
        <v>434</v>
      </c>
      <c r="K25" s="618" t="s">
        <v>433</v>
      </c>
      <c r="L25" s="596" t="s">
        <v>432</v>
      </c>
      <c r="M25" s="634" t="s">
        <v>347</v>
      </c>
      <c r="N25" s="703" t="s">
        <v>431</v>
      </c>
      <c r="O25" s="598" t="s">
        <v>430</v>
      </c>
      <c r="Q25" s="600" t="s">
        <v>9</v>
      </c>
      <c r="R25" s="550"/>
      <c r="S25" s="550">
        <v>1</v>
      </c>
      <c r="T25" s="550"/>
      <c r="U25" s="550"/>
      <c r="V25" s="550"/>
      <c r="W25" s="550"/>
      <c r="X25" s="550">
        <v>2</v>
      </c>
      <c r="Y25" s="550"/>
      <c r="Z25" s="550"/>
      <c r="AA25" s="550"/>
      <c r="AB25" s="550"/>
      <c r="AC25" s="550">
        <v>3</v>
      </c>
      <c r="AD25" s="550"/>
      <c r="AE25" s="550"/>
      <c r="AF25" s="550"/>
      <c r="AG25" s="608"/>
      <c r="AI25" s="694">
        <v>1</v>
      </c>
      <c r="AJ25" s="697" t="s">
        <v>42</v>
      </c>
      <c r="AK25" s="698"/>
      <c r="AL25" s="395">
        <v>1111</v>
      </c>
      <c r="AM25" s="20">
        <v>7112</v>
      </c>
      <c r="AN25" s="398">
        <v>3</v>
      </c>
      <c r="AO25" s="398">
        <f>'Structural Information'!T23/1000</f>
        <v>0.25</v>
      </c>
      <c r="AP25" s="314">
        <f t="shared" si="8"/>
        <v>1.29</v>
      </c>
      <c r="AQ25" s="303">
        <f>(0.08*AP25*1000+0.022*'Structural Information'!$AE$18*'Structural Information'!$W$24)/1000</f>
        <v>0.23414400000000002</v>
      </c>
      <c r="AR25" s="305">
        <f>AP25*'Structural Information'!$AE$24/AO25</f>
        <v>9.5976000000000013E-3</v>
      </c>
      <c r="AS25" s="398" t="s">
        <v>85</v>
      </c>
      <c r="AT25" s="398" t="s">
        <v>85</v>
      </c>
      <c r="AU25" s="398">
        <v>30.8</v>
      </c>
      <c r="AV25" s="303">
        <f t="shared" si="1"/>
        <v>0.29560608000000005</v>
      </c>
      <c r="AW25" s="305">
        <f>AR25+AQ25*(AR25*3/AP25)*(N78-1)</f>
        <v>3.3764124217070077E-2</v>
      </c>
      <c r="AX25" s="398" t="s">
        <v>85</v>
      </c>
      <c r="AY25" s="398" t="s">
        <v>85</v>
      </c>
      <c r="AZ25" s="398">
        <v>33.15</v>
      </c>
      <c r="BA25" s="245">
        <f t="shared" si="2"/>
        <v>1.119280717795873</v>
      </c>
      <c r="BB25" s="305">
        <f>AR25+AQ25*(AR25*3/AP25)*(O78-1)</f>
        <v>6.0726775203057345E-2</v>
      </c>
      <c r="BC25" s="398" t="s">
        <v>85</v>
      </c>
      <c r="BD25" s="398" t="s">
        <v>85</v>
      </c>
      <c r="BE25" s="398">
        <v>26.55</v>
      </c>
      <c r="BF25" s="296">
        <f t="shared" si="3"/>
        <v>1.6122958816411725</v>
      </c>
      <c r="BR25" s="178" t="s">
        <v>351</v>
      </c>
      <c r="BS25" s="147">
        <f t="shared" ref="BS25:BV29" si="10">BS15/$BS15</f>
        <v>1</v>
      </c>
      <c r="BT25" s="147">
        <f t="shared" si="10"/>
        <v>3.9366328662688796</v>
      </c>
      <c r="BU25" s="147">
        <f t="shared" si="10"/>
        <v>7.9011580404695891</v>
      </c>
      <c r="BV25" s="182">
        <f t="shared" si="10"/>
        <v>20.382942045890804</v>
      </c>
    </row>
    <row r="26" spans="2:74" ht="15.75" thickBot="1" x14ac:dyDescent="0.3">
      <c r="B26" s="620"/>
      <c r="C26" s="617"/>
      <c r="D26" s="617"/>
      <c r="E26" s="619"/>
      <c r="F26" s="597"/>
      <c r="G26" s="619"/>
      <c r="H26" s="597"/>
      <c r="I26" s="619"/>
      <c r="J26" s="597"/>
      <c r="K26" s="619"/>
      <c r="L26" s="597"/>
      <c r="M26" s="635"/>
      <c r="N26" s="704"/>
      <c r="O26" s="599"/>
      <c r="Q26" s="600" t="s">
        <v>42</v>
      </c>
      <c r="R26" s="550"/>
      <c r="S26" s="19" t="s">
        <v>43</v>
      </c>
      <c r="T26" s="19" t="s">
        <v>44</v>
      </c>
      <c r="U26" s="19" t="s">
        <v>45</v>
      </c>
      <c r="V26" s="19" t="s">
        <v>46</v>
      </c>
      <c r="W26" s="19" t="s">
        <v>62</v>
      </c>
      <c r="X26" s="19" t="s">
        <v>47</v>
      </c>
      <c r="Y26" s="19" t="s">
        <v>48</v>
      </c>
      <c r="Z26" s="19" t="s">
        <v>49</v>
      </c>
      <c r="AA26" s="19" t="s">
        <v>50</v>
      </c>
      <c r="AB26" s="19" t="s">
        <v>62</v>
      </c>
      <c r="AC26" s="19" t="s">
        <v>51</v>
      </c>
      <c r="AD26" s="19" t="s">
        <v>52</v>
      </c>
      <c r="AE26" s="19" t="s">
        <v>53</v>
      </c>
      <c r="AF26" s="19" t="s">
        <v>54</v>
      </c>
      <c r="AG26" s="119" t="s">
        <v>62</v>
      </c>
      <c r="AI26" s="695"/>
      <c r="AJ26" s="699"/>
      <c r="AK26" s="700"/>
      <c r="AL26" s="396">
        <v>1211</v>
      </c>
      <c r="AM26" s="406">
        <v>7212</v>
      </c>
      <c r="AN26" s="407">
        <v>3</v>
      </c>
      <c r="AO26" s="407">
        <f>'Structural Information'!T28/1000</f>
        <v>0.3</v>
      </c>
      <c r="AP26" s="408">
        <f t="shared" si="8"/>
        <v>1.29</v>
      </c>
      <c r="AQ26" s="409">
        <f>(0.08*AP26*1000+0.022*'Structural Information'!$AE$18*'Structural Information'!$W$24)/1000</f>
        <v>0.23414400000000002</v>
      </c>
      <c r="AR26" s="306">
        <f>AP26*'Structural Information'!$AE$24/AO26</f>
        <v>7.9980000000000016E-3</v>
      </c>
      <c r="AS26" s="407" t="s">
        <v>85</v>
      </c>
      <c r="AT26" s="407" t="s">
        <v>85</v>
      </c>
      <c r="AU26" s="407">
        <v>82.8</v>
      </c>
      <c r="AV26" s="409">
        <f t="shared" si="1"/>
        <v>0.66223440000000011</v>
      </c>
      <c r="AW26" s="306">
        <f>AR26+AQ26*(AR26*3/AP26)*(N90-1)</f>
        <v>3.4228972209230782E-2</v>
      </c>
      <c r="AX26" s="407" t="s">
        <v>85</v>
      </c>
      <c r="AY26" s="407" t="s">
        <v>85</v>
      </c>
      <c r="AZ26" s="407">
        <v>89.2</v>
      </c>
      <c r="BA26" s="243">
        <f t="shared" si="2"/>
        <v>3.0532243210633858</v>
      </c>
      <c r="BB26" s="306">
        <f>AR26+AQ26*(AR26*3/AP26)*(O84-1)</f>
        <v>5.0878771938461548E-2</v>
      </c>
      <c r="BC26" s="407" t="s">
        <v>85</v>
      </c>
      <c r="BD26" s="407" t="s">
        <v>85</v>
      </c>
      <c r="BE26" s="407">
        <v>71.400000000000006</v>
      </c>
      <c r="BF26" s="294">
        <f t="shared" si="3"/>
        <v>3.6327443164061548</v>
      </c>
      <c r="BR26" s="178" t="s">
        <v>353</v>
      </c>
      <c r="BS26" s="147">
        <f t="shared" si="10"/>
        <v>1</v>
      </c>
      <c r="BT26" s="147">
        <f t="shared" si="10"/>
        <v>3.9118173130530782</v>
      </c>
      <c r="BU26" s="147">
        <f t="shared" si="10"/>
        <v>6.9462320729081712</v>
      </c>
      <c r="BV26" s="182">
        <f t="shared" si="10"/>
        <v>16.082369737404139</v>
      </c>
    </row>
    <row r="27" spans="2:74" x14ac:dyDescent="0.25">
      <c r="B27" s="613">
        <v>1</v>
      </c>
      <c r="C27" s="1">
        <v>5111</v>
      </c>
      <c r="D27" s="1" t="s">
        <v>12</v>
      </c>
      <c r="E27" s="258">
        <v>7.7999999999999996E-3</v>
      </c>
      <c r="F27" s="259">
        <v>7.7999999999999996E-3</v>
      </c>
      <c r="G27" s="258">
        <v>4.53E-2</v>
      </c>
      <c r="H27" s="259">
        <v>4.53E-2</v>
      </c>
      <c r="I27" s="277">
        <v>0.14019999999999999</v>
      </c>
      <c r="J27" s="278">
        <v>0.14019999999999999</v>
      </c>
      <c r="K27" s="277">
        <v>0.47220000000000001</v>
      </c>
      <c r="L27" s="278">
        <v>0.47220000000000001</v>
      </c>
      <c r="M27" s="235">
        <v>0</v>
      </c>
      <c r="N27" s="142">
        <f>G27/E27</f>
        <v>5.8076923076923084</v>
      </c>
      <c r="O27" s="294">
        <f>I27/E27</f>
        <v>17.974358974358974</v>
      </c>
      <c r="Q27" s="600" t="s">
        <v>61</v>
      </c>
      <c r="R27" s="550"/>
      <c r="S27" s="15">
        <v>26.55</v>
      </c>
      <c r="T27" s="15">
        <v>85.1</v>
      </c>
      <c r="U27" s="15">
        <v>85.1</v>
      </c>
      <c r="V27" s="15">
        <v>51.7</v>
      </c>
      <c r="W27" s="22">
        <f>S27+T27+U27+V27</f>
        <v>248.45</v>
      </c>
      <c r="X27" s="15">
        <v>26.55</v>
      </c>
      <c r="Y27" s="15">
        <v>71.400000000000006</v>
      </c>
      <c r="Z27" s="15">
        <v>71.400000000000006</v>
      </c>
      <c r="AA27" s="15">
        <v>40.9</v>
      </c>
      <c r="AB27" s="22">
        <f>X27+Y27+Z27+AA27</f>
        <v>210.25000000000003</v>
      </c>
      <c r="AC27" s="15">
        <v>26.55</v>
      </c>
      <c r="AD27" s="15">
        <v>67</v>
      </c>
      <c r="AE27" s="15">
        <v>67</v>
      </c>
      <c r="AF27" s="15">
        <v>38.700000000000003</v>
      </c>
      <c r="AG27" s="120">
        <f>AC27+AD27+AE27+AF27</f>
        <v>199.25</v>
      </c>
      <c r="AI27" s="695"/>
      <c r="AJ27" s="699"/>
      <c r="AK27" s="700"/>
      <c r="AL27" s="396">
        <v>1311</v>
      </c>
      <c r="AM27" s="406">
        <v>7312</v>
      </c>
      <c r="AN27" s="407">
        <v>3</v>
      </c>
      <c r="AO27" s="407">
        <f>'Structural Information'!T28/1000</f>
        <v>0.3</v>
      </c>
      <c r="AP27" s="408">
        <f t="shared" si="8"/>
        <v>1.29</v>
      </c>
      <c r="AQ27" s="409">
        <f>(0.08*AP27*1000+0.022*'Structural Information'!$AE$18*'Structural Information'!$W$24)/1000</f>
        <v>0.23414400000000002</v>
      </c>
      <c r="AR27" s="306">
        <f>AP27*'Structural Information'!$AE$24/AO27</f>
        <v>7.9980000000000016E-3</v>
      </c>
      <c r="AS27" s="407" t="s">
        <v>85</v>
      </c>
      <c r="AT27" s="407" t="s">
        <v>85</v>
      </c>
      <c r="AU27" s="407">
        <v>82.8</v>
      </c>
      <c r="AV27" s="409">
        <f t="shared" si="1"/>
        <v>0.66223440000000011</v>
      </c>
      <c r="AW27" s="306">
        <f>AR27+AQ27*(AR27*3/AP27)*(N90-1)</f>
        <v>3.4228972209230782E-2</v>
      </c>
      <c r="AX27" s="407" t="s">
        <v>85</v>
      </c>
      <c r="AY27" s="407" t="s">
        <v>85</v>
      </c>
      <c r="AZ27" s="407">
        <v>89.2</v>
      </c>
      <c r="BA27" s="243">
        <f t="shared" si="2"/>
        <v>3.0532243210633858</v>
      </c>
      <c r="BB27" s="306">
        <f>AR27+AQ27*(AR27*3/AP27)*(O90-1)</f>
        <v>5.0878771938461548E-2</v>
      </c>
      <c r="BC27" s="407" t="s">
        <v>85</v>
      </c>
      <c r="BD27" s="407" t="s">
        <v>85</v>
      </c>
      <c r="BE27" s="407">
        <v>71.400000000000006</v>
      </c>
      <c r="BF27" s="294">
        <f t="shared" si="3"/>
        <v>3.6327443164061548</v>
      </c>
      <c r="BR27" s="178" t="s">
        <v>352</v>
      </c>
      <c r="BS27" s="147">
        <f t="shared" si="10"/>
        <v>1</v>
      </c>
      <c r="BT27" s="147">
        <f t="shared" si="10"/>
        <v>3.9030051980483425</v>
      </c>
      <c r="BU27" s="147">
        <f t="shared" si="10"/>
        <v>6.5137063666731603</v>
      </c>
      <c r="BV27" s="182">
        <f t="shared" si="10"/>
        <v>14.701576765266028</v>
      </c>
    </row>
    <row r="28" spans="2:74" x14ac:dyDescent="0.25">
      <c r="B28" s="613"/>
      <c r="C28" s="1">
        <v>5112</v>
      </c>
      <c r="D28" s="1" t="s">
        <v>12</v>
      </c>
      <c r="E28" s="258">
        <v>7.7999999999999996E-3</v>
      </c>
      <c r="F28" s="259">
        <v>7.7999999999999996E-3</v>
      </c>
      <c r="G28" s="258">
        <v>4.53E-2</v>
      </c>
      <c r="H28" s="259">
        <v>4.53E-2</v>
      </c>
      <c r="I28" s="277">
        <v>0.14019999999999999</v>
      </c>
      <c r="J28" s="278">
        <v>0.14019999999999999</v>
      </c>
      <c r="K28" s="277">
        <v>0.47220000000000001</v>
      </c>
      <c r="L28" s="278">
        <v>0.47220000000000001</v>
      </c>
      <c r="M28" s="235">
        <v>0</v>
      </c>
      <c r="N28" s="142">
        <f>G28/E28</f>
        <v>5.8076923076923084</v>
      </c>
      <c r="O28" s="294">
        <f>I28/E28</f>
        <v>17.974358974358974</v>
      </c>
      <c r="Q28" s="600" t="s">
        <v>60</v>
      </c>
      <c r="R28" s="550"/>
      <c r="S28" s="15">
        <v>61.4</v>
      </c>
      <c r="T28" s="15">
        <v>102.4</v>
      </c>
      <c r="U28" s="15">
        <v>102.4</v>
      </c>
      <c r="V28" s="15">
        <v>61.4</v>
      </c>
      <c r="W28" s="22">
        <f>S28+T28+U28+V28</f>
        <v>327.60000000000002</v>
      </c>
      <c r="X28" s="15">
        <v>26.55</v>
      </c>
      <c r="Y28" s="15">
        <v>71.400000000000006</v>
      </c>
      <c r="Z28" s="15">
        <v>71.400000000000006</v>
      </c>
      <c r="AA28" s="15">
        <v>51.7</v>
      </c>
      <c r="AB28" s="22">
        <f>X28+Y28+Z28+AA28</f>
        <v>221.05</v>
      </c>
      <c r="AC28" s="15">
        <v>26.55</v>
      </c>
      <c r="AD28" s="15">
        <v>67</v>
      </c>
      <c r="AE28" s="15">
        <v>67</v>
      </c>
      <c r="AF28" s="15">
        <v>38.700000000000003</v>
      </c>
      <c r="AG28" s="120">
        <f>AC28+AD28+AE28+AF28</f>
        <v>199.25</v>
      </c>
      <c r="AI28" s="696"/>
      <c r="AJ28" s="701"/>
      <c r="AK28" s="702"/>
      <c r="AL28" s="397">
        <v>1411</v>
      </c>
      <c r="AM28" s="21">
        <v>7412</v>
      </c>
      <c r="AN28" s="399">
        <v>3</v>
      </c>
      <c r="AO28" s="315">
        <f>'Structural Information'!T23/1000</f>
        <v>0.25</v>
      </c>
      <c r="AP28" s="315">
        <f t="shared" si="8"/>
        <v>1.29</v>
      </c>
      <c r="AQ28" s="237">
        <f>(0.08*AP28*1000+0.022*'Structural Information'!$AE$18*'Structural Information'!$W$24)/1000</f>
        <v>0.23414400000000002</v>
      </c>
      <c r="AR28" s="307">
        <f>AP28*'Structural Information'!$AE$24/AO28</f>
        <v>9.5976000000000013E-3</v>
      </c>
      <c r="AS28" s="399" t="s">
        <v>85</v>
      </c>
      <c r="AT28" s="399" t="s">
        <v>85</v>
      </c>
      <c r="AU28" s="399">
        <v>60</v>
      </c>
      <c r="AV28" s="237">
        <f t="shared" si="1"/>
        <v>0.57585600000000003</v>
      </c>
      <c r="AW28" s="307">
        <f>AR28+AQ28*(AR28*3/AP28)*(N96-1)</f>
        <v>3.3764124217070077E-2</v>
      </c>
      <c r="AX28" s="399" t="s">
        <v>85</v>
      </c>
      <c r="AY28" s="399" t="s">
        <v>85</v>
      </c>
      <c r="AZ28" s="399">
        <v>64.599999999999994</v>
      </c>
      <c r="BA28" s="308">
        <f t="shared" si="2"/>
        <v>2.1811624244227268</v>
      </c>
      <c r="BB28" s="307">
        <f>AR28+AQ28*(AR28*3/AP28)*(O96-1)</f>
        <v>6.0726775203057345E-2</v>
      </c>
      <c r="BC28" s="399" t="s">
        <v>85</v>
      </c>
      <c r="BD28" s="399" t="s">
        <v>85</v>
      </c>
      <c r="BE28" s="399">
        <v>51.7</v>
      </c>
      <c r="BF28" s="295">
        <f t="shared" si="3"/>
        <v>3.1395742779980651</v>
      </c>
      <c r="BR28" s="178" t="s">
        <v>354</v>
      </c>
      <c r="BS28" s="147">
        <f t="shared" si="10"/>
        <v>1</v>
      </c>
      <c r="BT28" s="147">
        <f t="shared" si="10"/>
        <v>3.9903159270928614</v>
      </c>
      <c r="BU28" s="147">
        <f t="shared" si="10"/>
        <v>6.3482539440725576</v>
      </c>
      <c r="BV28" s="182">
        <f t="shared" si="10"/>
        <v>13.785080778090849</v>
      </c>
    </row>
    <row r="29" spans="2:74" ht="15.75" thickBot="1" x14ac:dyDescent="0.3">
      <c r="B29" s="613"/>
      <c r="C29" s="1">
        <v>5113</v>
      </c>
      <c r="D29" s="1" t="s">
        <v>12</v>
      </c>
      <c r="E29" s="258">
        <v>7.7999999999999996E-3</v>
      </c>
      <c r="F29" s="259">
        <v>7.7999999999999996E-3</v>
      </c>
      <c r="G29" s="258">
        <v>4.53E-2</v>
      </c>
      <c r="H29" s="259">
        <v>4.53E-2</v>
      </c>
      <c r="I29" s="277">
        <v>0.14019999999999999</v>
      </c>
      <c r="J29" s="278">
        <v>0.14019999999999999</v>
      </c>
      <c r="K29" s="277">
        <v>0.47220000000000001</v>
      </c>
      <c r="L29" s="278">
        <v>0.47220000000000001</v>
      </c>
      <c r="M29" s="235">
        <v>0</v>
      </c>
      <c r="N29" s="142">
        <f t="shared" ref="N29:N31" si="11">G29/E29</f>
        <v>5.8076923076923084</v>
      </c>
      <c r="O29" s="294">
        <f t="shared" ref="O29:O31" si="12">I29/E29</f>
        <v>17.974358974358974</v>
      </c>
      <c r="Q29" s="662" t="s">
        <v>73</v>
      </c>
      <c r="R29" s="663"/>
      <c r="S29" s="663"/>
      <c r="T29" s="663"/>
      <c r="U29" s="663"/>
      <c r="V29" s="663"/>
      <c r="W29" s="663"/>
      <c r="X29" s="663"/>
      <c r="Y29" s="663"/>
      <c r="Z29" s="663"/>
      <c r="AA29" s="663"/>
      <c r="AB29" s="663"/>
      <c r="AC29" s="663"/>
      <c r="AD29" s="663"/>
      <c r="AE29" s="663"/>
      <c r="AF29" s="663"/>
      <c r="AG29" s="664"/>
      <c r="AI29" s="600">
        <v>0</v>
      </c>
      <c r="AJ29" s="661" t="s">
        <v>42</v>
      </c>
      <c r="AK29" s="661"/>
      <c r="AL29" s="20">
        <v>1110</v>
      </c>
      <c r="AM29" s="20">
        <v>7111</v>
      </c>
      <c r="AN29" s="398">
        <f>'Structural Information'!U11</f>
        <v>2.75</v>
      </c>
      <c r="AO29" s="398">
        <f>'Structural Information'!T28/1000</f>
        <v>0.3</v>
      </c>
      <c r="AP29" s="302">
        <f>'Structural Information'!$T$11/((S5/S6)+1)</f>
        <v>1.9204211557296766</v>
      </c>
      <c r="AQ29" s="303">
        <f>(0.08*AP29*1000+0.022*'Structural Information'!$AE$18*'Structural Information'!$W$24)/1000</f>
        <v>0.28457769245837417</v>
      </c>
      <c r="AR29" s="306">
        <f>0.7*'Structural Information'!$AE$34*AP29/AO29</f>
        <v>8.3346278158667984E-3</v>
      </c>
      <c r="AS29" s="407" t="s">
        <v>85</v>
      </c>
      <c r="AT29" s="407" t="s">
        <v>85</v>
      </c>
      <c r="AU29" s="407">
        <v>71.3</v>
      </c>
      <c r="AV29" s="243">
        <f>AU29*AR29</f>
        <v>0.59425896327130268</v>
      </c>
      <c r="AW29" s="410">
        <f>AR29+AQ29*(AR29*3/AP29)*(N77-1)</f>
        <v>2.706014644791201E-2</v>
      </c>
      <c r="AX29" s="407" t="s">
        <v>85</v>
      </c>
      <c r="AY29" s="407" t="s">
        <v>85</v>
      </c>
      <c r="AZ29" s="407">
        <v>76.8</v>
      </c>
      <c r="BA29" s="409">
        <f>AZ29*AW29</f>
        <v>2.0782192471996423</v>
      </c>
      <c r="BB29" s="306">
        <f>AR29+AQ29*(AR29*3/AP29)*(O77-1)</f>
        <v>4.9718879039199596E-2</v>
      </c>
      <c r="BC29" s="407" t="s">
        <v>85</v>
      </c>
      <c r="BD29" s="407" t="s">
        <v>85</v>
      </c>
      <c r="BE29" s="407">
        <v>61.4</v>
      </c>
      <c r="BF29" s="294">
        <f>BE29*BB29</f>
        <v>3.0527391730068549</v>
      </c>
      <c r="BR29" s="71" t="s">
        <v>355</v>
      </c>
      <c r="BS29" s="153">
        <f t="shared" si="10"/>
        <v>1</v>
      </c>
      <c r="BT29" s="153">
        <f t="shared" si="10"/>
        <v>3.7787411115164593</v>
      </c>
      <c r="BU29" s="153">
        <f t="shared" si="10"/>
        <v>6.2268485554886519</v>
      </c>
      <c r="BV29" s="183">
        <f t="shared" si="10"/>
        <v>13.929285284178087</v>
      </c>
    </row>
    <row r="30" spans="2:74" x14ac:dyDescent="0.25">
      <c r="B30" s="613"/>
      <c r="C30" s="1">
        <v>5114</v>
      </c>
      <c r="D30" s="1" t="s">
        <v>12</v>
      </c>
      <c r="E30" s="258">
        <v>7.7999999999999996E-3</v>
      </c>
      <c r="F30" s="259">
        <v>7.7999999999999996E-3</v>
      </c>
      <c r="G30" s="258">
        <v>4.53E-2</v>
      </c>
      <c r="H30" s="259">
        <v>4.53E-2</v>
      </c>
      <c r="I30" s="277">
        <v>0.14019999999999999</v>
      </c>
      <c r="J30" s="278">
        <v>0.14019999999999999</v>
      </c>
      <c r="K30" s="277">
        <v>0.47220000000000001</v>
      </c>
      <c r="L30" s="278">
        <v>0.47220000000000001</v>
      </c>
      <c r="M30" s="235">
        <v>0</v>
      </c>
      <c r="N30" s="142">
        <f t="shared" si="11"/>
        <v>5.8076923076923084</v>
      </c>
      <c r="O30" s="294">
        <f t="shared" si="12"/>
        <v>17.974358974358974</v>
      </c>
      <c r="Q30" s="600" t="s">
        <v>9</v>
      </c>
      <c r="R30" s="550"/>
      <c r="S30" s="550">
        <v>4</v>
      </c>
      <c r="T30" s="550"/>
      <c r="U30" s="550"/>
      <c r="V30" s="550"/>
      <c r="W30" s="550"/>
      <c r="X30" s="550">
        <v>5</v>
      </c>
      <c r="Y30" s="550"/>
      <c r="Z30" s="550"/>
      <c r="AA30" s="550"/>
      <c r="AB30" s="550"/>
      <c r="AC30" s="550">
        <v>6</v>
      </c>
      <c r="AD30" s="550"/>
      <c r="AE30" s="550"/>
      <c r="AF30" s="550"/>
      <c r="AG30" s="608"/>
      <c r="AI30" s="600"/>
      <c r="AJ30" s="661"/>
      <c r="AK30" s="661"/>
      <c r="AL30" s="406">
        <v>1210</v>
      </c>
      <c r="AM30" s="406">
        <v>7211</v>
      </c>
      <c r="AN30" s="407">
        <f>'Structural Information'!U11</f>
        <v>2.75</v>
      </c>
      <c r="AO30" s="407">
        <f>'Structural Information'!T33/1000</f>
        <v>0.5</v>
      </c>
      <c r="AP30" s="411">
        <f>'Structural Information'!$T$11/((T5/T6)+1)</f>
        <v>1.5013786764705881</v>
      </c>
      <c r="AQ30" s="409">
        <f>(0.08*AP30*1000+0.022*'Structural Information'!$AE$18*'Structural Information'!$W$24)/1000</f>
        <v>0.25105429411764701</v>
      </c>
      <c r="AR30" s="306">
        <f>0.7*'Structural Information'!$AE$34*AP30/AO30</f>
        <v>3.909590073529411E-3</v>
      </c>
      <c r="AS30" s="407" t="s">
        <v>85</v>
      </c>
      <c r="AT30" s="407" t="s">
        <v>85</v>
      </c>
      <c r="AU30" s="407">
        <v>118.8</v>
      </c>
      <c r="AV30" s="243">
        <f>AU30*AR30</f>
        <v>0.46445930073529401</v>
      </c>
      <c r="AW30" s="410">
        <f>AR30+AQ30*(AR30*3/AP30)*(N83-1)</f>
        <v>1.4731410948617643E-2</v>
      </c>
      <c r="AX30" s="407" t="s">
        <v>85</v>
      </c>
      <c r="AY30" s="407" t="s">
        <v>85</v>
      </c>
      <c r="AZ30" s="407">
        <v>128</v>
      </c>
      <c r="BA30" s="409">
        <f>AZ30*AW30</f>
        <v>1.8856206014230583</v>
      </c>
      <c r="BB30" s="306">
        <f>AR30+AQ30*(AR30*3/AP30)*(O83-1)</f>
        <v>2.311919767866176E-2</v>
      </c>
      <c r="BC30" s="407" t="s">
        <v>85</v>
      </c>
      <c r="BD30" s="407" t="s">
        <v>85</v>
      </c>
      <c r="BE30" s="407">
        <v>102.4</v>
      </c>
      <c r="BF30" s="294">
        <f>BE30*BB30</f>
        <v>2.3674058422949642</v>
      </c>
    </row>
    <row r="31" spans="2:74" x14ac:dyDescent="0.25">
      <c r="B31" s="613"/>
      <c r="C31" s="1">
        <v>5115</v>
      </c>
      <c r="D31" s="1" t="s">
        <v>12</v>
      </c>
      <c r="E31" s="258">
        <v>7.7999999999999996E-3</v>
      </c>
      <c r="F31" s="259">
        <v>7.7999999999999996E-3</v>
      </c>
      <c r="G31" s="258">
        <v>4.53E-2</v>
      </c>
      <c r="H31" s="259">
        <v>4.53E-2</v>
      </c>
      <c r="I31" s="277">
        <v>0.14019999999999999</v>
      </c>
      <c r="J31" s="278">
        <v>0.14019999999999999</v>
      </c>
      <c r="K31" s="277">
        <v>0.47220000000000001</v>
      </c>
      <c r="L31" s="278">
        <v>0.47220000000000001</v>
      </c>
      <c r="M31" s="235">
        <v>0</v>
      </c>
      <c r="N31" s="142">
        <f t="shared" si="11"/>
        <v>5.8076923076923084</v>
      </c>
      <c r="O31" s="294">
        <f t="shared" si="12"/>
        <v>17.974358974358974</v>
      </c>
      <c r="Q31" s="600" t="s">
        <v>42</v>
      </c>
      <c r="R31" s="550"/>
      <c r="S31" s="19" t="s">
        <v>55</v>
      </c>
      <c r="T31" s="19" t="s">
        <v>56</v>
      </c>
      <c r="U31" s="19" t="s">
        <v>57</v>
      </c>
      <c r="V31" s="19" t="s">
        <v>58</v>
      </c>
      <c r="W31" s="19" t="s">
        <v>62</v>
      </c>
      <c r="X31" s="19" t="s">
        <v>65</v>
      </c>
      <c r="Y31" s="19" t="s">
        <v>66</v>
      </c>
      <c r="Z31" s="19" t="s">
        <v>67</v>
      </c>
      <c r="AA31" s="19" t="s">
        <v>68</v>
      </c>
      <c r="AB31" s="19" t="s">
        <v>62</v>
      </c>
      <c r="AC31" s="19" t="s">
        <v>69</v>
      </c>
      <c r="AD31" s="19" t="s">
        <v>70</v>
      </c>
      <c r="AE31" s="19" t="s">
        <v>71</v>
      </c>
      <c r="AF31" s="19" t="s">
        <v>72</v>
      </c>
      <c r="AG31" s="119" t="s">
        <v>62</v>
      </c>
      <c r="AI31" s="600"/>
      <c r="AJ31" s="661"/>
      <c r="AK31" s="661"/>
      <c r="AL31" s="406">
        <v>1310</v>
      </c>
      <c r="AM31" s="406">
        <v>7311</v>
      </c>
      <c r="AN31" s="407">
        <f>'Structural Information'!U11</f>
        <v>2.75</v>
      </c>
      <c r="AO31" s="407">
        <f>'Structural Information'!T33/1000</f>
        <v>0.5</v>
      </c>
      <c r="AP31" s="411">
        <f>'Structural Information'!$T$11/((U5/U6)+1)</f>
        <v>1.5013786764705881</v>
      </c>
      <c r="AQ31" s="409">
        <f>(0.08*AP31*1000+0.022*'Structural Information'!$AE$18*'Structural Information'!$W$24)/1000</f>
        <v>0.25105429411764701</v>
      </c>
      <c r="AR31" s="306">
        <f>0.7*'Structural Information'!$AE$34*AP31/AO31</f>
        <v>3.909590073529411E-3</v>
      </c>
      <c r="AS31" s="407" t="s">
        <v>85</v>
      </c>
      <c r="AT31" s="407" t="s">
        <v>85</v>
      </c>
      <c r="AU31" s="407">
        <v>118.8</v>
      </c>
      <c r="AV31" s="243">
        <f>AU31*AR31</f>
        <v>0.46445930073529401</v>
      </c>
      <c r="AW31" s="410">
        <f>AR31+AQ31*(AR31*3/AP31)*(N89-1)</f>
        <v>1.4731410948617643E-2</v>
      </c>
      <c r="AX31" s="407" t="s">
        <v>85</v>
      </c>
      <c r="AY31" s="407" t="s">
        <v>85</v>
      </c>
      <c r="AZ31" s="407">
        <v>128</v>
      </c>
      <c r="BA31" s="409">
        <f>AZ31*AW31</f>
        <v>1.8856206014230583</v>
      </c>
      <c r="BB31" s="306">
        <f>AR31+AQ31*(AR31*3/AP31)*(O89-1)</f>
        <v>2.311919767866176E-2</v>
      </c>
      <c r="BC31" s="407" t="s">
        <v>85</v>
      </c>
      <c r="BD31" s="407" t="s">
        <v>85</v>
      </c>
      <c r="BE31" s="407">
        <v>102.4</v>
      </c>
      <c r="BF31" s="294">
        <f>BE31*BB31</f>
        <v>2.3674058422949642</v>
      </c>
    </row>
    <row r="32" spans="2:74" ht="15.75" thickBot="1" x14ac:dyDescent="0.3">
      <c r="B32" s="614"/>
      <c r="C32" s="21">
        <v>5116</v>
      </c>
      <c r="D32" s="21" t="s">
        <v>12</v>
      </c>
      <c r="E32" s="260">
        <v>7.7999999999999996E-3</v>
      </c>
      <c r="F32" s="261">
        <v>7.7999999999999996E-3</v>
      </c>
      <c r="G32" s="260">
        <v>4.53E-2</v>
      </c>
      <c r="H32" s="261">
        <v>4.53E-2</v>
      </c>
      <c r="I32" s="279">
        <v>0.14019999999999999</v>
      </c>
      <c r="J32" s="280">
        <v>0.14019999999999999</v>
      </c>
      <c r="K32" s="279">
        <v>0.47220000000000001</v>
      </c>
      <c r="L32" s="280">
        <v>0.47220000000000001</v>
      </c>
      <c r="M32" s="236">
        <v>0</v>
      </c>
      <c r="N32" s="237">
        <f t="shared" ref="N32" si="13">G32/E32</f>
        <v>5.8076923076923084</v>
      </c>
      <c r="O32" s="295">
        <f t="shared" ref="O32" si="14">I32/E32</f>
        <v>17.974358974358974</v>
      </c>
      <c r="Q32" s="600" t="s">
        <v>61</v>
      </c>
      <c r="R32" s="550"/>
      <c r="S32" s="15">
        <v>26.55</v>
      </c>
      <c r="T32" s="15">
        <v>42.7</v>
      </c>
      <c r="U32" s="15">
        <v>42.7</v>
      </c>
      <c r="V32" s="15">
        <v>35.799999999999997</v>
      </c>
      <c r="W32" s="22">
        <f>S32+T32+U32+V32</f>
        <v>147.75</v>
      </c>
      <c r="X32" s="15">
        <v>26.55</v>
      </c>
      <c r="Y32" s="15">
        <v>38.5</v>
      </c>
      <c r="Z32" s="15">
        <v>38.5</v>
      </c>
      <c r="AA32" s="15">
        <v>31.3</v>
      </c>
      <c r="AB32" s="22">
        <f>X32+Y32+Z32+AA32</f>
        <v>134.85</v>
      </c>
      <c r="AC32" s="15">
        <v>26.5</v>
      </c>
      <c r="AD32" s="15">
        <v>31</v>
      </c>
      <c r="AE32" s="15">
        <v>31</v>
      </c>
      <c r="AF32" s="15">
        <v>26.5</v>
      </c>
      <c r="AG32" s="120">
        <f>AC32+AD32+AE32+AF32</f>
        <v>115</v>
      </c>
      <c r="AI32" s="601"/>
      <c r="AJ32" s="667"/>
      <c r="AK32" s="667"/>
      <c r="AL32" s="118">
        <v>1410</v>
      </c>
      <c r="AM32" s="118">
        <v>7411</v>
      </c>
      <c r="AN32" s="400">
        <f>'Structural Information'!U11</f>
        <v>2.75</v>
      </c>
      <c r="AO32" s="400">
        <f>'Structural Information'!T28/1000</f>
        <v>0.3</v>
      </c>
      <c r="AP32" s="146">
        <f>'Structural Information'!$T$11/((V5/V6)+1)</f>
        <v>1.4933358720487431</v>
      </c>
      <c r="AQ32" s="241">
        <f>(0.08*AP32*1000+0.022*'Structural Information'!$AE$18*'Structural Information'!$W$24)/1000</f>
        <v>0.25041086976389942</v>
      </c>
      <c r="AR32" s="316">
        <f>0.7*'Structural Information'!$AE$34*AP32/AO32</f>
        <v>6.4810776846915448E-3</v>
      </c>
      <c r="AS32" s="400" t="s">
        <v>85</v>
      </c>
      <c r="AT32" s="400" t="s">
        <v>85</v>
      </c>
      <c r="AU32" s="400">
        <v>71.3</v>
      </c>
      <c r="AV32" s="317">
        <f>AU32*AR32</f>
        <v>0.46210083891850712</v>
      </c>
      <c r="AW32" s="153">
        <f>AR32+AQ32*(AR32*3/AP32)*(N95-1)</f>
        <v>2.2958382588400491E-2</v>
      </c>
      <c r="AX32" s="400" t="s">
        <v>85</v>
      </c>
      <c r="AY32" s="400" t="s">
        <v>85</v>
      </c>
      <c r="AZ32" s="400">
        <v>76.8</v>
      </c>
      <c r="BA32" s="241">
        <f>AZ32*AW32</f>
        <v>1.7632037827891576</v>
      </c>
      <c r="BB32" s="316">
        <f>AR32+AQ32*(AR32*3/AP32)*(O95-1)</f>
        <v>4.2896673910240088E-2</v>
      </c>
      <c r="BC32" s="400" t="s">
        <v>85</v>
      </c>
      <c r="BD32" s="400" t="s">
        <v>85</v>
      </c>
      <c r="BE32" s="400">
        <v>61.4</v>
      </c>
      <c r="BF32" s="297">
        <f>BE32*BB32</f>
        <v>2.6338557780887415</v>
      </c>
    </row>
    <row r="33" spans="2:33" ht="15.75" thickBot="1" x14ac:dyDescent="0.3">
      <c r="B33" s="615">
        <v>2</v>
      </c>
      <c r="C33" s="20">
        <v>5211</v>
      </c>
      <c r="D33" s="20" t="s">
        <v>12</v>
      </c>
      <c r="E33" s="263">
        <v>7.7999999999999996E-3</v>
      </c>
      <c r="F33" s="264">
        <v>7.7999999999999996E-3</v>
      </c>
      <c r="G33" s="263">
        <v>4.53E-2</v>
      </c>
      <c r="H33" s="264">
        <v>4.53E-2</v>
      </c>
      <c r="I33" s="281">
        <v>0.14019999999999999</v>
      </c>
      <c r="J33" s="282">
        <v>0.14019999999999999</v>
      </c>
      <c r="K33" s="281">
        <v>0.47220000000000001</v>
      </c>
      <c r="L33" s="282">
        <v>0.47220000000000001</v>
      </c>
      <c r="M33" s="142">
        <v>0</v>
      </c>
      <c r="N33" s="142">
        <f>G33/E33</f>
        <v>5.8076923076923084</v>
      </c>
      <c r="O33" s="294">
        <f>I33/E33</f>
        <v>17.974358974358974</v>
      </c>
      <c r="Q33" s="601" t="s">
        <v>60</v>
      </c>
      <c r="R33" s="602"/>
      <c r="S33" s="26">
        <v>26.55</v>
      </c>
      <c r="T33" s="26">
        <v>42.7</v>
      </c>
      <c r="U33" s="26">
        <v>42.7</v>
      </c>
      <c r="V33" s="26">
        <v>35.799999999999997</v>
      </c>
      <c r="W33" s="121">
        <f>S33+T33+U33+V33</f>
        <v>147.75</v>
      </c>
      <c r="X33" s="26">
        <v>26.55</v>
      </c>
      <c r="Y33" s="26">
        <v>38.5</v>
      </c>
      <c r="Z33" s="26">
        <v>38.5</v>
      </c>
      <c r="AA33" s="26">
        <v>31.3</v>
      </c>
      <c r="AB33" s="121">
        <f>X33+Y33+Z33+AA33</f>
        <v>134.85</v>
      </c>
      <c r="AC33" s="26">
        <v>26.5</v>
      </c>
      <c r="AD33" s="26">
        <v>31</v>
      </c>
      <c r="AE33" s="26">
        <v>31</v>
      </c>
      <c r="AF33" s="26">
        <v>26.5</v>
      </c>
      <c r="AG33" s="122">
        <f>AC33+AD33+AE33+AF33</f>
        <v>115</v>
      </c>
    </row>
    <row r="34" spans="2:33" ht="15.75" thickBot="1" x14ac:dyDescent="0.3">
      <c r="B34" s="613"/>
      <c r="C34" s="1">
        <v>5212</v>
      </c>
      <c r="D34" s="1" t="s">
        <v>12</v>
      </c>
      <c r="E34" s="258">
        <v>7.7999999999999996E-3</v>
      </c>
      <c r="F34" s="259">
        <v>7.7999999999999996E-3</v>
      </c>
      <c r="G34" s="258">
        <v>4.53E-2</v>
      </c>
      <c r="H34" s="259">
        <v>4.53E-2</v>
      </c>
      <c r="I34" s="277">
        <v>0.14019999999999999</v>
      </c>
      <c r="J34" s="278">
        <v>0.14019999999999999</v>
      </c>
      <c r="K34" s="277">
        <v>0.47220000000000001</v>
      </c>
      <c r="L34" s="278">
        <v>0.47220000000000001</v>
      </c>
      <c r="M34" s="142">
        <v>0</v>
      </c>
      <c r="N34" s="142">
        <f>G34/E34</f>
        <v>5.8076923076923084</v>
      </c>
      <c r="O34" s="294">
        <f>I34/E34</f>
        <v>17.974358974358974</v>
      </c>
    </row>
    <row r="35" spans="2:33" x14ac:dyDescent="0.25">
      <c r="B35" s="613"/>
      <c r="C35" s="1">
        <v>5213</v>
      </c>
      <c r="D35" s="1" t="s">
        <v>12</v>
      </c>
      <c r="E35" s="258">
        <v>7.7999999999999996E-3</v>
      </c>
      <c r="F35" s="259">
        <v>7.7999999999999996E-3</v>
      </c>
      <c r="G35" s="258">
        <v>4.53E-2</v>
      </c>
      <c r="H35" s="259">
        <v>4.53E-2</v>
      </c>
      <c r="I35" s="277">
        <v>0.14019999999999999</v>
      </c>
      <c r="J35" s="278">
        <v>0.14019999999999999</v>
      </c>
      <c r="K35" s="277">
        <v>0.47220000000000001</v>
      </c>
      <c r="L35" s="278">
        <v>0.47220000000000001</v>
      </c>
      <c r="M35" s="142">
        <v>0</v>
      </c>
      <c r="N35" s="142">
        <f t="shared" ref="N35:N38" si="15">G35/E35</f>
        <v>5.8076923076923084</v>
      </c>
      <c r="O35" s="294">
        <f t="shared" ref="O35:O38" si="16">I35/E35</f>
        <v>17.974358974358974</v>
      </c>
      <c r="Q35" s="688" t="s">
        <v>327</v>
      </c>
      <c r="R35" s="689"/>
      <c r="S35" s="689"/>
      <c r="T35" s="689"/>
      <c r="U35" s="689"/>
      <c r="V35" s="689"/>
      <c r="W35" s="689"/>
      <c r="X35" s="689"/>
      <c r="Y35" s="689"/>
      <c r="Z35" s="689"/>
      <c r="AA35" s="689"/>
      <c r="AB35" s="689"/>
      <c r="AC35" s="689"/>
      <c r="AD35" s="689"/>
      <c r="AE35" s="689"/>
      <c r="AF35" s="689"/>
      <c r="AG35" s="690"/>
    </row>
    <row r="36" spans="2:33" x14ac:dyDescent="0.25">
      <c r="B36" s="613"/>
      <c r="C36" s="1">
        <v>5214</v>
      </c>
      <c r="D36" s="1" t="s">
        <v>12</v>
      </c>
      <c r="E36" s="258">
        <v>7.7999999999999996E-3</v>
      </c>
      <c r="F36" s="259">
        <v>7.7999999999999996E-3</v>
      </c>
      <c r="G36" s="258">
        <v>4.53E-2</v>
      </c>
      <c r="H36" s="259">
        <v>4.53E-2</v>
      </c>
      <c r="I36" s="277">
        <v>0.14019999999999999</v>
      </c>
      <c r="J36" s="278">
        <v>0.14019999999999999</v>
      </c>
      <c r="K36" s="277">
        <v>0.47220000000000001</v>
      </c>
      <c r="L36" s="278">
        <v>0.47220000000000001</v>
      </c>
      <c r="M36" s="142">
        <v>0</v>
      </c>
      <c r="N36" s="142">
        <f t="shared" si="15"/>
        <v>5.8076923076923084</v>
      </c>
      <c r="O36" s="294">
        <f t="shared" si="16"/>
        <v>17.974358974358974</v>
      </c>
      <c r="Q36" s="600" t="s">
        <v>9</v>
      </c>
      <c r="R36" s="550"/>
      <c r="S36" s="550">
        <v>1</v>
      </c>
      <c r="T36" s="550"/>
      <c r="U36" s="550"/>
      <c r="V36" s="550"/>
      <c r="W36" s="550"/>
      <c r="X36" s="550">
        <v>2</v>
      </c>
      <c r="Y36" s="550"/>
      <c r="Z36" s="550"/>
      <c r="AA36" s="550"/>
      <c r="AB36" s="550"/>
      <c r="AC36" s="550">
        <v>3</v>
      </c>
      <c r="AD36" s="550"/>
      <c r="AE36" s="550"/>
      <c r="AF36" s="550"/>
      <c r="AG36" s="608"/>
    </row>
    <row r="37" spans="2:33" x14ac:dyDescent="0.25">
      <c r="B37" s="613"/>
      <c r="C37" s="1">
        <v>5215</v>
      </c>
      <c r="D37" s="1" t="s">
        <v>12</v>
      </c>
      <c r="E37" s="258">
        <v>7.7999999999999996E-3</v>
      </c>
      <c r="F37" s="259">
        <v>7.7999999999999996E-3</v>
      </c>
      <c r="G37" s="258">
        <v>4.53E-2</v>
      </c>
      <c r="H37" s="259">
        <v>4.53E-2</v>
      </c>
      <c r="I37" s="277">
        <v>0.14019999999999999</v>
      </c>
      <c r="J37" s="278">
        <v>0.14019999999999999</v>
      </c>
      <c r="K37" s="277">
        <v>0.47220000000000001</v>
      </c>
      <c r="L37" s="278">
        <v>0.47220000000000001</v>
      </c>
      <c r="M37" s="142">
        <v>0</v>
      </c>
      <c r="N37" s="142">
        <f t="shared" si="15"/>
        <v>5.8076923076923084</v>
      </c>
      <c r="O37" s="294">
        <f t="shared" si="16"/>
        <v>17.974358974358974</v>
      </c>
      <c r="Q37" s="600" t="s">
        <v>42</v>
      </c>
      <c r="R37" s="550"/>
      <c r="S37" s="19" t="s">
        <v>43</v>
      </c>
      <c r="T37" s="19" t="s">
        <v>44</v>
      </c>
      <c r="U37" s="19" t="s">
        <v>45</v>
      </c>
      <c r="V37" s="19" t="s">
        <v>46</v>
      </c>
      <c r="W37" s="19" t="s">
        <v>62</v>
      </c>
      <c r="X37" s="19" t="s">
        <v>47</v>
      </c>
      <c r="Y37" s="19" t="s">
        <v>48</v>
      </c>
      <c r="Z37" s="19" t="s">
        <v>49</v>
      </c>
      <c r="AA37" s="19" t="s">
        <v>50</v>
      </c>
      <c r="AB37" s="19" t="s">
        <v>62</v>
      </c>
      <c r="AC37" s="19" t="s">
        <v>51</v>
      </c>
      <c r="AD37" s="19" t="s">
        <v>52</v>
      </c>
      <c r="AE37" s="19" t="s">
        <v>53</v>
      </c>
      <c r="AF37" s="19" t="s">
        <v>54</v>
      </c>
      <c r="AG37" s="119" t="s">
        <v>62</v>
      </c>
    </row>
    <row r="38" spans="2:33" x14ac:dyDescent="0.25">
      <c r="B38" s="614"/>
      <c r="C38" s="21">
        <v>5216</v>
      </c>
      <c r="D38" s="21" t="s">
        <v>12</v>
      </c>
      <c r="E38" s="260">
        <v>7.7999999999999996E-3</v>
      </c>
      <c r="F38" s="261">
        <v>7.7999999999999996E-3</v>
      </c>
      <c r="G38" s="260">
        <v>4.53E-2</v>
      </c>
      <c r="H38" s="261">
        <v>4.53E-2</v>
      </c>
      <c r="I38" s="279">
        <v>0.14019999999999999</v>
      </c>
      <c r="J38" s="280">
        <v>0.14019999999999999</v>
      </c>
      <c r="K38" s="279">
        <v>0.47220000000000001</v>
      </c>
      <c r="L38" s="280">
        <v>0.47220000000000001</v>
      </c>
      <c r="M38" s="142">
        <v>0</v>
      </c>
      <c r="N38" s="237">
        <f t="shared" si="15"/>
        <v>5.8076923076923084</v>
      </c>
      <c r="O38" s="295">
        <f t="shared" si="16"/>
        <v>17.974358974358974</v>
      </c>
      <c r="Q38" s="600" t="s">
        <v>61</v>
      </c>
      <c r="R38" s="550"/>
      <c r="S38" s="15">
        <v>3.3</v>
      </c>
      <c r="T38" s="15">
        <v>10.6</v>
      </c>
      <c r="U38" s="15">
        <v>10.6</v>
      </c>
      <c r="V38" s="15">
        <v>6.45</v>
      </c>
      <c r="W38" s="22">
        <f>S38+T38+U38+V38</f>
        <v>30.95</v>
      </c>
      <c r="X38" s="15">
        <v>3.3</v>
      </c>
      <c r="Y38" s="15">
        <v>8.9</v>
      </c>
      <c r="Z38" s="15">
        <v>8.9</v>
      </c>
      <c r="AA38" s="15">
        <v>5.0999999999999996</v>
      </c>
      <c r="AB38" s="22">
        <f>X38+Y38+Z38+AA38</f>
        <v>26.200000000000003</v>
      </c>
      <c r="AC38" s="15">
        <v>3.3</v>
      </c>
      <c r="AD38" s="15">
        <v>8.4</v>
      </c>
      <c r="AE38" s="15">
        <v>8.4</v>
      </c>
      <c r="AF38" s="15">
        <v>4.8</v>
      </c>
      <c r="AG38" s="120">
        <f>AC38+AD38+AE38+AF38</f>
        <v>24.900000000000002</v>
      </c>
    </row>
    <row r="39" spans="2:33" x14ac:dyDescent="0.25">
      <c r="B39" s="615">
        <v>3</v>
      </c>
      <c r="C39" s="20">
        <v>5311</v>
      </c>
      <c r="D39" s="20" t="s">
        <v>12</v>
      </c>
      <c r="E39" s="263">
        <v>7.7999999999999996E-3</v>
      </c>
      <c r="F39" s="264">
        <v>7.7999999999999996E-3</v>
      </c>
      <c r="G39" s="263">
        <v>4.53E-2</v>
      </c>
      <c r="H39" s="264">
        <v>4.53E-2</v>
      </c>
      <c r="I39" s="281">
        <v>0.14019999999999999</v>
      </c>
      <c r="J39" s="282">
        <v>0.14019999999999999</v>
      </c>
      <c r="K39" s="281">
        <v>0.47220000000000001</v>
      </c>
      <c r="L39" s="282">
        <v>0.47220000000000001</v>
      </c>
      <c r="M39" s="244">
        <v>0</v>
      </c>
      <c r="N39" s="142">
        <f>G39/E39</f>
        <v>5.8076923076923084</v>
      </c>
      <c r="O39" s="294">
        <f>I39/E39</f>
        <v>17.974358974358974</v>
      </c>
      <c r="Q39" s="600" t="s">
        <v>60</v>
      </c>
      <c r="R39" s="550"/>
      <c r="S39" s="15">
        <v>7.7</v>
      </c>
      <c r="T39" s="15">
        <v>12.8</v>
      </c>
      <c r="U39" s="15">
        <v>12.8</v>
      </c>
      <c r="V39" s="15">
        <v>7.7</v>
      </c>
      <c r="W39" s="22">
        <f>S39+T39+U39+V39</f>
        <v>41</v>
      </c>
      <c r="X39" s="15">
        <v>3.3</v>
      </c>
      <c r="Y39" s="15">
        <v>8.9</v>
      </c>
      <c r="Z39" s="15">
        <v>8.9</v>
      </c>
      <c r="AA39" s="15">
        <v>6.45</v>
      </c>
      <c r="AB39" s="22">
        <f>X39+Y39+Z39+AA39</f>
        <v>27.55</v>
      </c>
      <c r="AC39" s="15">
        <v>3.3</v>
      </c>
      <c r="AD39" s="15">
        <v>8.4</v>
      </c>
      <c r="AE39" s="15">
        <v>8.4</v>
      </c>
      <c r="AF39" s="15">
        <v>4.8</v>
      </c>
      <c r="AG39" s="120">
        <f>AC39+AD39+AE39+AF39</f>
        <v>24.900000000000002</v>
      </c>
    </row>
    <row r="40" spans="2:33" x14ac:dyDescent="0.25">
      <c r="B40" s="613"/>
      <c r="C40" s="1">
        <v>5312</v>
      </c>
      <c r="D40" s="1" t="s">
        <v>12</v>
      </c>
      <c r="E40" s="258">
        <v>7.7999999999999996E-3</v>
      </c>
      <c r="F40" s="259">
        <v>7.7999999999999996E-3</v>
      </c>
      <c r="G40" s="258">
        <v>4.53E-2</v>
      </c>
      <c r="H40" s="259">
        <v>4.53E-2</v>
      </c>
      <c r="I40" s="277">
        <v>0.14019999999999999</v>
      </c>
      <c r="J40" s="278">
        <v>0.14019999999999999</v>
      </c>
      <c r="K40" s="277">
        <v>0.47220000000000001</v>
      </c>
      <c r="L40" s="278">
        <v>0.47220000000000001</v>
      </c>
      <c r="M40" s="235">
        <v>0</v>
      </c>
      <c r="N40" s="142">
        <f>G40/E40</f>
        <v>5.8076923076923084</v>
      </c>
      <c r="O40" s="294">
        <f>I40/E40</f>
        <v>17.974358974358974</v>
      </c>
      <c r="Q40" s="609" t="s">
        <v>73</v>
      </c>
      <c r="R40" s="610"/>
      <c r="S40" s="610"/>
      <c r="T40" s="610"/>
      <c r="U40" s="610"/>
      <c r="V40" s="610"/>
      <c r="W40" s="610"/>
      <c r="X40" s="610"/>
      <c r="Y40" s="610"/>
      <c r="Z40" s="610"/>
      <c r="AA40" s="610"/>
      <c r="AB40" s="610"/>
      <c r="AC40" s="610"/>
      <c r="AD40" s="610"/>
      <c r="AE40" s="610"/>
      <c r="AF40" s="610"/>
      <c r="AG40" s="611"/>
    </row>
    <row r="41" spans="2:33" x14ac:dyDescent="0.25">
      <c r="B41" s="613"/>
      <c r="C41" s="1">
        <v>5313</v>
      </c>
      <c r="D41" s="1" t="s">
        <v>12</v>
      </c>
      <c r="E41" s="258">
        <v>7.7999999999999996E-3</v>
      </c>
      <c r="F41" s="259">
        <v>7.7999999999999996E-3</v>
      </c>
      <c r="G41" s="258">
        <v>4.53E-2</v>
      </c>
      <c r="H41" s="259">
        <v>4.53E-2</v>
      </c>
      <c r="I41" s="277">
        <v>0.14019999999999999</v>
      </c>
      <c r="J41" s="278">
        <v>0.14019999999999999</v>
      </c>
      <c r="K41" s="277">
        <v>0.47220000000000001</v>
      </c>
      <c r="L41" s="278">
        <v>0.47220000000000001</v>
      </c>
      <c r="M41" s="235">
        <v>0</v>
      </c>
      <c r="N41" s="142">
        <f t="shared" ref="N41:N44" si="17">G41/E41</f>
        <v>5.8076923076923084</v>
      </c>
      <c r="O41" s="294">
        <f t="shared" ref="O41:O44" si="18">I41/E41</f>
        <v>17.974358974358974</v>
      </c>
      <c r="Q41" s="600" t="s">
        <v>9</v>
      </c>
      <c r="R41" s="550"/>
      <c r="S41" s="550">
        <v>4</v>
      </c>
      <c r="T41" s="550"/>
      <c r="U41" s="550"/>
      <c r="V41" s="550"/>
      <c r="W41" s="550"/>
      <c r="X41" s="550">
        <v>5</v>
      </c>
      <c r="Y41" s="550"/>
      <c r="Z41" s="550"/>
      <c r="AA41" s="550"/>
      <c r="AB41" s="550"/>
      <c r="AC41" s="550">
        <v>6</v>
      </c>
      <c r="AD41" s="550"/>
      <c r="AE41" s="550"/>
      <c r="AF41" s="550"/>
      <c r="AG41" s="608"/>
    </row>
    <row r="42" spans="2:33" x14ac:dyDescent="0.25">
      <c r="B42" s="613"/>
      <c r="C42" s="1">
        <v>5314</v>
      </c>
      <c r="D42" s="1" t="s">
        <v>12</v>
      </c>
      <c r="E42" s="258">
        <v>7.7999999999999996E-3</v>
      </c>
      <c r="F42" s="259">
        <v>7.7999999999999996E-3</v>
      </c>
      <c r="G42" s="258">
        <v>4.53E-2</v>
      </c>
      <c r="H42" s="259">
        <v>4.53E-2</v>
      </c>
      <c r="I42" s="277">
        <v>0.14019999999999999</v>
      </c>
      <c r="J42" s="278">
        <v>0.14019999999999999</v>
      </c>
      <c r="K42" s="277">
        <v>0.47220000000000001</v>
      </c>
      <c r="L42" s="278">
        <v>0.47220000000000001</v>
      </c>
      <c r="M42" s="235">
        <v>0</v>
      </c>
      <c r="N42" s="142">
        <f t="shared" si="17"/>
        <v>5.8076923076923084</v>
      </c>
      <c r="O42" s="294">
        <f t="shared" si="18"/>
        <v>17.974358974358974</v>
      </c>
      <c r="Q42" s="600" t="s">
        <v>42</v>
      </c>
      <c r="R42" s="550"/>
      <c r="S42" s="19" t="s">
        <v>55</v>
      </c>
      <c r="T42" s="19" t="s">
        <v>56</v>
      </c>
      <c r="U42" s="19" t="s">
        <v>57</v>
      </c>
      <c r="V42" s="19" t="s">
        <v>58</v>
      </c>
      <c r="W42" s="19" t="s">
        <v>62</v>
      </c>
      <c r="X42" s="19" t="s">
        <v>65</v>
      </c>
      <c r="Y42" s="19" t="s">
        <v>66</v>
      </c>
      <c r="Z42" s="19" t="s">
        <v>67</v>
      </c>
      <c r="AA42" s="19" t="s">
        <v>68</v>
      </c>
      <c r="AB42" s="19" t="s">
        <v>62</v>
      </c>
      <c r="AC42" s="19" t="s">
        <v>69</v>
      </c>
      <c r="AD42" s="19" t="s">
        <v>70</v>
      </c>
      <c r="AE42" s="19" t="s">
        <v>71</v>
      </c>
      <c r="AF42" s="19" t="s">
        <v>72</v>
      </c>
      <c r="AG42" s="119" t="s">
        <v>62</v>
      </c>
    </row>
    <row r="43" spans="2:33" x14ac:dyDescent="0.25">
      <c r="B43" s="613"/>
      <c r="C43" s="1">
        <v>5315</v>
      </c>
      <c r="D43" s="1" t="s">
        <v>12</v>
      </c>
      <c r="E43" s="258">
        <v>7.7999999999999996E-3</v>
      </c>
      <c r="F43" s="259">
        <v>7.7999999999999996E-3</v>
      </c>
      <c r="G43" s="258">
        <v>4.53E-2</v>
      </c>
      <c r="H43" s="259">
        <v>4.53E-2</v>
      </c>
      <c r="I43" s="277">
        <v>0.14019999999999999</v>
      </c>
      <c r="J43" s="278">
        <v>0.14019999999999999</v>
      </c>
      <c r="K43" s="277">
        <v>0.47220000000000001</v>
      </c>
      <c r="L43" s="278">
        <v>0.47220000000000001</v>
      </c>
      <c r="M43" s="235">
        <v>0</v>
      </c>
      <c r="N43" s="142">
        <f t="shared" si="17"/>
        <v>5.8076923076923084</v>
      </c>
      <c r="O43" s="294">
        <f t="shared" si="18"/>
        <v>17.974358974358974</v>
      </c>
      <c r="Q43" s="600" t="s">
        <v>61</v>
      </c>
      <c r="R43" s="550"/>
      <c r="S43" s="15">
        <v>3.3</v>
      </c>
      <c r="T43" s="15">
        <v>5.3</v>
      </c>
      <c r="U43" s="15">
        <v>5.3</v>
      </c>
      <c r="V43" s="15">
        <v>4.5</v>
      </c>
      <c r="W43" s="22">
        <f>S43+T43+U43+V43</f>
        <v>18.399999999999999</v>
      </c>
      <c r="X43" s="15">
        <v>3.3</v>
      </c>
      <c r="Y43" s="15">
        <v>4.8</v>
      </c>
      <c r="Z43" s="15">
        <v>4.8</v>
      </c>
      <c r="AA43" s="15">
        <v>3.9</v>
      </c>
      <c r="AB43" s="22">
        <f>X43+Y43+Z43+AA43</f>
        <v>16.799999999999997</v>
      </c>
      <c r="AC43" s="15">
        <v>3.3</v>
      </c>
      <c r="AD43" s="15">
        <v>3.9</v>
      </c>
      <c r="AE43" s="15">
        <v>3.9</v>
      </c>
      <c r="AF43" s="15">
        <v>3.3</v>
      </c>
      <c r="AG43" s="120">
        <f>AC43+AD43+AE43+AF43</f>
        <v>14.399999999999999</v>
      </c>
    </row>
    <row r="44" spans="2:33" ht="15.75" thickBot="1" x14ac:dyDescent="0.3">
      <c r="B44" s="620"/>
      <c r="C44" s="118">
        <v>5316</v>
      </c>
      <c r="D44" s="118" t="s">
        <v>12</v>
      </c>
      <c r="E44" s="266">
        <v>7.7999999999999996E-3</v>
      </c>
      <c r="F44" s="267">
        <v>7.7999999999999996E-3</v>
      </c>
      <c r="G44" s="266">
        <v>4.53E-2</v>
      </c>
      <c r="H44" s="267">
        <v>4.53E-2</v>
      </c>
      <c r="I44" s="283">
        <v>0.14019999999999999</v>
      </c>
      <c r="J44" s="284">
        <v>0.14019999999999999</v>
      </c>
      <c r="K44" s="283">
        <v>0.47220000000000001</v>
      </c>
      <c r="L44" s="284">
        <v>0.47220000000000001</v>
      </c>
      <c r="M44" s="304">
        <v>0</v>
      </c>
      <c r="N44" s="241">
        <f t="shared" si="17"/>
        <v>5.8076923076923084</v>
      </c>
      <c r="O44" s="297">
        <f t="shared" si="18"/>
        <v>17.974358974358974</v>
      </c>
      <c r="Q44" s="601" t="s">
        <v>60</v>
      </c>
      <c r="R44" s="602"/>
      <c r="S44" s="26">
        <v>3.3</v>
      </c>
      <c r="T44" s="26">
        <v>5.3</v>
      </c>
      <c r="U44" s="26">
        <v>5.3</v>
      </c>
      <c r="V44" s="26">
        <v>4.5</v>
      </c>
      <c r="W44" s="121">
        <f>S44+T44+U44+V44</f>
        <v>18.399999999999999</v>
      </c>
      <c r="X44" s="26">
        <v>3.3</v>
      </c>
      <c r="Y44" s="26">
        <v>4.8</v>
      </c>
      <c r="Z44" s="26">
        <v>4.8</v>
      </c>
      <c r="AA44" s="26">
        <v>3.9</v>
      </c>
      <c r="AB44" s="121">
        <f>X44+Y44+Z44+AA44</f>
        <v>16.799999999999997</v>
      </c>
      <c r="AC44" s="26">
        <v>3.3</v>
      </c>
      <c r="AD44" s="26">
        <v>3.9</v>
      </c>
      <c r="AE44" s="26">
        <v>3.9</v>
      </c>
      <c r="AF44" s="26">
        <v>3.3</v>
      </c>
      <c r="AG44" s="122">
        <f>AC44+AD44+AE44+AF44</f>
        <v>14.399999999999999</v>
      </c>
    </row>
    <row r="45" spans="2:33" ht="15.75" thickBot="1" x14ac:dyDescent="0.3"/>
    <row r="46" spans="2:33" ht="16.5" thickBot="1" x14ac:dyDescent="0.3">
      <c r="B46" s="627" t="s">
        <v>316</v>
      </c>
      <c r="C46" s="628"/>
      <c r="D46" s="628"/>
      <c r="E46" s="628"/>
      <c r="F46" s="628"/>
      <c r="G46" s="628"/>
      <c r="H46" s="628"/>
      <c r="I46" s="628"/>
      <c r="J46" s="628"/>
      <c r="K46" s="628"/>
      <c r="L46" s="628"/>
      <c r="M46" s="628"/>
      <c r="N46" s="628"/>
      <c r="O46" s="629"/>
    </row>
    <row r="47" spans="2:33" ht="15" customHeight="1" x14ac:dyDescent="0.25">
      <c r="B47" s="630" t="s">
        <v>64</v>
      </c>
      <c r="C47" s="616" t="s">
        <v>32</v>
      </c>
      <c r="D47" s="616" t="s">
        <v>30</v>
      </c>
      <c r="E47" s="625" t="s">
        <v>231</v>
      </c>
      <c r="F47" s="626" t="s">
        <v>232</v>
      </c>
      <c r="G47" s="616" t="s">
        <v>235</v>
      </c>
      <c r="H47" s="616" t="s">
        <v>236</v>
      </c>
      <c r="I47" s="625" t="s">
        <v>233</v>
      </c>
      <c r="J47" s="626" t="s">
        <v>234</v>
      </c>
      <c r="K47" s="625" t="s">
        <v>320</v>
      </c>
      <c r="L47" s="626" t="s">
        <v>321</v>
      </c>
      <c r="M47" s="634"/>
      <c r="N47" s="636"/>
      <c r="O47" s="632"/>
      <c r="R47" s="11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13"/>
    </row>
    <row r="48" spans="2:33" ht="15.75" thickBot="1" x14ac:dyDescent="0.3">
      <c r="B48" s="631"/>
      <c r="C48" s="617"/>
      <c r="D48" s="617"/>
      <c r="E48" s="619"/>
      <c r="F48" s="597"/>
      <c r="G48" s="617"/>
      <c r="H48" s="617"/>
      <c r="I48" s="619"/>
      <c r="J48" s="597"/>
      <c r="K48" s="619"/>
      <c r="L48" s="597"/>
      <c r="M48" s="635"/>
      <c r="N48" s="637"/>
      <c r="O48" s="633"/>
      <c r="R48" s="1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7"/>
    </row>
    <row r="49" spans="2:30" x14ac:dyDescent="0.25">
      <c r="B49" s="612">
        <v>1</v>
      </c>
      <c r="C49" s="1">
        <v>7111</v>
      </c>
      <c r="D49" s="1" t="s">
        <v>28</v>
      </c>
      <c r="E49" s="246">
        <v>71.3</v>
      </c>
      <c r="F49" s="247">
        <v>71.3</v>
      </c>
      <c r="G49" s="248">
        <v>76.8</v>
      </c>
      <c r="H49" s="248">
        <v>76.8</v>
      </c>
      <c r="I49" s="246">
        <v>61.4</v>
      </c>
      <c r="J49" s="247">
        <v>61.4</v>
      </c>
      <c r="K49" s="246">
        <v>7.7</v>
      </c>
      <c r="L49" s="247">
        <v>7.7</v>
      </c>
      <c r="M49" s="223"/>
      <c r="N49" s="223"/>
      <c r="O49" s="290"/>
      <c r="R49" s="1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7"/>
    </row>
    <row r="50" spans="2:30" x14ac:dyDescent="0.25">
      <c r="B50" s="613"/>
      <c r="C50" s="1">
        <v>7112</v>
      </c>
      <c r="D50" s="1" t="s">
        <v>27</v>
      </c>
      <c r="E50" s="246">
        <v>47.5</v>
      </c>
      <c r="F50" s="247">
        <v>47.5</v>
      </c>
      <c r="G50" s="248">
        <v>51.1</v>
      </c>
      <c r="H50" s="248">
        <v>51.1</v>
      </c>
      <c r="I50" s="246">
        <v>40.9</v>
      </c>
      <c r="J50" s="247">
        <v>40.9</v>
      </c>
      <c r="K50" s="246">
        <v>5.0999999999999996</v>
      </c>
      <c r="L50" s="247">
        <v>5.0999999999999996</v>
      </c>
      <c r="M50" s="223"/>
      <c r="N50" s="223"/>
      <c r="O50" s="290"/>
      <c r="R50" s="1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7"/>
    </row>
    <row r="51" spans="2:30" x14ac:dyDescent="0.25">
      <c r="B51" s="613"/>
      <c r="C51" s="1">
        <v>7113</v>
      </c>
      <c r="D51" s="1" t="s">
        <v>27</v>
      </c>
      <c r="E51" s="246">
        <v>44.9</v>
      </c>
      <c r="F51" s="247">
        <v>44.9</v>
      </c>
      <c r="G51" s="248">
        <v>48.4</v>
      </c>
      <c r="H51" s="248">
        <v>48.4</v>
      </c>
      <c r="I51" s="246">
        <v>38.700000000000003</v>
      </c>
      <c r="J51" s="247">
        <v>38.700000000000003</v>
      </c>
      <c r="K51" s="246">
        <v>4.8</v>
      </c>
      <c r="L51" s="247">
        <v>4.8</v>
      </c>
      <c r="M51" s="223"/>
      <c r="N51" s="223"/>
      <c r="O51" s="290"/>
      <c r="R51" s="1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7"/>
    </row>
    <row r="52" spans="2:30" x14ac:dyDescent="0.25">
      <c r="B52" s="613"/>
      <c r="C52" s="1">
        <v>7114</v>
      </c>
      <c r="D52" s="1" t="s">
        <v>27</v>
      </c>
      <c r="E52" s="246">
        <v>41.5</v>
      </c>
      <c r="F52" s="247">
        <v>41.5</v>
      </c>
      <c r="G52" s="248">
        <v>44.7</v>
      </c>
      <c r="H52" s="248">
        <v>44.7</v>
      </c>
      <c r="I52" s="246">
        <v>35.799999999999997</v>
      </c>
      <c r="J52" s="247">
        <v>35.799999999999997</v>
      </c>
      <c r="K52" s="246">
        <v>4.5</v>
      </c>
      <c r="L52" s="247">
        <v>4.5</v>
      </c>
      <c r="M52" s="223"/>
      <c r="N52" s="223"/>
      <c r="O52" s="290"/>
      <c r="R52" s="1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7"/>
    </row>
    <row r="53" spans="2:30" x14ac:dyDescent="0.25">
      <c r="B53" s="613"/>
      <c r="C53" s="1">
        <v>7115</v>
      </c>
      <c r="D53" s="1" t="s">
        <v>27</v>
      </c>
      <c r="E53" s="246">
        <v>36.4</v>
      </c>
      <c r="F53" s="247">
        <v>36.4</v>
      </c>
      <c r="G53" s="248">
        <v>39.200000000000003</v>
      </c>
      <c r="H53" s="248">
        <v>39.200000000000003</v>
      </c>
      <c r="I53" s="246">
        <v>31.3</v>
      </c>
      <c r="J53" s="247">
        <v>31.3</v>
      </c>
      <c r="K53" s="246">
        <v>3.9</v>
      </c>
      <c r="L53" s="247">
        <v>3.9</v>
      </c>
      <c r="M53" s="223"/>
      <c r="N53" s="223"/>
      <c r="O53" s="290"/>
      <c r="R53" s="1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7"/>
    </row>
    <row r="54" spans="2:30" x14ac:dyDescent="0.25">
      <c r="B54" s="614"/>
      <c r="C54" s="21">
        <v>7116</v>
      </c>
      <c r="D54" s="21" t="s">
        <v>27</v>
      </c>
      <c r="E54" s="249">
        <v>30.8</v>
      </c>
      <c r="F54" s="250">
        <v>30.8</v>
      </c>
      <c r="G54" s="251">
        <v>33.1</v>
      </c>
      <c r="H54" s="251">
        <v>33.1</v>
      </c>
      <c r="I54" s="249">
        <v>26.5</v>
      </c>
      <c r="J54" s="250">
        <v>26.5</v>
      </c>
      <c r="K54" s="249">
        <v>3.3</v>
      </c>
      <c r="L54" s="250">
        <v>3.3</v>
      </c>
      <c r="M54" s="262"/>
      <c r="N54" s="262"/>
      <c r="O54" s="291"/>
      <c r="R54" s="1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7"/>
    </row>
    <row r="55" spans="2:30" x14ac:dyDescent="0.25">
      <c r="B55" s="615">
        <v>2</v>
      </c>
      <c r="C55" s="20">
        <v>7211</v>
      </c>
      <c r="D55" s="20" t="s">
        <v>29</v>
      </c>
      <c r="E55" s="252">
        <v>118.8</v>
      </c>
      <c r="F55" s="253">
        <v>118.8</v>
      </c>
      <c r="G55" s="254">
        <v>128</v>
      </c>
      <c r="H55" s="254">
        <v>128</v>
      </c>
      <c r="I55" s="252">
        <v>102.4</v>
      </c>
      <c r="J55" s="253">
        <v>102.4</v>
      </c>
      <c r="K55" s="252">
        <v>12.8</v>
      </c>
      <c r="L55" s="253">
        <v>12.8</v>
      </c>
      <c r="M55" s="265"/>
      <c r="N55" s="265"/>
      <c r="O55" s="292"/>
      <c r="R55" s="1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7"/>
    </row>
    <row r="56" spans="2:30" x14ac:dyDescent="0.25">
      <c r="B56" s="613"/>
      <c r="C56" s="1">
        <v>7212</v>
      </c>
      <c r="D56" s="1" t="s">
        <v>28</v>
      </c>
      <c r="E56" s="246">
        <v>82.8</v>
      </c>
      <c r="F56" s="247">
        <v>82.8</v>
      </c>
      <c r="G56" s="248">
        <v>89.2</v>
      </c>
      <c r="H56" s="248">
        <v>89.2</v>
      </c>
      <c r="I56" s="246">
        <v>71.400000000000006</v>
      </c>
      <c r="J56" s="247">
        <v>71.400000000000006</v>
      </c>
      <c r="K56" s="246">
        <v>8.9</v>
      </c>
      <c r="L56" s="247">
        <v>8.9</v>
      </c>
      <c r="M56" s="223"/>
      <c r="N56" s="223"/>
      <c r="O56" s="290"/>
      <c r="R56" s="1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7"/>
    </row>
    <row r="57" spans="2:30" x14ac:dyDescent="0.25">
      <c r="B57" s="613"/>
      <c r="C57" s="1">
        <v>7213</v>
      </c>
      <c r="D57" s="1" t="s">
        <v>28</v>
      </c>
      <c r="E57" s="246">
        <v>77.8</v>
      </c>
      <c r="F57" s="247">
        <v>77.8</v>
      </c>
      <c r="G57" s="248">
        <v>83.8</v>
      </c>
      <c r="H57" s="248">
        <v>83.8</v>
      </c>
      <c r="I57" s="246">
        <v>67</v>
      </c>
      <c r="J57" s="247">
        <v>67</v>
      </c>
      <c r="K57" s="246">
        <v>8.4</v>
      </c>
      <c r="L57" s="247">
        <v>8.4</v>
      </c>
      <c r="M57" s="223"/>
      <c r="N57" s="223"/>
      <c r="O57" s="290"/>
      <c r="R57" s="1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7"/>
    </row>
    <row r="58" spans="2:30" x14ac:dyDescent="0.25">
      <c r="B58" s="613"/>
      <c r="C58" s="1">
        <v>7214</v>
      </c>
      <c r="D58" s="1" t="s">
        <v>27</v>
      </c>
      <c r="E58" s="246">
        <v>49.6</v>
      </c>
      <c r="F58" s="247">
        <v>49.6</v>
      </c>
      <c r="G58" s="248">
        <v>53.4</v>
      </c>
      <c r="H58" s="248">
        <v>53.4</v>
      </c>
      <c r="I58" s="246">
        <v>42.7</v>
      </c>
      <c r="J58" s="247">
        <v>42.7</v>
      </c>
      <c r="K58" s="246">
        <v>5.3</v>
      </c>
      <c r="L58" s="247">
        <v>5.3</v>
      </c>
      <c r="M58" s="223"/>
      <c r="N58" s="223"/>
      <c r="O58" s="290"/>
      <c r="R58" s="1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7"/>
    </row>
    <row r="59" spans="2:30" x14ac:dyDescent="0.25">
      <c r="B59" s="613"/>
      <c r="C59" s="1">
        <v>7215</v>
      </c>
      <c r="D59" s="1" t="s">
        <v>27</v>
      </c>
      <c r="E59" s="246">
        <v>44.7</v>
      </c>
      <c r="F59" s="247">
        <v>44.7</v>
      </c>
      <c r="G59" s="248">
        <v>48.1</v>
      </c>
      <c r="H59" s="248">
        <v>48.1</v>
      </c>
      <c r="I59" s="246">
        <v>38.5</v>
      </c>
      <c r="J59" s="247">
        <v>38.5</v>
      </c>
      <c r="K59" s="246">
        <v>4.8</v>
      </c>
      <c r="L59" s="247">
        <v>4.8</v>
      </c>
      <c r="M59" s="223"/>
      <c r="N59" s="223"/>
      <c r="O59" s="290"/>
      <c r="R59" s="1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7"/>
    </row>
    <row r="60" spans="2:30" x14ac:dyDescent="0.25">
      <c r="B60" s="614"/>
      <c r="C60" s="21">
        <v>7216</v>
      </c>
      <c r="D60" s="21" t="s">
        <v>27</v>
      </c>
      <c r="E60" s="249">
        <v>36</v>
      </c>
      <c r="F60" s="250">
        <v>36</v>
      </c>
      <c r="G60" s="251">
        <v>38.799999999999997</v>
      </c>
      <c r="H60" s="251">
        <v>38.799999999999997</v>
      </c>
      <c r="I60" s="249">
        <v>31</v>
      </c>
      <c r="J60" s="250">
        <v>31</v>
      </c>
      <c r="K60" s="249">
        <v>3.9</v>
      </c>
      <c r="L60" s="250">
        <v>3.9</v>
      </c>
      <c r="M60" s="262"/>
      <c r="N60" s="262"/>
      <c r="O60" s="291"/>
      <c r="R60" s="1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7"/>
    </row>
    <row r="61" spans="2:30" x14ac:dyDescent="0.25">
      <c r="B61" s="615">
        <v>3</v>
      </c>
      <c r="C61" s="20">
        <v>7311</v>
      </c>
      <c r="D61" s="20" t="s">
        <v>29</v>
      </c>
      <c r="E61" s="252">
        <v>118.8</v>
      </c>
      <c r="F61" s="253">
        <v>118.8</v>
      </c>
      <c r="G61" s="254">
        <v>128</v>
      </c>
      <c r="H61" s="254">
        <v>128</v>
      </c>
      <c r="I61" s="252">
        <v>102.4</v>
      </c>
      <c r="J61" s="253">
        <v>102.4</v>
      </c>
      <c r="K61" s="252">
        <v>12.8</v>
      </c>
      <c r="L61" s="253">
        <v>12.8</v>
      </c>
      <c r="M61" s="265"/>
      <c r="N61" s="265"/>
      <c r="O61" s="292"/>
      <c r="R61" s="1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7"/>
    </row>
    <row r="62" spans="2:30" x14ac:dyDescent="0.25">
      <c r="B62" s="613"/>
      <c r="C62" s="1">
        <v>7312</v>
      </c>
      <c r="D62" s="1" t="s">
        <v>28</v>
      </c>
      <c r="E62" s="246">
        <v>82.8</v>
      </c>
      <c r="F62" s="247">
        <v>82.8</v>
      </c>
      <c r="G62" s="248">
        <v>89.2</v>
      </c>
      <c r="H62" s="248">
        <v>89.2</v>
      </c>
      <c r="I62" s="246">
        <v>71.400000000000006</v>
      </c>
      <c r="J62" s="247">
        <v>71.400000000000006</v>
      </c>
      <c r="K62" s="246">
        <v>8.9</v>
      </c>
      <c r="L62" s="247">
        <v>8.9</v>
      </c>
      <c r="M62" s="223"/>
      <c r="N62" s="223"/>
      <c r="O62" s="290"/>
      <c r="R62" s="1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7"/>
    </row>
    <row r="63" spans="2:30" x14ac:dyDescent="0.25">
      <c r="B63" s="613"/>
      <c r="C63" s="1">
        <v>7313</v>
      </c>
      <c r="D63" s="1" t="s">
        <v>28</v>
      </c>
      <c r="E63" s="246">
        <v>77.8</v>
      </c>
      <c r="F63" s="247">
        <v>77.8</v>
      </c>
      <c r="G63" s="248">
        <v>83.8</v>
      </c>
      <c r="H63" s="248">
        <v>83.8</v>
      </c>
      <c r="I63" s="246">
        <v>67</v>
      </c>
      <c r="J63" s="247">
        <v>67</v>
      </c>
      <c r="K63" s="246">
        <v>8.4</v>
      </c>
      <c r="L63" s="247">
        <v>8.4</v>
      </c>
      <c r="M63" s="223"/>
      <c r="N63" s="223"/>
      <c r="O63" s="290"/>
      <c r="R63" s="1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7"/>
    </row>
    <row r="64" spans="2:30" x14ac:dyDescent="0.25">
      <c r="B64" s="613"/>
      <c r="C64" s="1">
        <v>7314</v>
      </c>
      <c r="D64" s="1" t="s">
        <v>27</v>
      </c>
      <c r="E64" s="246">
        <v>49.6</v>
      </c>
      <c r="F64" s="247">
        <v>49.6</v>
      </c>
      <c r="G64" s="248">
        <v>53.4</v>
      </c>
      <c r="H64" s="248">
        <v>53.4</v>
      </c>
      <c r="I64" s="246">
        <v>42.7</v>
      </c>
      <c r="J64" s="247">
        <v>42.7</v>
      </c>
      <c r="K64" s="246">
        <v>5.3</v>
      </c>
      <c r="L64" s="247">
        <v>5.3</v>
      </c>
      <c r="M64" s="223"/>
      <c r="N64" s="223"/>
      <c r="O64" s="290"/>
      <c r="R64" s="1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7"/>
    </row>
    <row r="65" spans="2:30" x14ac:dyDescent="0.25">
      <c r="B65" s="613"/>
      <c r="C65" s="1">
        <v>7315</v>
      </c>
      <c r="D65" s="1" t="s">
        <v>27</v>
      </c>
      <c r="E65" s="246">
        <v>44.7</v>
      </c>
      <c r="F65" s="247">
        <v>44.7</v>
      </c>
      <c r="G65" s="248">
        <v>48.1</v>
      </c>
      <c r="H65" s="248">
        <v>48.1</v>
      </c>
      <c r="I65" s="246">
        <v>38.5</v>
      </c>
      <c r="J65" s="247">
        <v>38.5</v>
      </c>
      <c r="K65" s="246">
        <v>4.8</v>
      </c>
      <c r="L65" s="247">
        <v>4.8</v>
      </c>
      <c r="M65" s="223"/>
      <c r="N65" s="223"/>
      <c r="O65" s="290"/>
      <c r="R65" s="1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7"/>
    </row>
    <row r="66" spans="2:30" x14ac:dyDescent="0.25">
      <c r="B66" s="614"/>
      <c r="C66" s="21">
        <v>7316</v>
      </c>
      <c r="D66" s="21" t="s">
        <v>27</v>
      </c>
      <c r="E66" s="249">
        <v>36</v>
      </c>
      <c r="F66" s="250">
        <v>36</v>
      </c>
      <c r="G66" s="251">
        <v>38.799999999999997</v>
      </c>
      <c r="H66" s="251">
        <v>38.799999999999997</v>
      </c>
      <c r="I66" s="249">
        <v>31</v>
      </c>
      <c r="J66" s="250">
        <v>31</v>
      </c>
      <c r="K66" s="249">
        <v>3.9</v>
      </c>
      <c r="L66" s="250">
        <v>3.9</v>
      </c>
      <c r="M66" s="262"/>
      <c r="N66" s="262"/>
      <c r="O66" s="291"/>
      <c r="R66" s="1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7"/>
    </row>
    <row r="67" spans="2:30" x14ac:dyDescent="0.25">
      <c r="B67" s="615">
        <v>4</v>
      </c>
      <c r="C67" s="20">
        <v>7411</v>
      </c>
      <c r="D67" s="20" t="s">
        <v>28</v>
      </c>
      <c r="E67" s="252">
        <v>71.3</v>
      </c>
      <c r="F67" s="253">
        <v>71.3</v>
      </c>
      <c r="G67" s="254">
        <v>76.8</v>
      </c>
      <c r="H67" s="254">
        <v>76.8</v>
      </c>
      <c r="I67" s="252">
        <v>61.4</v>
      </c>
      <c r="J67" s="253">
        <v>61.4</v>
      </c>
      <c r="K67" s="252">
        <v>7.7</v>
      </c>
      <c r="L67" s="253">
        <v>7.7</v>
      </c>
      <c r="M67" s="265"/>
      <c r="N67" s="265"/>
      <c r="O67" s="292"/>
      <c r="R67" s="1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7"/>
    </row>
    <row r="68" spans="2:30" x14ac:dyDescent="0.25">
      <c r="B68" s="613"/>
      <c r="C68" s="1">
        <v>7412</v>
      </c>
      <c r="D68" s="1" t="s">
        <v>27</v>
      </c>
      <c r="E68" s="246">
        <v>47.5</v>
      </c>
      <c r="F68" s="247">
        <v>47.5</v>
      </c>
      <c r="G68" s="248">
        <v>51.1</v>
      </c>
      <c r="H68" s="248">
        <v>51.1</v>
      </c>
      <c r="I68" s="246">
        <v>40.9</v>
      </c>
      <c r="J68" s="247">
        <v>40.9</v>
      </c>
      <c r="K68" s="246">
        <v>5.0999999999999996</v>
      </c>
      <c r="L68" s="247">
        <v>5.0999999999999996</v>
      </c>
      <c r="M68" s="223"/>
      <c r="N68" s="223"/>
      <c r="O68" s="290"/>
      <c r="R68" s="1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7"/>
    </row>
    <row r="69" spans="2:30" x14ac:dyDescent="0.25">
      <c r="B69" s="613"/>
      <c r="C69" s="1">
        <v>7413</v>
      </c>
      <c r="D69" s="1" t="s">
        <v>27</v>
      </c>
      <c r="E69" s="246">
        <v>44.9</v>
      </c>
      <c r="F69" s="247">
        <v>44.9</v>
      </c>
      <c r="G69" s="248">
        <v>48.4</v>
      </c>
      <c r="H69" s="248">
        <v>48.4</v>
      </c>
      <c r="I69" s="246">
        <v>38.700000000000003</v>
      </c>
      <c r="J69" s="247">
        <v>38.700000000000003</v>
      </c>
      <c r="K69" s="246">
        <v>4.8</v>
      </c>
      <c r="L69" s="247">
        <v>4.8</v>
      </c>
      <c r="M69" s="223"/>
      <c r="N69" s="223"/>
      <c r="O69" s="290"/>
      <c r="R69" s="1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7"/>
    </row>
    <row r="70" spans="2:30" x14ac:dyDescent="0.25">
      <c r="B70" s="613"/>
      <c r="C70" s="1">
        <v>7414</v>
      </c>
      <c r="D70" s="1" t="s">
        <v>27</v>
      </c>
      <c r="E70" s="246">
        <v>41.5</v>
      </c>
      <c r="F70" s="247">
        <v>41.5</v>
      </c>
      <c r="G70" s="248">
        <v>44.7</v>
      </c>
      <c r="H70" s="248">
        <v>44.7</v>
      </c>
      <c r="I70" s="246">
        <v>35.799999999999997</v>
      </c>
      <c r="J70" s="247">
        <v>35.799999999999997</v>
      </c>
      <c r="K70" s="246">
        <v>4.5</v>
      </c>
      <c r="L70" s="247">
        <v>4.5</v>
      </c>
      <c r="M70" s="223"/>
      <c r="N70" s="223"/>
      <c r="O70" s="290"/>
      <c r="R70" s="1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7"/>
    </row>
    <row r="71" spans="2:30" x14ac:dyDescent="0.25">
      <c r="B71" s="613"/>
      <c r="C71" s="1">
        <v>7415</v>
      </c>
      <c r="D71" s="1" t="s">
        <v>27</v>
      </c>
      <c r="E71" s="246">
        <v>36.4</v>
      </c>
      <c r="F71" s="247">
        <v>36.4</v>
      </c>
      <c r="G71" s="248">
        <v>39.200000000000003</v>
      </c>
      <c r="H71" s="248">
        <v>39.200000000000003</v>
      </c>
      <c r="I71" s="246">
        <v>31.3</v>
      </c>
      <c r="J71" s="247">
        <v>31.3</v>
      </c>
      <c r="K71" s="246">
        <v>3.9</v>
      </c>
      <c r="L71" s="247">
        <v>3.9</v>
      </c>
      <c r="M71" s="223"/>
      <c r="N71" s="223"/>
      <c r="O71" s="290"/>
      <c r="R71" s="1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7"/>
    </row>
    <row r="72" spans="2:30" ht="15.75" thickBot="1" x14ac:dyDescent="0.3">
      <c r="B72" s="620"/>
      <c r="C72" s="118">
        <v>7416</v>
      </c>
      <c r="D72" s="118" t="s">
        <v>27</v>
      </c>
      <c r="E72" s="255">
        <v>30.8</v>
      </c>
      <c r="F72" s="256">
        <v>30.8</v>
      </c>
      <c r="G72" s="257">
        <v>33.1</v>
      </c>
      <c r="H72" s="257">
        <v>33.1</v>
      </c>
      <c r="I72" s="255">
        <v>26.5</v>
      </c>
      <c r="J72" s="256">
        <v>26.5</v>
      </c>
      <c r="K72" s="255">
        <v>3.3</v>
      </c>
      <c r="L72" s="256">
        <v>3.3</v>
      </c>
      <c r="M72" s="268"/>
      <c r="N72" s="268"/>
      <c r="O72" s="293"/>
      <c r="R72" s="9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10"/>
    </row>
    <row r="73" spans="2:30" ht="15.75" thickBot="1" x14ac:dyDescent="0.3"/>
    <row r="74" spans="2:30" ht="16.5" thickBot="1" x14ac:dyDescent="0.3">
      <c r="B74" s="627" t="s">
        <v>319</v>
      </c>
      <c r="C74" s="628"/>
      <c r="D74" s="628"/>
      <c r="E74" s="628"/>
      <c r="F74" s="628"/>
      <c r="G74" s="628"/>
      <c r="H74" s="628"/>
      <c r="I74" s="628"/>
      <c r="J74" s="628"/>
      <c r="K74" s="628"/>
      <c r="L74" s="628"/>
      <c r="M74" s="628"/>
      <c r="N74" s="628"/>
      <c r="O74" s="629"/>
    </row>
    <row r="75" spans="2:30" ht="15" customHeight="1" x14ac:dyDescent="0.25">
      <c r="B75" s="630" t="s">
        <v>64</v>
      </c>
      <c r="C75" s="616" t="s">
        <v>32</v>
      </c>
      <c r="D75" s="616" t="s">
        <v>30</v>
      </c>
      <c r="E75" s="618" t="s">
        <v>439</v>
      </c>
      <c r="F75" s="596" t="s">
        <v>438</v>
      </c>
      <c r="G75" s="618" t="s">
        <v>437</v>
      </c>
      <c r="H75" s="596" t="s">
        <v>436</v>
      </c>
      <c r="I75" s="618" t="s">
        <v>435</v>
      </c>
      <c r="J75" s="596" t="s">
        <v>434</v>
      </c>
      <c r="K75" s="618" t="s">
        <v>433</v>
      </c>
      <c r="L75" s="596" t="s">
        <v>432</v>
      </c>
      <c r="M75" s="634" t="s">
        <v>347</v>
      </c>
      <c r="N75" s="703" t="s">
        <v>431</v>
      </c>
      <c r="O75" s="598" t="s">
        <v>430</v>
      </c>
    </row>
    <row r="76" spans="2:30" ht="15.75" customHeight="1" thickBot="1" x14ac:dyDescent="0.3">
      <c r="B76" s="631"/>
      <c r="C76" s="617"/>
      <c r="D76" s="617"/>
      <c r="E76" s="619"/>
      <c r="F76" s="597"/>
      <c r="G76" s="619"/>
      <c r="H76" s="597"/>
      <c r="I76" s="619"/>
      <c r="J76" s="597"/>
      <c r="K76" s="619"/>
      <c r="L76" s="597"/>
      <c r="M76" s="635"/>
      <c r="N76" s="704"/>
      <c r="O76" s="599"/>
    </row>
    <row r="77" spans="2:30" x14ac:dyDescent="0.25">
      <c r="B77" s="612">
        <v>1</v>
      </c>
      <c r="C77" s="309">
        <v>7111</v>
      </c>
      <c r="D77" s="309" t="s">
        <v>28</v>
      </c>
      <c r="E77" s="310">
        <v>1.2999999999999999E-2</v>
      </c>
      <c r="F77" s="311">
        <v>1.2999999999999999E-2</v>
      </c>
      <c r="G77" s="312">
        <v>7.8700000000000006E-2</v>
      </c>
      <c r="H77" s="312">
        <v>7.8700000000000006E-2</v>
      </c>
      <c r="I77" s="310">
        <v>0.15820000000000001</v>
      </c>
      <c r="J77" s="311">
        <v>0.15820000000000001</v>
      </c>
      <c r="K77" s="310">
        <v>0.43659999999999999</v>
      </c>
      <c r="L77" s="311">
        <v>0.43659999999999999</v>
      </c>
      <c r="M77" s="313">
        <v>0.222</v>
      </c>
      <c r="N77" s="142">
        <f>G77/E77</f>
        <v>6.0538461538461545</v>
      </c>
      <c r="O77" s="294">
        <f>I77/E77</f>
        <v>12.16923076923077</v>
      </c>
    </row>
    <row r="78" spans="2:30" x14ac:dyDescent="0.25">
      <c r="B78" s="613"/>
      <c r="C78" s="1">
        <v>7112</v>
      </c>
      <c r="D78" s="1" t="s">
        <v>27</v>
      </c>
      <c r="E78" s="258">
        <v>1.5699999999999999E-2</v>
      </c>
      <c r="F78" s="259">
        <v>1.5699999999999999E-2</v>
      </c>
      <c r="G78" s="223">
        <v>8.8300000000000003E-2</v>
      </c>
      <c r="H78" s="223">
        <v>8.8300000000000003E-2</v>
      </c>
      <c r="I78" s="258">
        <v>0.16930000000000001</v>
      </c>
      <c r="J78" s="259">
        <v>0.16930000000000001</v>
      </c>
      <c r="K78" s="258">
        <v>0.45269999999999999</v>
      </c>
      <c r="L78" s="259">
        <v>0.45269999999999999</v>
      </c>
      <c r="M78" s="147">
        <v>0.26600000000000001</v>
      </c>
      <c r="N78" s="142">
        <f>G78/E78</f>
        <v>5.6242038216560513</v>
      </c>
      <c r="O78" s="294">
        <f>I78/E78</f>
        <v>10.783439490445861</v>
      </c>
    </row>
    <row r="79" spans="2:30" x14ac:dyDescent="0.25">
      <c r="B79" s="613"/>
      <c r="C79" s="1">
        <v>7113</v>
      </c>
      <c r="D79" s="1" t="s">
        <v>27</v>
      </c>
      <c r="E79" s="258">
        <v>1.5699999999999999E-2</v>
      </c>
      <c r="F79" s="259">
        <v>1.5699999999999999E-2</v>
      </c>
      <c r="G79" s="223">
        <v>9.7799999999999998E-2</v>
      </c>
      <c r="H79" s="223">
        <v>9.7799999999999998E-2</v>
      </c>
      <c r="I79" s="258">
        <v>0.1973</v>
      </c>
      <c r="J79" s="259">
        <v>0.1973</v>
      </c>
      <c r="K79" s="258">
        <v>0.54549999999999998</v>
      </c>
      <c r="L79" s="259">
        <v>0.54549999999999998</v>
      </c>
      <c r="M79" s="147">
        <v>0.21199999999999999</v>
      </c>
      <c r="N79" s="142">
        <f t="shared" ref="N79:N82" si="19">G79/E79</f>
        <v>6.2292993630573257</v>
      </c>
      <c r="O79" s="294">
        <f t="shared" ref="O79:O81" si="20">I79/E79</f>
        <v>12.566878980891721</v>
      </c>
    </row>
    <row r="80" spans="2:30" x14ac:dyDescent="0.25">
      <c r="B80" s="613"/>
      <c r="C80" s="1">
        <v>7114</v>
      </c>
      <c r="D80" s="1" t="s">
        <v>27</v>
      </c>
      <c r="E80" s="258">
        <v>1.5699999999999999E-2</v>
      </c>
      <c r="F80" s="259">
        <v>1.5699999999999999E-2</v>
      </c>
      <c r="G80" s="223">
        <v>0.10829999999999999</v>
      </c>
      <c r="H80" s="223">
        <v>0.10829999999999999</v>
      </c>
      <c r="I80" s="258">
        <v>0.23719999999999999</v>
      </c>
      <c r="J80" s="259">
        <v>0.23719999999999999</v>
      </c>
      <c r="K80" s="258">
        <v>0.68859999999999999</v>
      </c>
      <c r="L80" s="259">
        <v>0.68859999999999999</v>
      </c>
      <c r="M80" s="147">
        <v>0.158</v>
      </c>
      <c r="N80" s="142">
        <f t="shared" si="19"/>
        <v>6.8980891719745223</v>
      </c>
      <c r="O80" s="294">
        <f t="shared" si="20"/>
        <v>15.108280254777071</v>
      </c>
    </row>
    <row r="81" spans="2:15" x14ac:dyDescent="0.25">
      <c r="B81" s="613"/>
      <c r="C81" s="1">
        <v>7115</v>
      </c>
      <c r="D81" s="1" t="s">
        <v>27</v>
      </c>
      <c r="E81" s="258">
        <v>1.5699999999999999E-2</v>
      </c>
      <c r="F81" s="259">
        <v>1.5699999999999999E-2</v>
      </c>
      <c r="G81" s="223">
        <v>9.3899999999999997E-2</v>
      </c>
      <c r="H81" s="223">
        <v>9.3899999999999997E-2</v>
      </c>
      <c r="I81" s="258">
        <v>0.2772</v>
      </c>
      <c r="J81" s="259">
        <v>0.2772</v>
      </c>
      <c r="K81" s="258">
        <v>0.91839999999999999</v>
      </c>
      <c r="L81" s="259">
        <v>0.91839999999999999</v>
      </c>
      <c r="M81" s="147">
        <v>0.104</v>
      </c>
      <c r="N81" s="142">
        <f t="shared" si="19"/>
        <v>5.9808917197452232</v>
      </c>
      <c r="O81" s="294">
        <f t="shared" si="20"/>
        <v>17.656050955414013</v>
      </c>
    </row>
    <row r="82" spans="2:15" x14ac:dyDescent="0.25">
      <c r="B82" s="614"/>
      <c r="C82" s="21">
        <v>7116</v>
      </c>
      <c r="D82" s="21" t="s">
        <v>27</v>
      </c>
      <c r="E82" s="260">
        <v>1.5699999999999999E-2</v>
      </c>
      <c r="F82" s="261">
        <v>1.5699999999999999E-2</v>
      </c>
      <c r="G82" s="262">
        <v>9.0700000000000003E-2</v>
      </c>
      <c r="H82" s="262">
        <v>9.0700000000000003E-2</v>
      </c>
      <c r="I82" s="260">
        <v>0.28039999999999998</v>
      </c>
      <c r="J82" s="261">
        <v>0.28039999999999998</v>
      </c>
      <c r="K82" s="260">
        <v>0.94440000000000002</v>
      </c>
      <c r="L82" s="261">
        <v>0.94440000000000002</v>
      </c>
      <c r="M82" s="175">
        <v>5.0999999999999997E-2</v>
      </c>
      <c r="N82" s="237">
        <f t="shared" si="19"/>
        <v>5.7770700636942678</v>
      </c>
      <c r="O82" s="295">
        <f>I82/E82</f>
        <v>17.859872611464969</v>
      </c>
    </row>
    <row r="83" spans="2:15" x14ac:dyDescent="0.25">
      <c r="B83" s="615">
        <v>2</v>
      </c>
      <c r="C83" s="20">
        <v>7211</v>
      </c>
      <c r="D83" s="20" t="s">
        <v>29</v>
      </c>
      <c r="E83" s="263">
        <v>1.12E-2</v>
      </c>
      <c r="F83" s="264">
        <v>1.12E-2</v>
      </c>
      <c r="G83" s="265">
        <v>7.2999999999999995E-2</v>
      </c>
      <c r="H83" s="265">
        <v>7.2999999999999995E-2</v>
      </c>
      <c r="I83" s="263">
        <v>0.12089999999999999</v>
      </c>
      <c r="J83" s="264">
        <v>0.12089999999999999</v>
      </c>
      <c r="K83" s="263">
        <v>0.28839999999999999</v>
      </c>
      <c r="L83" s="264">
        <v>0.28839999999999999</v>
      </c>
      <c r="M83" s="305">
        <v>0.32600000000000001</v>
      </c>
      <c r="N83" s="303">
        <f>G83/E83</f>
        <v>6.5178571428571423</v>
      </c>
      <c r="O83" s="296">
        <f>I83/E83</f>
        <v>10.794642857142856</v>
      </c>
    </row>
    <row r="84" spans="2:15" x14ac:dyDescent="0.25">
      <c r="B84" s="613"/>
      <c r="C84" s="1">
        <v>7212</v>
      </c>
      <c r="D84" s="1" t="s">
        <v>28</v>
      </c>
      <c r="E84" s="258">
        <v>1.2999999999999999E-2</v>
      </c>
      <c r="F84" s="259">
        <v>1.2999999999999999E-2</v>
      </c>
      <c r="G84" s="223">
        <v>9.1300000000000006E-2</v>
      </c>
      <c r="H84" s="223">
        <v>9.1300000000000006E-2</v>
      </c>
      <c r="I84" s="258">
        <v>0.14099999999999999</v>
      </c>
      <c r="J84" s="259">
        <v>0.14099999999999999</v>
      </c>
      <c r="K84" s="258">
        <v>0.31509999999999999</v>
      </c>
      <c r="L84" s="259">
        <v>0.31509999999999999</v>
      </c>
      <c r="M84" s="306">
        <v>0.36899999999999999</v>
      </c>
      <c r="N84" s="142">
        <f>G84/E84</f>
        <v>7.0230769230769239</v>
      </c>
      <c r="O84" s="294">
        <f>I84/E84</f>
        <v>10.846153846153845</v>
      </c>
    </row>
    <row r="85" spans="2:15" x14ac:dyDescent="0.25">
      <c r="B85" s="613"/>
      <c r="C85" s="1">
        <v>7213</v>
      </c>
      <c r="D85" s="1" t="s">
        <v>28</v>
      </c>
      <c r="E85" s="258">
        <v>1.2999999999999999E-2</v>
      </c>
      <c r="F85" s="259">
        <v>1.2999999999999999E-2</v>
      </c>
      <c r="G85" s="223">
        <v>7.9600000000000004E-2</v>
      </c>
      <c r="H85" s="223">
        <v>7.9600000000000004E-2</v>
      </c>
      <c r="I85" s="258">
        <v>0.14099999999999999</v>
      </c>
      <c r="J85" s="259">
        <v>0.14099999999999999</v>
      </c>
      <c r="K85" s="258">
        <v>0.35599999999999998</v>
      </c>
      <c r="L85" s="259">
        <v>0.35599999999999998</v>
      </c>
      <c r="M85" s="306">
        <v>0.29499999999999998</v>
      </c>
      <c r="N85" s="142">
        <f t="shared" ref="N85:N88" si="21">G85/E85</f>
        <v>6.1230769230769235</v>
      </c>
      <c r="O85" s="294">
        <f t="shared" ref="O85:O88" si="22">I85/E85</f>
        <v>10.846153846153845</v>
      </c>
    </row>
    <row r="86" spans="2:15" x14ac:dyDescent="0.25">
      <c r="B86" s="613"/>
      <c r="C86" s="1">
        <v>7214</v>
      </c>
      <c r="D86" s="1" t="s">
        <v>27</v>
      </c>
      <c r="E86" s="258">
        <v>1.5699999999999999E-2</v>
      </c>
      <c r="F86" s="259">
        <v>1.5699999999999999E-2</v>
      </c>
      <c r="G86" s="223">
        <v>0.1003</v>
      </c>
      <c r="H86" s="223">
        <v>0.1003</v>
      </c>
      <c r="I86" s="258">
        <v>0.16930000000000001</v>
      </c>
      <c r="J86" s="259">
        <v>0.16930000000000001</v>
      </c>
      <c r="K86" s="258">
        <v>0.41060000000000002</v>
      </c>
      <c r="L86" s="259">
        <v>0.41060000000000002</v>
      </c>
      <c r="M86" s="306">
        <v>0.317</v>
      </c>
      <c r="N86" s="142">
        <f t="shared" si="21"/>
        <v>6.3885350318471339</v>
      </c>
      <c r="O86" s="294">
        <f t="shared" si="22"/>
        <v>10.783439490445861</v>
      </c>
    </row>
    <row r="87" spans="2:15" x14ac:dyDescent="0.25">
      <c r="B87" s="613"/>
      <c r="C87" s="1">
        <v>7215</v>
      </c>
      <c r="D87" s="1" t="s">
        <v>27</v>
      </c>
      <c r="E87" s="258">
        <v>1.5699999999999999E-2</v>
      </c>
      <c r="F87" s="259">
        <v>1.5699999999999999E-2</v>
      </c>
      <c r="G87" s="223">
        <v>9.8900000000000002E-2</v>
      </c>
      <c r="H87" s="223">
        <v>9.8900000000000002E-2</v>
      </c>
      <c r="I87" s="258">
        <v>0.19980000000000001</v>
      </c>
      <c r="J87" s="259">
        <v>0.19980000000000001</v>
      </c>
      <c r="K87" s="258">
        <v>0.55310000000000004</v>
      </c>
      <c r="L87" s="259">
        <v>0.55310000000000004</v>
      </c>
      <c r="M87" s="306">
        <v>0.20899999999999999</v>
      </c>
      <c r="N87" s="142">
        <f t="shared" si="21"/>
        <v>6.2993630573248414</v>
      </c>
      <c r="O87" s="294">
        <f t="shared" si="22"/>
        <v>12.726114649681531</v>
      </c>
    </row>
    <row r="88" spans="2:15" x14ac:dyDescent="0.25">
      <c r="B88" s="614"/>
      <c r="C88" s="21">
        <v>7216</v>
      </c>
      <c r="D88" s="21" t="s">
        <v>27</v>
      </c>
      <c r="E88" s="260">
        <v>1.5699999999999999E-2</v>
      </c>
      <c r="F88" s="261">
        <v>1.5699999999999999E-2</v>
      </c>
      <c r="G88" s="262">
        <v>9.1499999999999998E-2</v>
      </c>
      <c r="H88" s="262">
        <v>9.1499999999999998E-2</v>
      </c>
      <c r="I88" s="260">
        <v>0.2797</v>
      </c>
      <c r="J88" s="261">
        <v>0.2797</v>
      </c>
      <c r="K88" s="260">
        <v>0.93820000000000003</v>
      </c>
      <c r="L88" s="261">
        <v>0.93820000000000003</v>
      </c>
      <c r="M88" s="307">
        <v>0.10100000000000001</v>
      </c>
      <c r="N88" s="237">
        <f t="shared" si="21"/>
        <v>5.8280254777070066</v>
      </c>
      <c r="O88" s="295">
        <f t="shared" si="22"/>
        <v>17.815286624203825</v>
      </c>
    </row>
    <row r="89" spans="2:15" x14ac:dyDescent="0.25">
      <c r="B89" s="615">
        <v>3</v>
      </c>
      <c r="C89" s="20">
        <v>7311</v>
      </c>
      <c r="D89" s="20" t="s">
        <v>29</v>
      </c>
      <c r="E89" s="263">
        <v>1.12E-2</v>
      </c>
      <c r="F89" s="264">
        <v>1.12E-2</v>
      </c>
      <c r="G89" s="265">
        <v>7.2999999999999995E-2</v>
      </c>
      <c r="H89" s="265">
        <v>7.2999999999999995E-2</v>
      </c>
      <c r="I89" s="263">
        <v>0.12089999999999999</v>
      </c>
      <c r="J89" s="264">
        <v>0.12089999999999999</v>
      </c>
      <c r="K89" s="263">
        <v>0.28839999999999999</v>
      </c>
      <c r="L89" s="264">
        <v>0.28839999999999999</v>
      </c>
      <c r="M89" s="147">
        <v>0.32600000000000001</v>
      </c>
      <c r="N89" s="142">
        <f>G89/E89</f>
        <v>6.5178571428571423</v>
      </c>
      <c r="O89" s="294">
        <f>I89/E89</f>
        <v>10.794642857142856</v>
      </c>
    </row>
    <row r="90" spans="2:15" x14ac:dyDescent="0.25">
      <c r="B90" s="613"/>
      <c r="C90" s="1">
        <v>7312</v>
      </c>
      <c r="D90" s="1" t="s">
        <v>28</v>
      </c>
      <c r="E90" s="258">
        <v>1.2999999999999999E-2</v>
      </c>
      <c r="F90" s="259">
        <v>1.2999999999999999E-2</v>
      </c>
      <c r="G90" s="223">
        <v>9.1300000000000006E-2</v>
      </c>
      <c r="H90" s="223">
        <v>9.1300000000000006E-2</v>
      </c>
      <c r="I90" s="258">
        <v>0.14099999999999999</v>
      </c>
      <c r="J90" s="259">
        <v>0.14099999999999999</v>
      </c>
      <c r="K90" s="258">
        <v>0.31509999999999999</v>
      </c>
      <c r="L90" s="259">
        <v>0.31509999999999999</v>
      </c>
      <c r="M90" s="147">
        <v>0.36899999999999999</v>
      </c>
      <c r="N90" s="142">
        <f>G90/E90</f>
        <v>7.0230769230769239</v>
      </c>
      <c r="O90" s="294">
        <f>I90/E90</f>
        <v>10.846153846153845</v>
      </c>
    </row>
    <row r="91" spans="2:15" x14ac:dyDescent="0.25">
      <c r="B91" s="613"/>
      <c r="C91" s="1">
        <v>7313</v>
      </c>
      <c r="D91" s="1" t="s">
        <v>28</v>
      </c>
      <c r="E91" s="258">
        <v>1.2999999999999999E-2</v>
      </c>
      <c r="F91" s="259">
        <v>1.2999999999999999E-2</v>
      </c>
      <c r="G91" s="223">
        <v>7.9600000000000004E-2</v>
      </c>
      <c r="H91" s="223">
        <v>7.9600000000000004E-2</v>
      </c>
      <c r="I91" s="258">
        <v>0.14099999999999999</v>
      </c>
      <c r="J91" s="259">
        <v>0.14099999999999999</v>
      </c>
      <c r="K91" s="258">
        <v>0.35599999999999998</v>
      </c>
      <c r="L91" s="259">
        <v>0.35599999999999998</v>
      </c>
      <c r="M91" s="147">
        <v>0.29499999999999998</v>
      </c>
      <c r="N91" s="142">
        <f t="shared" ref="N91:N94" si="23">G91/E91</f>
        <v>6.1230769230769235</v>
      </c>
      <c r="O91" s="294">
        <f t="shared" ref="O91:O94" si="24">I91/E91</f>
        <v>10.846153846153845</v>
      </c>
    </row>
    <row r="92" spans="2:15" x14ac:dyDescent="0.25">
      <c r="B92" s="613"/>
      <c r="C92" s="1">
        <v>7314</v>
      </c>
      <c r="D92" s="1" t="s">
        <v>27</v>
      </c>
      <c r="E92" s="258">
        <v>1.5699999999999999E-2</v>
      </c>
      <c r="F92" s="259">
        <v>1.5699999999999999E-2</v>
      </c>
      <c r="G92" s="223">
        <v>0.1003</v>
      </c>
      <c r="H92" s="223">
        <v>0.1003</v>
      </c>
      <c r="I92" s="258">
        <v>0.16930000000000001</v>
      </c>
      <c r="J92" s="259">
        <v>0.16930000000000001</v>
      </c>
      <c r="K92" s="258">
        <v>0.41060000000000002</v>
      </c>
      <c r="L92" s="259">
        <v>0.41060000000000002</v>
      </c>
      <c r="M92" s="147">
        <v>0.317</v>
      </c>
      <c r="N92" s="142">
        <f t="shared" si="23"/>
        <v>6.3885350318471339</v>
      </c>
      <c r="O92" s="294">
        <f t="shared" si="24"/>
        <v>10.783439490445861</v>
      </c>
    </row>
    <row r="93" spans="2:15" x14ac:dyDescent="0.25">
      <c r="B93" s="613"/>
      <c r="C93" s="1">
        <v>7315</v>
      </c>
      <c r="D93" s="1" t="s">
        <v>27</v>
      </c>
      <c r="E93" s="258">
        <v>1.5699999999999999E-2</v>
      </c>
      <c r="F93" s="259">
        <v>1.5699999999999999E-2</v>
      </c>
      <c r="G93" s="223">
        <v>9.8900000000000002E-2</v>
      </c>
      <c r="H93" s="223">
        <v>9.8900000000000002E-2</v>
      </c>
      <c r="I93" s="258">
        <v>0.19980000000000001</v>
      </c>
      <c r="J93" s="259">
        <v>0.19980000000000001</v>
      </c>
      <c r="K93" s="258">
        <v>0.55310000000000004</v>
      </c>
      <c r="L93" s="259">
        <v>0.55310000000000004</v>
      </c>
      <c r="M93" s="147">
        <v>0.20899999999999999</v>
      </c>
      <c r="N93" s="142">
        <f t="shared" si="23"/>
        <v>6.2993630573248414</v>
      </c>
      <c r="O93" s="294">
        <f t="shared" si="24"/>
        <v>12.726114649681531</v>
      </c>
    </row>
    <row r="94" spans="2:15" x14ac:dyDescent="0.25">
      <c r="B94" s="614"/>
      <c r="C94" s="21">
        <v>7316</v>
      </c>
      <c r="D94" s="21" t="s">
        <v>27</v>
      </c>
      <c r="E94" s="260">
        <v>1.5699999999999999E-2</v>
      </c>
      <c r="F94" s="261">
        <v>1.5699999999999999E-2</v>
      </c>
      <c r="G94" s="262">
        <v>9.1499999999999998E-2</v>
      </c>
      <c r="H94" s="262">
        <v>9.1499999999999998E-2</v>
      </c>
      <c r="I94" s="260">
        <v>0.2797</v>
      </c>
      <c r="J94" s="261">
        <v>0.2797</v>
      </c>
      <c r="K94" s="260">
        <v>0.93820000000000003</v>
      </c>
      <c r="L94" s="261">
        <v>0.93820000000000003</v>
      </c>
      <c r="M94" s="175">
        <v>0.10100000000000001</v>
      </c>
      <c r="N94" s="142">
        <f t="shared" si="23"/>
        <v>5.8280254777070066</v>
      </c>
      <c r="O94" s="294">
        <f t="shared" si="24"/>
        <v>17.815286624203825</v>
      </c>
    </row>
    <row r="95" spans="2:15" x14ac:dyDescent="0.25">
      <c r="B95" s="615">
        <v>4</v>
      </c>
      <c r="C95" s="20">
        <v>7411</v>
      </c>
      <c r="D95" s="20" t="s">
        <v>28</v>
      </c>
      <c r="E95" s="263">
        <v>1.2999999999999999E-2</v>
      </c>
      <c r="F95" s="264">
        <v>1.2999999999999999E-2</v>
      </c>
      <c r="G95" s="265">
        <v>7.8700000000000006E-2</v>
      </c>
      <c r="H95" s="265">
        <v>7.8700000000000006E-2</v>
      </c>
      <c r="I95" s="263">
        <v>0.15820000000000001</v>
      </c>
      <c r="J95" s="264">
        <v>0.15820000000000001</v>
      </c>
      <c r="K95" s="263">
        <v>0.43659999999999999</v>
      </c>
      <c r="L95" s="264">
        <v>0.43659999999999999</v>
      </c>
      <c r="M95" s="174">
        <v>0.222</v>
      </c>
      <c r="N95" s="303">
        <f>G95/E95</f>
        <v>6.0538461538461545</v>
      </c>
      <c r="O95" s="296">
        <f>I95/E95</f>
        <v>12.16923076923077</v>
      </c>
    </row>
    <row r="96" spans="2:15" x14ac:dyDescent="0.25">
      <c r="B96" s="613"/>
      <c r="C96" s="1">
        <v>7412</v>
      </c>
      <c r="D96" s="1" t="s">
        <v>27</v>
      </c>
      <c r="E96" s="258">
        <v>1.5699999999999999E-2</v>
      </c>
      <c r="F96" s="259">
        <v>1.5699999999999999E-2</v>
      </c>
      <c r="G96" s="223">
        <v>8.8300000000000003E-2</v>
      </c>
      <c r="H96" s="223">
        <v>8.8300000000000003E-2</v>
      </c>
      <c r="I96" s="258">
        <v>0.16930000000000001</v>
      </c>
      <c r="J96" s="259">
        <v>0.16930000000000001</v>
      </c>
      <c r="K96" s="258">
        <v>0.45269999999999999</v>
      </c>
      <c r="L96" s="259">
        <v>0.45269999999999999</v>
      </c>
      <c r="M96" s="147">
        <v>0.26600000000000001</v>
      </c>
      <c r="N96" s="142">
        <f>G96/E96</f>
        <v>5.6242038216560513</v>
      </c>
      <c r="O96" s="294">
        <f>I96/E96</f>
        <v>10.783439490445861</v>
      </c>
    </row>
    <row r="97" spans="2:15" x14ac:dyDescent="0.25">
      <c r="B97" s="613"/>
      <c r="C97" s="1">
        <v>7413</v>
      </c>
      <c r="D97" s="1" t="s">
        <v>27</v>
      </c>
      <c r="E97" s="258">
        <v>1.5699999999999999E-2</v>
      </c>
      <c r="F97" s="259">
        <v>1.5699999999999999E-2</v>
      </c>
      <c r="G97" s="223">
        <v>9.7799999999999998E-2</v>
      </c>
      <c r="H97" s="223">
        <v>9.7799999999999998E-2</v>
      </c>
      <c r="I97" s="258">
        <v>0.1973</v>
      </c>
      <c r="J97" s="259">
        <v>0.1973</v>
      </c>
      <c r="K97" s="258">
        <v>0.54549999999999998</v>
      </c>
      <c r="L97" s="259">
        <v>0.54549999999999998</v>
      </c>
      <c r="M97" s="147">
        <v>0.21199999999999999</v>
      </c>
      <c r="N97" s="142">
        <f t="shared" ref="N97:N100" si="25">G97/E97</f>
        <v>6.2292993630573257</v>
      </c>
      <c r="O97" s="294">
        <f t="shared" ref="O97:O100" si="26">I97/E97</f>
        <v>12.566878980891721</v>
      </c>
    </row>
    <row r="98" spans="2:15" x14ac:dyDescent="0.25">
      <c r="B98" s="613"/>
      <c r="C98" s="1">
        <v>7414</v>
      </c>
      <c r="D98" s="1" t="s">
        <v>27</v>
      </c>
      <c r="E98" s="258">
        <v>1.5699999999999999E-2</v>
      </c>
      <c r="F98" s="259">
        <v>1.5699999999999999E-2</v>
      </c>
      <c r="G98" s="223">
        <v>0.10829999999999999</v>
      </c>
      <c r="H98" s="223">
        <v>0.10829999999999999</v>
      </c>
      <c r="I98" s="258">
        <v>0.23719999999999999</v>
      </c>
      <c r="J98" s="259">
        <v>0.23719999999999999</v>
      </c>
      <c r="K98" s="258">
        <v>0.68859999999999999</v>
      </c>
      <c r="L98" s="259">
        <v>0.68859999999999999</v>
      </c>
      <c r="M98" s="147">
        <v>0.158</v>
      </c>
      <c r="N98" s="142">
        <f t="shared" si="25"/>
        <v>6.8980891719745223</v>
      </c>
      <c r="O98" s="294">
        <f t="shared" si="26"/>
        <v>15.108280254777071</v>
      </c>
    </row>
    <row r="99" spans="2:15" x14ac:dyDescent="0.25">
      <c r="B99" s="613"/>
      <c r="C99" s="1">
        <v>7415</v>
      </c>
      <c r="D99" s="1" t="s">
        <v>27</v>
      </c>
      <c r="E99" s="258">
        <v>1.5699999999999999E-2</v>
      </c>
      <c r="F99" s="259">
        <v>1.5699999999999999E-2</v>
      </c>
      <c r="G99" s="223">
        <v>9.3899999999999997E-2</v>
      </c>
      <c r="H99" s="223">
        <v>9.3899999999999997E-2</v>
      </c>
      <c r="I99" s="258">
        <v>0.2772</v>
      </c>
      <c r="J99" s="259">
        <v>0.2772</v>
      </c>
      <c r="K99" s="258">
        <v>0.91839999999999999</v>
      </c>
      <c r="L99" s="259">
        <v>0.91839999999999999</v>
      </c>
      <c r="M99" s="147">
        <v>0.104</v>
      </c>
      <c r="N99" s="142">
        <f t="shared" si="25"/>
        <v>5.9808917197452232</v>
      </c>
      <c r="O99" s="294">
        <f t="shared" si="26"/>
        <v>17.656050955414013</v>
      </c>
    </row>
    <row r="100" spans="2:15" ht="15.75" thickBot="1" x14ac:dyDescent="0.3">
      <c r="B100" s="620"/>
      <c r="C100" s="118">
        <v>7416</v>
      </c>
      <c r="D100" s="118" t="s">
        <v>27</v>
      </c>
      <c r="E100" s="266">
        <v>1.5699999999999999E-2</v>
      </c>
      <c r="F100" s="267">
        <v>1.5699999999999999E-2</v>
      </c>
      <c r="G100" s="268">
        <v>9.0700000000000003E-2</v>
      </c>
      <c r="H100" s="268">
        <v>9.0700000000000003E-2</v>
      </c>
      <c r="I100" s="266">
        <v>0.28039999999999998</v>
      </c>
      <c r="J100" s="267">
        <v>0.28039999999999998</v>
      </c>
      <c r="K100" s="266">
        <v>0.94440000000000002</v>
      </c>
      <c r="L100" s="267">
        <v>0.94440000000000002</v>
      </c>
      <c r="M100" s="153">
        <v>5.0999999999999997E-2</v>
      </c>
      <c r="N100" s="241">
        <f t="shared" si="25"/>
        <v>5.7770700636942678</v>
      </c>
      <c r="O100" s="297">
        <f t="shared" si="26"/>
        <v>17.859872611464969</v>
      </c>
    </row>
  </sheetData>
  <mergeCells count="208">
    <mergeCell ref="AI25:AI28"/>
    <mergeCell ref="AJ25:AK28"/>
    <mergeCell ref="M75:M76"/>
    <mergeCell ref="N75:N76"/>
    <mergeCell ref="M25:M26"/>
    <mergeCell ref="N25:N26"/>
    <mergeCell ref="M3:M4"/>
    <mergeCell ref="N3:N4"/>
    <mergeCell ref="BR21:BV21"/>
    <mergeCell ref="BR22:BR23"/>
    <mergeCell ref="BS22:BS23"/>
    <mergeCell ref="BT22:BT23"/>
    <mergeCell ref="BU22:BU23"/>
    <mergeCell ref="BV22:BV23"/>
    <mergeCell ref="BH11:BL11"/>
    <mergeCell ref="BM11:BQ11"/>
    <mergeCell ref="BR11:BV11"/>
    <mergeCell ref="BH12:BH13"/>
    <mergeCell ref="BI12:BI13"/>
    <mergeCell ref="BJ12:BJ13"/>
    <mergeCell ref="BK12:BK13"/>
    <mergeCell ref="BL12:BL13"/>
    <mergeCell ref="BM12:BM13"/>
    <mergeCell ref="BN12:BN13"/>
    <mergeCell ref="BP12:BP13"/>
    <mergeCell ref="BQ12:BQ13"/>
    <mergeCell ref="BR12:BR13"/>
    <mergeCell ref="BS12:BS13"/>
    <mergeCell ref="BT12:BT13"/>
    <mergeCell ref="BU12:BU13"/>
    <mergeCell ref="BV12:BV13"/>
    <mergeCell ref="BO12:BO13"/>
    <mergeCell ref="Q35:AG35"/>
    <mergeCell ref="AI9:AI12"/>
    <mergeCell ref="AJ9:AK12"/>
    <mergeCell ref="AC14:AG14"/>
    <mergeCell ref="Q15:R15"/>
    <mergeCell ref="Q16:R16"/>
    <mergeCell ref="Q30:R30"/>
    <mergeCell ref="S30:W30"/>
    <mergeCell ref="X30:AB30"/>
    <mergeCell ref="AC30:AG30"/>
    <mergeCell ref="Q20:R20"/>
    <mergeCell ref="Q21:R21"/>
    <mergeCell ref="Q22:R22"/>
    <mergeCell ref="Q24:AG24"/>
    <mergeCell ref="Q25:R25"/>
    <mergeCell ref="S25:W25"/>
    <mergeCell ref="X25:AB25"/>
    <mergeCell ref="AC25:AG25"/>
    <mergeCell ref="B49:B54"/>
    <mergeCell ref="S8:W8"/>
    <mergeCell ref="F47:F48"/>
    <mergeCell ref="G47:G48"/>
    <mergeCell ref="D47:D48"/>
    <mergeCell ref="C47:C48"/>
    <mergeCell ref="B47:B48"/>
    <mergeCell ref="Q17:R17"/>
    <mergeCell ref="Q18:AG18"/>
    <mergeCell ref="Q19:R19"/>
    <mergeCell ref="S19:W19"/>
    <mergeCell ref="X19:AB19"/>
    <mergeCell ref="AC19:AG19"/>
    <mergeCell ref="Q41:R41"/>
    <mergeCell ref="S41:W41"/>
    <mergeCell ref="X41:AB41"/>
    <mergeCell ref="AC41:AG41"/>
    <mergeCell ref="Q42:R42"/>
    <mergeCell ref="Q43:R43"/>
    <mergeCell ref="Q44:R44"/>
    <mergeCell ref="Q10:R10"/>
    <mergeCell ref="Q9:R9"/>
    <mergeCell ref="Q28:R28"/>
    <mergeCell ref="Q29:AG29"/>
    <mergeCell ref="B67:B72"/>
    <mergeCell ref="E47:E48"/>
    <mergeCell ref="AL3:AL4"/>
    <mergeCell ref="AJ21:AK24"/>
    <mergeCell ref="AI21:AI24"/>
    <mergeCell ref="AI29:AI32"/>
    <mergeCell ref="AJ29:AK32"/>
    <mergeCell ref="AI13:AI16"/>
    <mergeCell ref="AJ13:AK16"/>
    <mergeCell ref="AI17:AI20"/>
    <mergeCell ref="AJ17:AK20"/>
    <mergeCell ref="AJ3:AK4"/>
    <mergeCell ref="B5:B10"/>
    <mergeCell ref="B11:B16"/>
    <mergeCell ref="B17:B22"/>
    <mergeCell ref="B55:B60"/>
    <mergeCell ref="B61:B66"/>
    <mergeCell ref="Q8:R8"/>
    <mergeCell ref="Q11:R11"/>
    <mergeCell ref="Q13:AG13"/>
    <mergeCell ref="Q14:R14"/>
    <mergeCell ref="S14:W14"/>
    <mergeCell ref="Q2:AG2"/>
    <mergeCell ref="Q7:AG7"/>
    <mergeCell ref="AM3:AM4"/>
    <mergeCell ref="AN3:AN4"/>
    <mergeCell ref="AP3:AP4"/>
    <mergeCell ref="AI5:AI8"/>
    <mergeCell ref="AJ5:AK8"/>
    <mergeCell ref="AO3:AO4"/>
    <mergeCell ref="X8:AB8"/>
    <mergeCell ref="AC8:AG8"/>
    <mergeCell ref="X3:AB3"/>
    <mergeCell ref="AC3:AG3"/>
    <mergeCell ref="Q5:R5"/>
    <mergeCell ref="S3:W3"/>
    <mergeCell ref="Q6:R6"/>
    <mergeCell ref="BI7:BK7"/>
    <mergeCell ref="BI8:BK8"/>
    <mergeCell ref="BI9:BK9"/>
    <mergeCell ref="BH2:BO2"/>
    <mergeCell ref="AV3:AV4"/>
    <mergeCell ref="BI3:BK3"/>
    <mergeCell ref="BI4:BK4"/>
    <mergeCell ref="BI5:BK5"/>
    <mergeCell ref="BI6:BK6"/>
    <mergeCell ref="AY3:AY4"/>
    <mergeCell ref="AZ3:AZ4"/>
    <mergeCell ref="BA3:BA4"/>
    <mergeCell ref="BB3:BB4"/>
    <mergeCell ref="BC3:BC4"/>
    <mergeCell ref="BD3:BD4"/>
    <mergeCell ref="BE3:BE4"/>
    <mergeCell ref="BF3:BF4"/>
    <mergeCell ref="AI2:BF2"/>
    <mergeCell ref="AR3:AR4"/>
    <mergeCell ref="AQ3:AQ4"/>
    <mergeCell ref="B2:O2"/>
    <mergeCell ref="H47:H48"/>
    <mergeCell ref="I47:I48"/>
    <mergeCell ref="J47:J48"/>
    <mergeCell ref="O47:O48"/>
    <mergeCell ref="B46:O46"/>
    <mergeCell ref="B3:B4"/>
    <mergeCell ref="E3:E4"/>
    <mergeCell ref="F3:F4"/>
    <mergeCell ref="O3:O4"/>
    <mergeCell ref="C3:C4"/>
    <mergeCell ref="D3:D4"/>
    <mergeCell ref="G3:G4"/>
    <mergeCell ref="H3:H4"/>
    <mergeCell ref="I3:I4"/>
    <mergeCell ref="J3:J4"/>
    <mergeCell ref="K3:K4"/>
    <mergeCell ref="L3:L4"/>
    <mergeCell ref="M47:M48"/>
    <mergeCell ref="N47:N48"/>
    <mergeCell ref="B95:B100"/>
    <mergeCell ref="B24:O24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O25:O26"/>
    <mergeCell ref="B27:B32"/>
    <mergeCell ref="B33:B38"/>
    <mergeCell ref="B39:B44"/>
    <mergeCell ref="K47:K48"/>
    <mergeCell ref="L47:L48"/>
    <mergeCell ref="K25:K26"/>
    <mergeCell ref="L25:L26"/>
    <mergeCell ref="K75:K76"/>
    <mergeCell ref="L75:L76"/>
    <mergeCell ref="B74:O74"/>
    <mergeCell ref="B75:B76"/>
    <mergeCell ref="C75:C76"/>
    <mergeCell ref="B77:B82"/>
    <mergeCell ref="B83:B88"/>
    <mergeCell ref="B89:B94"/>
    <mergeCell ref="D75:D76"/>
    <mergeCell ref="E75:E76"/>
    <mergeCell ref="F75:F76"/>
    <mergeCell ref="G75:G76"/>
    <mergeCell ref="H75:H76"/>
    <mergeCell ref="I75:I76"/>
    <mergeCell ref="J75:J76"/>
    <mergeCell ref="O75:O76"/>
    <mergeCell ref="Q31:R31"/>
    <mergeCell ref="Q32:R32"/>
    <mergeCell ref="Q33:R33"/>
    <mergeCell ref="AW3:AW4"/>
    <mergeCell ref="AX3:AX4"/>
    <mergeCell ref="Q26:R26"/>
    <mergeCell ref="Q27:R27"/>
    <mergeCell ref="Q4:R4"/>
    <mergeCell ref="Q3:R3"/>
    <mergeCell ref="AS3:AS4"/>
    <mergeCell ref="AT3:AT4"/>
    <mergeCell ref="AU3:AU4"/>
    <mergeCell ref="AI3:AI4"/>
    <mergeCell ref="Q36:R36"/>
    <mergeCell ref="S36:W36"/>
    <mergeCell ref="X36:AB36"/>
    <mergeCell ref="AC36:AG36"/>
    <mergeCell ref="Q37:R37"/>
    <mergeCell ref="Q38:R38"/>
    <mergeCell ref="Q39:R39"/>
    <mergeCell ref="Q40:AG40"/>
    <mergeCell ref="X14:AB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BBDD7-F2BA-4144-B7E4-3D4EAB07A7DC}">
  <dimension ref="B1:DF199"/>
  <sheetViews>
    <sheetView zoomScale="80" zoomScaleNormal="80" zoomScaleSheetLayoutView="50" workbookViewId="0">
      <selection activeCell="I22" sqref="I22"/>
    </sheetView>
  </sheetViews>
  <sheetFormatPr defaultRowHeight="15" x14ac:dyDescent="0.25"/>
  <cols>
    <col min="2" max="2" width="8.42578125" customWidth="1"/>
    <col min="3" max="3" width="9.28515625" customWidth="1"/>
    <col min="4" max="4" width="10.140625" customWidth="1"/>
    <col min="5" max="6" width="10.140625" bestFit="1" customWidth="1"/>
    <col min="7" max="7" width="13.85546875" bestFit="1" customWidth="1"/>
    <col min="8" max="8" width="15.140625" bestFit="1" customWidth="1"/>
    <col min="9" max="9" width="6.7109375" bestFit="1" customWidth="1"/>
    <col min="10" max="12" width="8.85546875" customWidth="1"/>
    <col min="13" max="13" width="10.140625" bestFit="1" customWidth="1"/>
    <col min="14" max="14" width="10.7109375" bestFit="1" customWidth="1"/>
    <col min="15" max="15" width="12.140625" bestFit="1" customWidth="1"/>
    <col min="16" max="16" width="13.42578125" bestFit="1" customWidth="1"/>
    <col min="17" max="17" width="9.85546875" customWidth="1"/>
    <col min="18" max="18" width="13.42578125" customWidth="1"/>
    <col min="23" max="23" width="8.5703125" customWidth="1"/>
    <col min="24" max="24" width="10.5703125" bestFit="1" customWidth="1"/>
    <col min="25" max="25" width="12.140625" bestFit="1" customWidth="1"/>
    <col min="26" max="26" width="13.42578125" bestFit="1" customWidth="1"/>
    <col min="27" max="27" width="7.5703125" customWidth="1"/>
    <col min="28" max="28" width="8.140625" customWidth="1"/>
    <col min="29" max="29" width="7.28515625" bestFit="1" customWidth="1"/>
    <col min="30" max="33" width="10.5703125" bestFit="1" customWidth="1"/>
    <col min="34" max="34" width="11.7109375" bestFit="1" customWidth="1"/>
    <col min="35" max="35" width="10.5703125" bestFit="1" customWidth="1"/>
    <col min="36" max="36" width="11.7109375" bestFit="1" customWidth="1"/>
    <col min="37" max="37" width="10" bestFit="1" customWidth="1"/>
    <col min="38" max="38" width="11.85546875" bestFit="1" customWidth="1"/>
    <col min="39" max="39" width="10.7109375" bestFit="1" customWidth="1"/>
    <col min="40" max="40" width="12.85546875" bestFit="1" customWidth="1"/>
    <col min="41" max="41" width="10.7109375" bestFit="1" customWidth="1"/>
    <col min="42" max="42" width="7" bestFit="1" customWidth="1"/>
    <col min="43" max="43" width="4.5703125" bestFit="1" customWidth="1"/>
    <col min="44" max="44" width="4.42578125" bestFit="1" customWidth="1"/>
    <col min="45" max="45" width="8" bestFit="1" customWidth="1"/>
    <col min="46" max="46" width="8.42578125" bestFit="1" customWidth="1"/>
    <col min="47" max="47" width="7.140625" bestFit="1" customWidth="1"/>
    <col min="48" max="48" width="12.28515625" bestFit="1" customWidth="1"/>
    <col min="49" max="49" width="13.85546875" customWidth="1"/>
    <col min="50" max="50" width="10.7109375" bestFit="1" customWidth="1"/>
    <col min="51" max="51" width="7.140625" bestFit="1" customWidth="1"/>
    <col min="52" max="52" width="13.5703125" bestFit="1" customWidth="1"/>
    <col min="53" max="53" width="14.42578125" bestFit="1" customWidth="1"/>
    <col min="54" max="54" width="16" customWidth="1"/>
    <col min="55" max="55" width="9.140625" bestFit="1" customWidth="1"/>
    <col min="56" max="56" width="7.140625" bestFit="1" customWidth="1"/>
    <col min="57" max="57" width="13.85546875" customWidth="1"/>
    <col min="58" max="58" width="15.7109375" bestFit="1" customWidth="1"/>
    <col min="59" max="59" width="12.7109375" bestFit="1" customWidth="1"/>
    <col min="60" max="67" width="12.7109375" customWidth="1"/>
    <col min="68" max="68" width="8.140625" bestFit="1" customWidth="1"/>
    <col min="69" max="69" width="8" bestFit="1" customWidth="1"/>
    <col min="70" max="70" width="10.5703125" bestFit="1" customWidth="1"/>
    <col min="71" max="77" width="12.7109375" customWidth="1"/>
    <col min="78" max="78" width="11.140625" bestFit="1" customWidth="1"/>
    <col min="79" max="79" width="11.42578125" bestFit="1" customWidth="1"/>
    <col min="80" max="80" width="9.5703125" bestFit="1" customWidth="1"/>
    <col min="81" max="81" width="13" bestFit="1" customWidth="1"/>
    <col min="82" max="82" width="9.5703125" bestFit="1" customWidth="1"/>
    <col min="83" max="83" width="10.85546875" bestFit="1" customWidth="1"/>
    <col min="84" max="84" width="11" bestFit="1" customWidth="1"/>
    <col min="85" max="85" width="9.5703125" customWidth="1"/>
    <col min="86" max="92" width="12.7109375" customWidth="1"/>
    <col min="93" max="93" width="11.42578125" bestFit="1" customWidth="1"/>
    <col min="94" max="97" width="10.7109375" customWidth="1"/>
    <col min="98" max="98" width="12.85546875" bestFit="1" customWidth="1"/>
    <col min="99" max="101" width="12.7109375" customWidth="1"/>
    <col min="102" max="102" width="12.5703125" customWidth="1"/>
    <col min="103" max="103" width="12.7109375" customWidth="1"/>
    <col min="104" max="104" width="11.42578125" bestFit="1" customWidth="1"/>
    <col min="105" max="106" width="10.7109375" customWidth="1"/>
    <col min="107" max="107" width="8.140625" bestFit="1" customWidth="1"/>
    <col min="108" max="108" width="10.7109375" customWidth="1"/>
    <col min="109" max="109" width="8.7109375" customWidth="1"/>
  </cols>
  <sheetData>
    <row r="1" spans="2:109" ht="15.75" thickBot="1" x14ac:dyDescent="0.3"/>
    <row r="2" spans="2:109" ht="16.5" customHeight="1" thickBot="1" x14ac:dyDescent="0.3">
      <c r="B2" s="773" t="s">
        <v>160</v>
      </c>
      <c r="C2" s="774"/>
      <c r="D2" s="774"/>
      <c r="E2" s="774"/>
      <c r="F2" s="774"/>
      <c r="G2" s="774"/>
      <c r="H2" s="774"/>
      <c r="I2" s="774"/>
      <c r="J2" s="774"/>
      <c r="K2" s="774"/>
      <c r="L2" s="774"/>
      <c r="M2" s="774"/>
      <c r="N2" s="775"/>
      <c r="U2" s="769" t="s">
        <v>203</v>
      </c>
      <c r="V2" s="770"/>
      <c r="W2" s="770"/>
      <c r="X2" s="770"/>
      <c r="Y2" s="770"/>
      <c r="Z2" s="770"/>
      <c r="AA2" s="770"/>
      <c r="AB2" s="770"/>
      <c r="AC2" s="770"/>
      <c r="AD2" s="771"/>
      <c r="AE2" s="771"/>
      <c r="AF2" s="771"/>
      <c r="AG2" s="771"/>
      <c r="AH2" s="771"/>
      <c r="AI2" s="771"/>
      <c r="AJ2" s="771"/>
      <c r="AK2" s="771"/>
      <c r="AL2" s="771"/>
      <c r="AM2" s="771"/>
      <c r="AN2" s="772"/>
      <c r="AP2" s="763" t="s">
        <v>459</v>
      </c>
      <c r="AQ2" s="764"/>
      <c r="AR2" s="764"/>
      <c r="AS2" s="764"/>
      <c r="AT2" s="764"/>
      <c r="AU2" s="764"/>
      <c r="AV2" s="764"/>
      <c r="AW2" s="764"/>
      <c r="AX2" s="764"/>
      <c r="AY2" s="764"/>
      <c r="AZ2" s="764"/>
      <c r="BA2" s="764"/>
      <c r="BB2" s="764"/>
      <c r="BC2" s="764"/>
      <c r="BD2" s="764"/>
      <c r="BE2" s="764"/>
      <c r="BF2" s="765"/>
      <c r="BH2" s="741" t="s">
        <v>443</v>
      </c>
      <c r="BI2" s="742"/>
      <c r="BJ2" s="742"/>
      <c r="BK2" s="742"/>
      <c r="BL2" s="742"/>
      <c r="BM2" s="742"/>
      <c r="BN2" s="743"/>
      <c r="BP2" s="776" t="s">
        <v>457</v>
      </c>
      <c r="BQ2" s="777"/>
      <c r="BR2" s="777"/>
      <c r="BS2" s="777"/>
      <c r="BT2" s="777"/>
      <c r="BU2" s="777"/>
      <c r="BV2" s="777"/>
      <c r="BW2" s="777"/>
      <c r="BX2" s="778"/>
      <c r="BZ2" s="750" t="s">
        <v>456</v>
      </c>
      <c r="CA2" s="751"/>
      <c r="CB2" s="751"/>
      <c r="CC2" s="751"/>
      <c r="CD2" s="751"/>
      <c r="CE2" s="751"/>
      <c r="CF2" s="751"/>
      <c r="CG2" s="752"/>
      <c r="CI2" s="786" t="s">
        <v>326</v>
      </c>
      <c r="CJ2" s="787"/>
      <c r="CK2" s="787"/>
      <c r="CL2" s="787"/>
      <c r="CM2" s="788"/>
      <c r="CO2" s="783" t="s">
        <v>442</v>
      </c>
      <c r="CP2" s="784"/>
      <c r="CQ2" s="784"/>
      <c r="CR2" s="784"/>
      <c r="CS2" s="784"/>
      <c r="CT2" s="784"/>
      <c r="CU2" s="784"/>
      <c r="CV2" s="785"/>
      <c r="CW2" s="34"/>
      <c r="CX2" s="34"/>
      <c r="CY2" s="34"/>
      <c r="CZ2" s="34"/>
    </row>
    <row r="3" spans="2:109" ht="16.5" customHeight="1" thickBot="1" x14ac:dyDescent="0.3">
      <c r="B3" s="76" t="s">
        <v>9</v>
      </c>
      <c r="C3" s="77" t="s">
        <v>63</v>
      </c>
      <c r="D3" s="77" t="s">
        <v>32</v>
      </c>
      <c r="E3" s="77" t="s">
        <v>158</v>
      </c>
      <c r="F3" s="77" t="s">
        <v>159</v>
      </c>
      <c r="G3" s="77" t="s">
        <v>162</v>
      </c>
      <c r="H3" s="77" t="s">
        <v>161</v>
      </c>
      <c r="I3" s="77" t="s">
        <v>163</v>
      </c>
      <c r="J3" s="77" t="s">
        <v>188</v>
      </c>
      <c r="K3" s="77" t="s">
        <v>164</v>
      </c>
      <c r="L3" s="77" t="s">
        <v>165</v>
      </c>
      <c r="M3" s="77" t="s">
        <v>166</v>
      </c>
      <c r="N3" s="78" t="s">
        <v>167</v>
      </c>
      <c r="U3" s="179" t="s">
        <v>9</v>
      </c>
      <c r="V3" s="484" t="s">
        <v>63</v>
      </c>
      <c r="W3" s="484" t="s">
        <v>32</v>
      </c>
      <c r="X3" s="484" t="s">
        <v>175</v>
      </c>
      <c r="Y3" s="484" t="s">
        <v>176</v>
      </c>
      <c r="Z3" s="484" t="s">
        <v>173</v>
      </c>
      <c r="AA3" s="484" t="s">
        <v>168</v>
      </c>
      <c r="AB3" s="484" t="s">
        <v>169</v>
      </c>
      <c r="AC3" s="484" t="s">
        <v>177</v>
      </c>
      <c r="AD3" s="483" t="s">
        <v>197</v>
      </c>
      <c r="AE3" s="234" t="s">
        <v>198</v>
      </c>
      <c r="AF3" s="234" t="s">
        <v>199</v>
      </c>
      <c r="AG3" s="234" t="s">
        <v>200</v>
      </c>
      <c r="AH3" s="234" t="s">
        <v>201</v>
      </c>
      <c r="AI3" s="86" t="s">
        <v>182</v>
      </c>
      <c r="AJ3" s="86" t="s">
        <v>184</v>
      </c>
      <c r="AK3" s="86" t="s">
        <v>185</v>
      </c>
      <c r="AL3" s="475" t="s">
        <v>183</v>
      </c>
      <c r="AM3" s="476" t="s">
        <v>186</v>
      </c>
      <c r="AN3" s="477" t="s">
        <v>187</v>
      </c>
      <c r="AP3" s="432" t="s">
        <v>9</v>
      </c>
      <c r="AQ3" s="443" t="s">
        <v>63</v>
      </c>
      <c r="AR3" s="431" t="s">
        <v>32</v>
      </c>
      <c r="AS3" s="431" t="s">
        <v>88</v>
      </c>
      <c r="AT3" s="463" t="s">
        <v>184</v>
      </c>
      <c r="AU3" s="434" t="s">
        <v>278</v>
      </c>
      <c r="AV3" s="434" t="s">
        <v>254</v>
      </c>
      <c r="AW3" s="463" t="s">
        <v>269</v>
      </c>
      <c r="AX3" s="464" t="s">
        <v>182</v>
      </c>
      <c r="AY3" s="435" t="s">
        <v>279</v>
      </c>
      <c r="AZ3" s="464" t="s">
        <v>266</v>
      </c>
      <c r="BA3" s="435" t="s">
        <v>445</v>
      </c>
      <c r="BB3" s="435" t="s">
        <v>444</v>
      </c>
      <c r="BC3" s="444" t="s">
        <v>185</v>
      </c>
      <c r="BD3" s="433" t="s">
        <v>280</v>
      </c>
      <c r="BE3" s="444" t="s">
        <v>271</v>
      </c>
      <c r="BF3" s="465" t="s">
        <v>270</v>
      </c>
      <c r="BH3" s="421" t="s">
        <v>9</v>
      </c>
      <c r="BI3" s="418" t="s">
        <v>63</v>
      </c>
      <c r="BJ3" s="129" t="s">
        <v>32</v>
      </c>
      <c r="BK3" s="422" t="s">
        <v>30</v>
      </c>
      <c r="BL3" s="429" t="s">
        <v>88</v>
      </c>
      <c r="BM3" s="450" t="s">
        <v>306</v>
      </c>
      <c r="BN3" s="451" t="s">
        <v>307</v>
      </c>
      <c r="BP3" s="696" t="s">
        <v>455</v>
      </c>
      <c r="BQ3" s="593"/>
      <c r="BR3" s="486" t="s">
        <v>454</v>
      </c>
      <c r="BS3" s="488">
        <v>6</v>
      </c>
      <c r="BT3" s="455">
        <v>5</v>
      </c>
      <c r="BU3" s="455">
        <v>4</v>
      </c>
      <c r="BV3" s="455">
        <v>3</v>
      </c>
      <c r="BW3" s="455">
        <v>2</v>
      </c>
      <c r="BX3" s="511">
        <v>1</v>
      </c>
      <c r="BZ3" s="206" t="s">
        <v>24</v>
      </c>
      <c r="CA3" s="202" t="s">
        <v>9</v>
      </c>
      <c r="CB3" s="202">
        <v>6</v>
      </c>
      <c r="CC3" s="203">
        <v>5</v>
      </c>
      <c r="CD3" s="203">
        <v>4</v>
      </c>
      <c r="CE3" s="203">
        <v>3</v>
      </c>
      <c r="CF3" s="203">
        <v>2</v>
      </c>
      <c r="CG3" s="204">
        <v>1</v>
      </c>
      <c r="CI3" s="207" t="s">
        <v>9</v>
      </c>
      <c r="CJ3" s="180" t="s">
        <v>63</v>
      </c>
      <c r="CK3" s="86" t="s">
        <v>277</v>
      </c>
      <c r="CL3" s="86" t="s">
        <v>223</v>
      </c>
      <c r="CM3" s="208" t="s">
        <v>224</v>
      </c>
      <c r="CO3" s="231" t="str">
        <f>'System Capacities'!C18</f>
        <v>Storey</v>
      </c>
      <c r="CP3" s="793" t="str">
        <f>'System Capacities'!D18</f>
        <v>Mode of Failure</v>
      </c>
      <c r="CQ3" s="643"/>
      <c r="CR3" s="643"/>
      <c r="CS3" s="102" t="str">
        <f>'System Capacities'!G18</f>
        <v>VR,i [kN]</v>
      </c>
      <c r="CT3" s="232" t="str">
        <f>'System Capacities'!H18</f>
        <v>hs,i [m]</v>
      </c>
      <c r="CU3" s="287" t="str">
        <f>'System Capacities'!I18</f>
        <v>θsys,i [rad]</v>
      </c>
      <c r="CV3" s="103" t="str">
        <f>'System Capacities'!J18</f>
        <v>ky,i [kN/m]</v>
      </c>
      <c r="DB3" s="58"/>
    </row>
    <row r="4" spans="2:109" x14ac:dyDescent="0.25">
      <c r="B4" s="762">
        <v>6</v>
      </c>
      <c r="C4" s="62">
        <v>1</v>
      </c>
      <c r="D4" s="62">
        <v>116</v>
      </c>
      <c r="E4" s="63">
        <f>'Structural Information'!$U$6</f>
        <v>3</v>
      </c>
      <c r="F4" s="63">
        <f>'Structural Information'!$AC$8</f>
        <v>4.5</v>
      </c>
      <c r="G4" s="63">
        <v>0.5</v>
      </c>
      <c r="H4" s="63">
        <v>0.25</v>
      </c>
      <c r="I4" s="63">
        <v>0.25</v>
      </c>
      <c r="J4" s="64">
        <f t="shared" ref="J4:J21" si="0">I4*(H4^3)/12</f>
        <v>3.2552083333333332E-4</v>
      </c>
      <c r="K4" s="63">
        <f>F4-H4</f>
        <v>4.25</v>
      </c>
      <c r="L4" s="63">
        <f t="shared" ref="L4:L21" si="1">E4-G4</f>
        <v>2.5</v>
      </c>
      <c r="M4" s="63">
        <f t="shared" ref="M4:M21" si="2">SQRT(K4^2+L4^2)</f>
        <v>4.9307707308290052</v>
      </c>
      <c r="N4" s="65">
        <f>ATAN(L4/K4)</f>
        <v>0.53172406725880561</v>
      </c>
      <c r="U4" s="760">
        <v>6</v>
      </c>
      <c r="V4" s="529">
        <v>1</v>
      </c>
      <c r="W4" s="530">
        <v>116</v>
      </c>
      <c r="X4" s="100">
        <f>1/((((COS(N4))^4)/'Structural Information'!$AH$17)+(((SIN(N4))^4)/'Structural Information'!$AH$18)+(((SIN(N4))^2)*((COS(N4))^2)*((1/'Structural Information'!$AH$19)-(2*'Structural Information'!$AL$19/'Structural Information'!$AH$18))))</f>
        <v>1375.8363758228218</v>
      </c>
      <c r="Y4" s="536">
        <f>((X4*('Structural Information'!$AL$23/1000)*SIN(2*N4))/(4*'Structural Information'!$AH$26*J4*L4))^(1/4)</f>
        <v>1.4217957805784414</v>
      </c>
      <c r="Z4" s="536">
        <f t="shared" ref="Z4:Z21" si="3">Y4*E4</f>
        <v>4.2653873417353241</v>
      </c>
      <c r="AA4" s="265">
        <f t="shared" ref="AA4:AA21" si="4">IF(Z4&lt;3.14,$Q$8,0)+IF(Z4&gt;3.14,1,0)*IF(Z4&lt;7.85,$R$8,0)+IF(Z4&gt;7.85,$S$8,0)</f>
        <v>0.70699999999999996</v>
      </c>
      <c r="AB4" s="265">
        <f t="shared" ref="AB4:AB21" si="5">IF(Z4&lt;3.14,$Q$9,0)+IF(Z4&gt;3.14,1,0)*IF(Z4&lt;7.85,$R$9,0)+IF(Z4&gt;7.85,$S$9,0)</f>
        <v>0.01</v>
      </c>
      <c r="AC4" s="536">
        <f>((AA4/Z4)+AB4)*M4</f>
        <v>0.86659688350719655</v>
      </c>
      <c r="AD4" s="100">
        <f>((0.6*'Structural Information'!$AJ$23)+(0.3*'Structural Information'!$AL$24))/(AC4/M4)</f>
        <v>1.0583044704967242</v>
      </c>
      <c r="AE4" s="536">
        <f>(((1.2*SIN(N4)+0.45*COS(N4))*'Structural Information'!$AJ$24)+(0.3*'Structural Information'!$AL$24))/(AC4/M4)</f>
        <v>1.4171814177656241</v>
      </c>
      <c r="AF4" s="536">
        <f>(1.12*'Structural Information'!$AJ$25*COS(N4)*SIN(N4))/((AA4*(Z4^(-0.12)))+(AB4*(Z4^(0.88))))</f>
        <v>1.1655819933637501</v>
      </c>
      <c r="AG4" s="536">
        <f>(1.16*'Structural Information'!$AJ$25*TAN(N4))/((AA4)+(AB4*Z4))</f>
        <v>1.3653359877924334</v>
      </c>
      <c r="AH4" s="160">
        <f>MIN(AD4:AG4)</f>
        <v>1.0583044704967242</v>
      </c>
      <c r="AI4" s="536">
        <f>AH4*AC4*'Structural Information'!$AL$23</f>
        <v>220.10960542420682</v>
      </c>
      <c r="AJ4" s="536">
        <f>0.8*AI4</f>
        <v>176.08768433936547</v>
      </c>
      <c r="AK4" s="160">
        <f t="shared" ref="AK4:AK21" si="6">0.1*AI4</f>
        <v>22.010960542420683</v>
      </c>
      <c r="AL4" s="467">
        <f>(X4*'Structural Information'!$AL$17*AC4)/(M4)</f>
        <v>19344.570341496026</v>
      </c>
      <c r="AM4" s="467">
        <f>4*AL4</f>
        <v>77378.281365984105</v>
      </c>
      <c r="AN4" s="469">
        <f t="shared" ref="AN4:AN21" si="7">-0.02*AL4</f>
        <v>-386.89140682992053</v>
      </c>
      <c r="AP4" s="768">
        <v>6</v>
      </c>
      <c r="AQ4" s="20">
        <v>1</v>
      </c>
      <c r="AR4" s="20">
        <v>116</v>
      </c>
      <c r="AS4" s="160">
        <v>3</v>
      </c>
      <c r="AT4" s="100">
        <f t="shared" ref="AT4:AT21" si="8">AJ4</f>
        <v>176.08768433936547</v>
      </c>
      <c r="AU4" s="174">
        <f>0.08/100</f>
        <v>8.0000000000000004E-4</v>
      </c>
      <c r="AV4" s="436">
        <f>AT4/(AU4*(SQRT(($F$4^2)+($E$4^2))))</f>
        <v>40698.280439955088</v>
      </c>
      <c r="AW4" s="461">
        <f>AV4*((COS($N$4))^2)</f>
        <v>30235.997550506476</v>
      </c>
      <c r="AX4" s="100">
        <f t="shared" ref="AX4:AX21" si="9">AI4</f>
        <v>220.10960542420682</v>
      </c>
      <c r="AY4" s="174">
        <f>0.22/100</f>
        <v>2.2000000000000001E-3</v>
      </c>
      <c r="AZ4" s="436">
        <f>AX4/(AY4*(SQRT(($F$4^2)+($E$4^2))))</f>
        <v>18499.218381797768</v>
      </c>
      <c r="BA4" s="302">
        <f>(AX4-AT4)/((AY4-AU4)*(SQRT(($F$4^2)+($E$4^2))))</f>
        <v>5814.040062850725</v>
      </c>
      <c r="BB4" s="461">
        <f>BA4*((COS($N$4))^2)</f>
        <v>4319.4282215009234</v>
      </c>
      <c r="BC4" s="100">
        <f t="shared" ref="BC4:BC21" si="10">AK4</f>
        <v>22.010960542420683</v>
      </c>
      <c r="BD4" s="174">
        <f>0.89/100</f>
        <v>8.8999999999999999E-3</v>
      </c>
      <c r="BE4" s="436">
        <f>BF4/((COS($N$4))^2)</f>
        <v>-11434.345917471468</v>
      </c>
      <c r="BF4" s="438">
        <f>((BC4*COS($N$4))-(AX4*COS($N$4)))/((BD4-AY4)*AS4)</f>
        <v>-8494.9253731343288</v>
      </c>
      <c r="BH4" s="744">
        <v>6</v>
      </c>
      <c r="BI4" s="20">
        <v>1</v>
      </c>
      <c r="BJ4" s="20">
        <v>7116</v>
      </c>
      <c r="BK4" s="20" t="s">
        <v>27</v>
      </c>
      <c r="BL4" s="189">
        <f>'Structural Information'!$U$6</f>
        <v>3</v>
      </c>
      <c r="BM4" s="424">
        <f>('Structural Information'!$X$24)*(200)/$BL4</f>
        <v>53616.514621265807</v>
      </c>
      <c r="BN4" s="227">
        <f>'Structural Information'!$T$23*'Structural Information'!$T$24*(12680+460*$AC$18)/(BL4*1000)</f>
        <v>272471.55346694397</v>
      </c>
      <c r="BP4" s="487" t="s">
        <v>451</v>
      </c>
      <c r="BQ4" s="485" t="s">
        <v>452</v>
      </c>
      <c r="BR4" s="485" t="s">
        <v>453</v>
      </c>
      <c r="BS4" s="503">
        <f>'Structural Information'!U6</f>
        <v>3</v>
      </c>
      <c r="BT4" s="495">
        <f>'Structural Information'!U7</f>
        <v>3</v>
      </c>
      <c r="BU4" s="495">
        <f>'Structural Information'!U8</f>
        <v>3</v>
      </c>
      <c r="BV4" s="495">
        <f>'Structural Information'!U9</f>
        <v>3</v>
      </c>
      <c r="BW4" s="495">
        <f>'Structural Information'!U10</f>
        <v>3</v>
      </c>
      <c r="BX4" s="504">
        <f>'Structural Information'!U11</f>
        <v>2.75</v>
      </c>
      <c r="BY4" s="1"/>
      <c r="BZ4" s="798">
        <v>1</v>
      </c>
      <c r="CA4" s="205" t="s">
        <v>27</v>
      </c>
      <c r="CB4" s="186">
        <f>(BS5*BS5)/$BN$4</f>
        <v>1.6311590651916037E-6</v>
      </c>
      <c r="CC4" s="186">
        <f>(BT5*BT5)/$BN$8</f>
        <v>1.6311590651916037E-6</v>
      </c>
      <c r="CD4" s="186">
        <f>(BU5*BU5)/$BN$12</f>
        <v>1.6311590651916037E-6</v>
      </c>
      <c r="CE4" s="186">
        <f>(BV5*BV5)/$BN$16</f>
        <v>1.6311590651916037E-6</v>
      </c>
      <c r="CF4" s="186">
        <f>((BW5*BW5)/$BN$20)</f>
        <v>1.6311590651916037E-6</v>
      </c>
      <c r="CG4" s="191">
        <f>(BX5*BX5)/$BN$24</f>
        <v>8.7250543168484161E-7</v>
      </c>
      <c r="CI4" s="600">
        <v>6</v>
      </c>
      <c r="CJ4" s="68">
        <v>1</v>
      </c>
      <c r="CK4" s="753">
        <f>1/(CB5+CB4+CC4+CD4+CE4+CF4+CG4+CC8+CD8+CE8+CF8+CG8+(1/Y32))+1/(CB10+CB9+CC9+CD9+CE9+CF9+CG9+CC13+CD13+CE13+CF13+CG13+(1/Y33))+1/(CB15+CB14+CC14+CD14+CE14+CF14+CG14+CC18+CD18+CE18+CF18+CG18+(1/Y34))</f>
        <v>41360.088148361407</v>
      </c>
      <c r="CL4" s="753">
        <f>1/(CB6+CB4+CC4+CD4+CE4+CF4+CG4+CC8+CD8+CE8+CF8+CG8+(1/Y32))+1/(CB11+CB9+CC9+CD9+CE9+CF9+CG9+CC13+CD13+CE13+CF13+CG13+(1/Y33))+1/(CB16+CB14+CC14+CD14+CE14+CF14+CG14+CC18+CD18+CE18+CF18+CG18+(1/Y34))</f>
        <v>9388.9060813673677</v>
      </c>
      <c r="CM4" s="756">
        <f>1/(CB7+CB4+CC4+CD4+CE4+CF4+CG4+CC8+CD8+CE8+CF8+CG8+(1/Y32))+1/(CB12+CB9+CC9+CD9+CE9+CF9+CG9+CC13+CD13+CE13+CF13+CG13+(1/Y33))+1/(CB17+CB14+CC14+CD14+CE14+CF14+CG14+CC18+CD18+CE18+CF18+CG18+(1/Y34))</f>
        <v>-26111.746510782454</v>
      </c>
      <c r="CO4" s="91">
        <f>'System Capacities'!C19</f>
        <v>6</v>
      </c>
      <c r="CP4" s="794" t="str">
        <f>'System Capacities'!D19</f>
        <v>Corner crushing / Column</v>
      </c>
      <c r="CQ4" s="644"/>
      <c r="CR4" s="644"/>
      <c r="CS4" s="63">
        <f>'System Capacities'!G19</f>
        <v>366.04800000000012</v>
      </c>
      <c r="CT4" s="63">
        <f>'Structural Information'!U6</f>
        <v>3</v>
      </c>
      <c r="CU4" s="89">
        <f>'System Capacities'!I19</f>
        <v>2.9500904244285087E-3</v>
      </c>
      <c r="CV4" s="59">
        <f>'System Capacities'!J19</f>
        <v>41360.088148361407</v>
      </c>
      <c r="DB4" s="58"/>
    </row>
    <row r="5" spans="2:109" x14ac:dyDescent="0.25">
      <c r="B5" s="760"/>
      <c r="C5" s="17">
        <v>2</v>
      </c>
      <c r="D5" s="17">
        <v>216</v>
      </c>
      <c r="E5" s="15">
        <f>'Structural Information'!$U$6</f>
        <v>3</v>
      </c>
      <c r="F5" s="15">
        <f>'Structural Information'!$AC$7</f>
        <v>2</v>
      </c>
      <c r="G5" s="15">
        <v>0.5</v>
      </c>
      <c r="H5" s="15">
        <v>0.25</v>
      </c>
      <c r="I5" s="15">
        <v>0.25</v>
      </c>
      <c r="J5" s="55">
        <f t="shared" si="0"/>
        <v>3.2552083333333332E-4</v>
      </c>
      <c r="K5" s="15">
        <f t="shared" ref="K5:K21" si="11">F5-H5</f>
        <v>1.75</v>
      </c>
      <c r="L5" s="15">
        <f t="shared" si="1"/>
        <v>2.5</v>
      </c>
      <c r="M5" s="15">
        <f t="shared" si="2"/>
        <v>3.0516389039334255</v>
      </c>
      <c r="N5" s="59">
        <f t="shared" ref="N5:N21" si="12">ATAN(L5/K5)</f>
        <v>0.96007036240568799</v>
      </c>
      <c r="U5" s="760"/>
      <c r="V5" s="531">
        <v>2</v>
      </c>
      <c r="W5" s="532">
        <v>216</v>
      </c>
      <c r="X5" s="538">
        <f>1/((((COS(N5))^4)/'Structural Information'!$AH$17)+(((SIN(N5))^4)/'Structural Information'!$AH$18)+(((SIN(N5))^2)*((COS(N5))^2)*((1/'Structural Information'!$AH$19)-(2*'Structural Information'!$AL$19/'Structural Information'!$AH$18))))</f>
        <v>1979.5941814167948</v>
      </c>
      <c r="Y5" s="407">
        <f>((X5*('Structural Information'!$AL$23/1000)*SIN(2*N5))/(4*'Structural Information'!$AH$26*J5*L5))^(1/4)</f>
        <v>1.5855965025603072</v>
      </c>
      <c r="Z5" s="407">
        <f t="shared" si="3"/>
        <v>4.7567895076809217</v>
      </c>
      <c r="AA5" s="453">
        <f t="shared" si="4"/>
        <v>0.70699999999999996</v>
      </c>
      <c r="AB5" s="453">
        <f t="shared" si="5"/>
        <v>0.01</v>
      </c>
      <c r="AC5" s="407">
        <f t="shared" ref="AC5:AC21" si="13">((AA5/Z5)+AB5)*M5</f>
        <v>0.48408043714302729</v>
      </c>
      <c r="AD5" s="538">
        <f>((0.6*'Structural Information'!$AJ$23)+(0.3*'Structural Information'!$AL$24))/(AC5/M5)</f>
        <v>1.1725423970477691</v>
      </c>
      <c r="AE5" s="407">
        <f>(((1.2*SIN(N5)+0.45*COS(N5))*'Structural Information'!$AJ$24)+(0.3*'Structural Information'!$AL$24))/(AC5/M5)</f>
        <v>1.9560282286727373</v>
      </c>
      <c r="AF5" s="407">
        <f>(1.12*'Structural Information'!$AJ$25*COS(N5)*SIN(N5))/((AA5*(Z5^(-0.12)))+(AB5*(Z5^(0.88))))</f>
        <v>1.2612477435111522</v>
      </c>
      <c r="AG5" s="407">
        <f>(1.16*'Structural Information'!$AJ$25*TAN(N5))/((AA5)+(AB5*Z5))</f>
        <v>3.2942221660003952</v>
      </c>
      <c r="AH5" s="539">
        <f t="shared" ref="AH5:AH21" si="14">MIN(AD5:AG5)</f>
        <v>1.1725423970477691</v>
      </c>
      <c r="AI5" s="407">
        <f>AH5*AC5*'Structural Information'!$AL$23</f>
        <v>136.22516067158813</v>
      </c>
      <c r="AJ5" s="407">
        <f t="shared" ref="AJ5:AJ21" si="15">0.8*AI5</f>
        <v>108.9801285372705</v>
      </c>
      <c r="AK5" s="539">
        <f t="shared" si="6"/>
        <v>13.622516067158813</v>
      </c>
      <c r="AL5" s="466">
        <f>(X5*'Structural Information'!$AL$17*AC5)/(M5)</f>
        <v>25121.787914575394</v>
      </c>
      <c r="AM5" s="466">
        <f t="shared" ref="AM5:AM21" si="16">4*AL5</f>
        <v>100487.15165830158</v>
      </c>
      <c r="AN5" s="470">
        <f t="shared" si="7"/>
        <v>-502.43575829150791</v>
      </c>
      <c r="AP5" s="766"/>
      <c r="AQ5" s="406">
        <v>2</v>
      </c>
      <c r="AR5" s="406">
        <v>216</v>
      </c>
      <c r="AS5" s="446">
        <v>3</v>
      </c>
      <c r="AT5" s="445">
        <f>AJ5</f>
        <v>108.9801285372705</v>
      </c>
      <c r="AU5" s="410">
        <f t="shared" ref="AU5:AU21" si="17">0.08/100</f>
        <v>8.0000000000000004E-4</v>
      </c>
      <c r="AV5" s="407">
        <f>AT5/(AU5*(SQRT(($F$5^2)+($E$5^2))))</f>
        <v>37782.061677671649</v>
      </c>
      <c r="AW5" s="459">
        <f>AV5*((COS($N$5))^2)</f>
        <v>12424.973303395376</v>
      </c>
      <c r="AX5" s="445">
        <f t="shared" si="9"/>
        <v>136.22516067158813</v>
      </c>
      <c r="AY5" s="410">
        <f t="shared" ref="AY5:AY21" si="18">0.22/100</f>
        <v>2.2000000000000001E-3</v>
      </c>
      <c r="AZ5" s="407">
        <f>AX5/(AY5*(SQRT(($F$5^2)+($E$5^2))))</f>
        <v>17173.664398941659</v>
      </c>
      <c r="BA5" s="411">
        <f>(AX5-AT5)/((AY5-AU5)*(SQRT(($F$5^2)+($E$5^2))))</f>
        <v>5397.4373825245202</v>
      </c>
      <c r="BB5" s="459">
        <f>BA5*((COS($N$5))^2)</f>
        <v>1774.996186199339</v>
      </c>
      <c r="BC5" s="445">
        <f t="shared" si="10"/>
        <v>13.622516067158813</v>
      </c>
      <c r="BD5" s="410">
        <f t="shared" ref="BD5:BD21" si="19">0.89/100</f>
        <v>8.8999999999999999E-3</v>
      </c>
      <c r="BE5" s="407">
        <f>BF5/((COS($N$5))^2)</f>
        <v>-10636.503198294244</v>
      </c>
      <c r="BF5" s="439">
        <f>((BC5*COS($N$5))-(AX5*COS($N$5)))/((BD5-AY5)*AS5)</f>
        <v>-3497.9104477611945</v>
      </c>
      <c r="BH5" s="745"/>
      <c r="BI5" s="406">
        <v>2</v>
      </c>
      <c r="BJ5" s="406">
        <v>7216</v>
      </c>
      <c r="BK5" s="406" t="s">
        <v>27</v>
      </c>
      <c r="BL5" s="189">
        <f>'Structural Information'!$U$6</f>
        <v>3</v>
      </c>
      <c r="BM5" s="407">
        <f>('Structural Information'!$X$24)*(200)/$BL5</f>
        <v>53616.514621265807</v>
      </c>
      <c r="BN5" s="228">
        <f>'Structural Information'!$T$23*'Structural Information'!$T$24*(12680+460*$AC$18)/(BL5*1000)</f>
        <v>272471.55346694397</v>
      </c>
      <c r="BP5" s="600">
        <v>1</v>
      </c>
      <c r="BQ5" s="496">
        <v>1</v>
      </c>
      <c r="BR5" s="497">
        <f>'Structural Information'!$AC$8</f>
        <v>4.5</v>
      </c>
      <c r="BS5" s="489">
        <f t="shared" ref="BS5:BX5" si="20">(BS$4/$BR5)</f>
        <v>0.66666666666666663</v>
      </c>
      <c r="BT5" s="489">
        <f t="shared" si="20"/>
        <v>0.66666666666666663</v>
      </c>
      <c r="BU5" s="489">
        <f t="shared" si="20"/>
        <v>0.66666666666666663</v>
      </c>
      <c r="BV5" s="489">
        <f t="shared" si="20"/>
        <v>0.66666666666666663</v>
      </c>
      <c r="BW5" s="489">
        <f t="shared" si="20"/>
        <v>0.66666666666666663</v>
      </c>
      <c r="BX5" s="490">
        <f t="shared" si="20"/>
        <v>0.61111111111111116</v>
      </c>
      <c r="BZ5" s="748"/>
      <c r="CA5" s="196" t="s">
        <v>287</v>
      </c>
      <c r="CB5" s="186">
        <f>1/($AW$4)</f>
        <v>3.3073160504448091E-5</v>
      </c>
      <c r="CC5" s="186">
        <f>1/($AW$7)</f>
        <v>3.3073160504448091E-5</v>
      </c>
      <c r="CD5" s="186">
        <f>1/($AW$10)</f>
        <v>3.3073160504448091E-5</v>
      </c>
      <c r="CE5" s="186">
        <f>1/($AW$13)</f>
        <v>3.3073160504448091E-5</v>
      </c>
      <c r="CF5" s="186">
        <f>1/($AW$16)</f>
        <v>3.3073160504448091E-5</v>
      </c>
      <c r="CG5" s="191">
        <f>1/($AW$19)</f>
        <v>3.1910535304135407E-5</v>
      </c>
      <c r="CI5" s="600"/>
      <c r="CJ5" s="209">
        <v>2</v>
      </c>
      <c r="CK5" s="754"/>
      <c r="CL5" s="754"/>
      <c r="CM5" s="757"/>
      <c r="CO5" s="92">
        <f>'System Capacities'!C20</f>
        <v>5</v>
      </c>
      <c r="CP5" s="794" t="str">
        <f>'System Capacities'!D20</f>
        <v>Corner crushing / Column</v>
      </c>
      <c r="CQ5" s="644"/>
      <c r="CR5" s="644"/>
      <c r="CS5" s="63">
        <f>'System Capacities'!G20</f>
        <v>366.04800000000012</v>
      </c>
      <c r="CT5" s="15">
        <f>'Structural Information'!U7</f>
        <v>3</v>
      </c>
      <c r="CU5" s="89">
        <f>'System Capacities'!I20</f>
        <v>2.3392237382840416E-3</v>
      </c>
      <c r="CV5" s="59">
        <f>'System Capacities'!J20</f>
        <v>52160.893378034008</v>
      </c>
      <c r="DB5" s="58"/>
    </row>
    <row r="6" spans="2:109" ht="15.75" thickBot="1" x14ac:dyDescent="0.3">
      <c r="B6" s="761"/>
      <c r="C6" s="50">
        <v>3</v>
      </c>
      <c r="D6" s="50">
        <v>316</v>
      </c>
      <c r="E6" s="26">
        <f>'Structural Information'!$U$6</f>
        <v>3</v>
      </c>
      <c r="F6" s="26">
        <f>'Structural Information'!$AC$6</f>
        <v>4.5</v>
      </c>
      <c r="G6" s="26">
        <v>0.5</v>
      </c>
      <c r="H6" s="26">
        <v>0.25</v>
      </c>
      <c r="I6" s="26">
        <v>0.25</v>
      </c>
      <c r="J6" s="60">
        <f t="shared" si="0"/>
        <v>3.2552083333333332E-4</v>
      </c>
      <c r="K6" s="26">
        <f t="shared" si="11"/>
        <v>4.25</v>
      </c>
      <c r="L6" s="26">
        <f t="shared" si="1"/>
        <v>2.5</v>
      </c>
      <c r="M6" s="26">
        <f t="shared" si="2"/>
        <v>4.9307707308290052</v>
      </c>
      <c r="N6" s="61">
        <f t="shared" si="12"/>
        <v>0.53172406725880561</v>
      </c>
      <c r="P6" s="779" t="s">
        <v>174</v>
      </c>
      <c r="Q6" s="779"/>
      <c r="R6" s="779"/>
      <c r="S6" s="779"/>
      <c r="U6" s="760"/>
      <c r="V6" s="533">
        <v>3</v>
      </c>
      <c r="W6" s="534">
        <v>316</v>
      </c>
      <c r="X6" s="80">
        <f>1/((((COS(N6))^4)/'Structural Information'!$AH$17)+(((SIN(N6))^4)/'Structural Information'!$AH$18)+(((SIN(N6))^2)*((COS(N6))^2)*((1/'Structural Information'!$AH$19)-(2*'Structural Information'!$AL$19/'Structural Information'!$AH$18))))</f>
        <v>1375.8363758228218</v>
      </c>
      <c r="Y6" s="537">
        <f>((X6*('Structural Information'!$AL$23/1000)*SIN(2*N6))/(4*'Structural Information'!$AH$26*J6*L6))^(1/4)</f>
        <v>1.4217957805784414</v>
      </c>
      <c r="Z6" s="537">
        <f t="shared" si="3"/>
        <v>4.2653873417353241</v>
      </c>
      <c r="AA6" s="262">
        <f t="shared" si="4"/>
        <v>0.70699999999999996</v>
      </c>
      <c r="AB6" s="262">
        <f t="shared" si="5"/>
        <v>0.01</v>
      </c>
      <c r="AC6" s="537">
        <f t="shared" si="13"/>
        <v>0.86659688350719655</v>
      </c>
      <c r="AD6" s="80">
        <f>((0.6*'Structural Information'!$AJ$23)+(0.3*'Structural Information'!$AL$24))/(AC6/M6)</f>
        <v>1.0583044704967242</v>
      </c>
      <c r="AE6" s="537">
        <f>(((1.2*SIN(N6)+0.45*COS(N6))*'Structural Information'!$AJ$24)+(0.3*'Structural Information'!$AL$24))/(AC6/M6)</f>
        <v>1.4171814177656241</v>
      </c>
      <c r="AF6" s="537">
        <f>(1.12*'Structural Information'!$AJ$25*COS(N6)*SIN(N6))/((AA6*(Z6^(-0.12)))+(AB6*(Z6^(0.88))))</f>
        <v>1.1655819933637501</v>
      </c>
      <c r="AG6" s="537">
        <f>(1.16*'Structural Information'!$AJ$25*TAN(N6))/((AA6)+(AB6*Z6))</f>
        <v>1.3653359877924334</v>
      </c>
      <c r="AH6" s="159">
        <f t="shared" si="14"/>
        <v>1.0583044704967242</v>
      </c>
      <c r="AI6" s="537">
        <f>AH6*AC6*'Structural Information'!$AL$23</f>
        <v>220.10960542420682</v>
      </c>
      <c r="AJ6" s="537">
        <f t="shared" si="15"/>
        <v>176.08768433936547</v>
      </c>
      <c r="AK6" s="159">
        <f t="shared" si="6"/>
        <v>22.010960542420683</v>
      </c>
      <c r="AL6" s="468">
        <f>(X6*'Structural Information'!$AL$17*AC6)/(M6)</f>
        <v>19344.570341496026</v>
      </c>
      <c r="AM6" s="468">
        <f t="shared" si="16"/>
        <v>77378.281365984105</v>
      </c>
      <c r="AN6" s="471">
        <f t="shared" si="7"/>
        <v>-386.89140682992053</v>
      </c>
      <c r="AP6" s="762"/>
      <c r="AQ6" s="21">
        <v>3</v>
      </c>
      <c r="AR6" s="21">
        <v>316</v>
      </c>
      <c r="AS6" s="159">
        <v>3</v>
      </c>
      <c r="AT6" s="80">
        <f t="shared" si="8"/>
        <v>176.08768433936547</v>
      </c>
      <c r="AU6" s="175">
        <f t="shared" si="17"/>
        <v>8.0000000000000004E-4</v>
      </c>
      <c r="AV6" s="437">
        <f>AT6/(AU6*(SQRT(($F$6^2)+($E$6^2))))</f>
        <v>40698.280439955088</v>
      </c>
      <c r="AW6" s="460">
        <f>AV6*((COS($N$6))^2)</f>
        <v>30235.997550506476</v>
      </c>
      <c r="AX6" s="80">
        <f t="shared" si="9"/>
        <v>220.10960542420682</v>
      </c>
      <c r="AY6" s="175">
        <f t="shared" si="18"/>
        <v>2.2000000000000001E-3</v>
      </c>
      <c r="AZ6" s="437">
        <f>AX6/(AY6*(SQRT(($F$6^2)+($E$6^2))))</f>
        <v>18499.218381797768</v>
      </c>
      <c r="BA6" s="240">
        <f>(AX6-AT6)/((AY6-AU6)*(SQRT(($F$6^2)+($E$6^2))))</f>
        <v>5814.040062850725</v>
      </c>
      <c r="BB6" s="460">
        <f>BA6*((COS($N$6))^2)</f>
        <v>4319.4282215009234</v>
      </c>
      <c r="BC6" s="80">
        <f t="shared" si="10"/>
        <v>22.010960542420683</v>
      </c>
      <c r="BD6" s="175">
        <f t="shared" si="19"/>
        <v>8.8999999999999999E-3</v>
      </c>
      <c r="BE6" s="437">
        <f>BF6/((COS($N$6))^2)</f>
        <v>-11434.345917471468</v>
      </c>
      <c r="BF6" s="440">
        <f>((BC6*COS($N$6))-(AX6*COS($N$6)))/((BD6-AY6)*AS6)</f>
        <v>-8494.9253731343288</v>
      </c>
      <c r="BH6" s="745"/>
      <c r="BI6" s="406">
        <v>3</v>
      </c>
      <c r="BJ6" s="406">
        <v>7316</v>
      </c>
      <c r="BK6" s="406" t="s">
        <v>27</v>
      </c>
      <c r="BL6" s="189">
        <f>'Structural Information'!$U$6</f>
        <v>3</v>
      </c>
      <c r="BM6" s="407">
        <f>('Structural Information'!$X$24)*(200)/$BL6</f>
        <v>53616.514621265807</v>
      </c>
      <c r="BN6" s="228">
        <f>'Structural Information'!$T$23*'Structural Information'!$T$24*(12680+460*$AC$18)/(BL6*1000)</f>
        <v>272471.55346694397</v>
      </c>
      <c r="BP6" s="600"/>
      <c r="BQ6" s="498" t="s">
        <v>446</v>
      </c>
      <c r="BR6" s="499">
        <f>'Structural Information'!$AC$8</f>
        <v>4.5</v>
      </c>
      <c r="BS6" s="493">
        <f t="shared" ref="BS6:BV6" si="21">BT6+BS5</f>
        <v>3.9444444444444438</v>
      </c>
      <c r="BT6" s="493">
        <f t="shared" si="21"/>
        <v>3.2777777777777772</v>
      </c>
      <c r="BU6" s="493">
        <f t="shared" si="21"/>
        <v>2.6111111111111107</v>
      </c>
      <c r="BV6" s="493">
        <f t="shared" si="21"/>
        <v>1.9444444444444442</v>
      </c>
      <c r="BW6" s="493">
        <f>BX6+BW5</f>
        <v>1.2777777777777777</v>
      </c>
      <c r="BX6" s="505">
        <f>BX5</f>
        <v>0.61111111111111116</v>
      </c>
      <c r="BZ6" s="748"/>
      <c r="CA6" s="197" t="s">
        <v>287</v>
      </c>
      <c r="CB6" s="186">
        <f>1/($BB$4)</f>
        <v>2.3151212353113672E-4</v>
      </c>
      <c r="CC6" s="186">
        <f>1/($BB$7)</f>
        <v>2.3151212353113672E-4</v>
      </c>
      <c r="CD6" s="186">
        <f>1/($BB$10)</f>
        <v>2.3151212353113672E-4</v>
      </c>
      <c r="CE6" s="186">
        <f>1/($BB$13)</f>
        <v>2.3151212353113672E-4</v>
      </c>
      <c r="CF6" s="186">
        <f>1/($BB$16)</f>
        <v>2.3151212353113672E-4</v>
      </c>
      <c r="CG6" s="191">
        <f>1/($BB$19)</f>
        <v>2.2337374712894797E-4</v>
      </c>
      <c r="CI6" s="600"/>
      <c r="CJ6" s="62">
        <v>3</v>
      </c>
      <c r="CK6" s="755"/>
      <c r="CL6" s="755"/>
      <c r="CM6" s="758"/>
      <c r="CO6" s="92">
        <f>'System Capacities'!C21</f>
        <v>4</v>
      </c>
      <c r="CP6" s="794" t="str">
        <f>'System Capacities'!D21</f>
        <v>Corner crushing / Column</v>
      </c>
      <c r="CQ6" s="644"/>
      <c r="CR6" s="644"/>
      <c r="CS6" s="63">
        <f>'System Capacities'!G21</f>
        <v>366.04800000000012</v>
      </c>
      <c r="CT6" s="15">
        <f>'Structural Information'!U8</f>
        <v>3</v>
      </c>
      <c r="CU6" s="89">
        <f>'System Capacities'!I21</f>
        <v>2.15062667048332E-3</v>
      </c>
      <c r="CV6" s="59">
        <f>'System Capacities'!J21</f>
        <v>56735.091066539615</v>
      </c>
      <c r="DB6" s="58"/>
    </row>
    <row r="7" spans="2:109" x14ac:dyDescent="0.25">
      <c r="B7" s="759">
        <v>5</v>
      </c>
      <c r="C7" s="49">
        <v>1</v>
      </c>
      <c r="D7" s="49">
        <v>115</v>
      </c>
      <c r="E7" s="25">
        <f>'Structural Information'!$U$7</f>
        <v>3</v>
      </c>
      <c r="F7" s="25">
        <f>'Structural Information'!$AC$8</f>
        <v>4.5</v>
      </c>
      <c r="G7" s="25">
        <v>0.5</v>
      </c>
      <c r="H7" s="25">
        <v>0.25</v>
      </c>
      <c r="I7" s="25">
        <v>0.25</v>
      </c>
      <c r="J7" s="66">
        <f t="shared" si="0"/>
        <v>3.2552083333333332E-4</v>
      </c>
      <c r="K7" s="25">
        <f t="shared" si="11"/>
        <v>4.25</v>
      </c>
      <c r="L7" s="25">
        <f t="shared" si="1"/>
        <v>2.5</v>
      </c>
      <c r="M7" s="25">
        <f t="shared" si="2"/>
        <v>4.9307707308290052</v>
      </c>
      <c r="N7" s="67">
        <f t="shared" si="12"/>
        <v>0.53172406725880561</v>
      </c>
      <c r="P7" s="52" t="s">
        <v>173</v>
      </c>
      <c r="Q7" s="23" t="s">
        <v>170</v>
      </c>
      <c r="R7" s="18" t="s">
        <v>171</v>
      </c>
      <c r="S7" s="23" t="s">
        <v>172</v>
      </c>
      <c r="U7" s="762">
        <v>5</v>
      </c>
      <c r="V7" s="531">
        <v>1</v>
      </c>
      <c r="W7" s="532">
        <v>115</v>
      </c>
      <c r="X7" s="538">
        <f>1/((((COS(N7))^4)/'Structural Information'!$AH$17)+(((SIN(N7))^4)/'Structural Information'!$AH$18)+(((SIN(N7))^2)*((COS(N7))^2)*((1/'Structural Information'!$AH$19)-(2*'Structural Information'!$AL$19/'Structural Information'!$AH$18))))</f>
        <v>1375.8363758228218</v>
      </c>
      <c r="Y7" s="407">
        <f>((X7*('Structural Information'!$AL$23/1000)*SIN(2*N7))/(4*'Structural Information'!$AH$26*J7*L7))^(1/4)</f>
        <v>1.4217957805784414</v>
      </c>
      <c r="Z7" s="407">
        <f t="shared" si="3"/>
        <v>4.2653873417353241</v>
      </c>
      <c r="AA7" s="453">
        <f t="shared" si="4"/>
        <v>0.70699999999999996</v>
      </c>
      <c r="AB7" s="453">
        <f t="shared" si="5"/>
        <v>0.01</v>
      </c>
      <c r="AC7" s="407">
        <f t="shared" si="13"/>
        <v>0.86659688350719655</v>
      </c>
      <c r="AD7" s="100">
        <f>((0.6*'Structural Information'!$AJ$23)+(0.3*'Structural Information'!$AL$24))/(AC7/M7)</f>
        <v>1.0583044704967242</v>
      </c>
      <c r="AE7" s="536">
        <f>(((1.2*SIN(N7)+0.45*COS(N7))*'Structural Information'!$AJ$24)+(0.3*'Structural Information'!$AL$24))/(AC7/M7)</f>
        <v>1.4171814177656241</v>
      </c>
      <c r="AF7" s="536">
        <f>(1.12*'Structural Information'!$AJ$25*COS(N7)*SIN(N7))/((AA7*(Z7^(-0.12)))+(AB7*(Z7^(0.88))))</f>
        <v>1.1655819933637501</v>
      </c>
      <c r="AG7" s="536">
        <f>(1.16*'Structural Information'!$AJ$25*TAN(N7))/((AA7)+(AB7*Z7))</f>
        <v>1.3653359877924334</v>
      </c>
      <c r="AH7" s="160">
        <f t="shared" si="14"/>
        <v>1.0583044704967242</v>
      </c>
      <c r="AI7" s="407">
        <f>AH7*AC7*'Structural Information'!$AL$23</f>
        <v>220.10960542420682</v>
      </c>
      <c r="AJ7" s="407">
        <f t="shared" si="15"/>
        <v>176.08768433936547</v>
      </c>
      <c r="AK7" s="539">
        <f t="shared" si="6"/>
        <v>22.010960542420683</v>
      </c>
      <c r="AL7" s="466">
        <f>(X7*'Structural Information'!$AL$17*AC7)/(M7)</f>
        <v>19344.570341496026</v>
      </c>
      <c r="AM7" s="466">
        <f t="shared" si="16"/>
        <v>77378.281365984105</v>
      </c>
      <c r="AN7" s="470">
        <f t="shared" si="7"/>
        <v>-386.89140682992053</v>
      </c>
      <c r="AP7" s="766">
        <v>5</v>
      </c>
      <c r="AQ7" s="406">
        <v>1</v>
      </c>
      <c r="AR7" s="406">
        <v>115</v>
      </c>
      <c r="AS7" s="446">
        <v>3</v>
      </c>
      <c r="AT7" s="445">
        <f t="shared" si="8"/>
        <v>176.08768433936547</v>
      </c>
      <c r="AU7" s="410">
        <f t="shared" si="17"/>
        <v>8.0000000000000004E-4</v>
      </c>
      <c r="AV7" s="407">
        <f>AT7/(AU7*(SQRT(($F$7^2)+($E$7^2))))</f>
        <v>40698.280439955088</v>
      </c>
      <c r="AW7" s="459">
        <f>AV7*((COS($N$7))^2)</f>
        <v>30235.997550506476</v>
      </c>
      <c r="AX7" s="445">
        <f t="shared" si="9"/>
        <v>220.10960542420682</v>
      </c>
      <c r="AY7" s="410">
        <f t="shared" si="18"/>
        <v>2.2000000000000001E-3</v>
      </c>
      <c r="AZ7" s="407">
        <f>AX7/(AY7*(SQRT(($F$7^2)+($E$7^2))))</f>
        <v>18499.218381797768</v>
      </c>
      <c r="BA7" s="411">
        <f>(AX7-AT7)/((AY7-AU7)*(SQRT(($F$7^2)+($E$7^2))))</f>
        <v>5814.040062850725</v>
      </c>
      <c r="BB7" s="459">
        <f>BA7*((COS($N$7))^2)</f>
        <v>4319.4282215009234</v>
      </c>
      <c r="BC7" s="445">
        <f t="shared" si="10"/>
        <v>22.010960542420683</v>
      </c>
      <c r="BD7" s="410">
        <f t="shared" si="19"/>
        <v>8.8999999999999999E-3</v>
      </c>
      <c r="BE7" s="407">
        <f>BF7/((COS($N$7))^2)</f>
        <v>-11434.345917471468</v>
      </c>
      <c r="BF7" s="439">
        <f>((BC7*COS($N$7))-(AX7*COS($N$7)))/((BD7-AY7)*AS7)</f>
        <v>-8494.9253731343288</v>
      </c>
      <c r="BH7" s="746"/>
      <c r="BI7" s="21">
        <v>4</v>
      </c>
      <c r="BJ7" s="21">
        <v>7416</v>
      </c>
      <c r="BK7" s="21" t="s">
        <v>27</v>
      </c>
      <c r="BL7" s="189">
        <f>'Structural Information'!$U$6</f>
        <v>3</v>
      </c>
      <c r="BM7" s="425">
        <f>('Structural Information'!$X$24)*(200)/$BL7</f>
        <v>53616.514621265807</v>
      </c>
      <c r="BN7" s="65">
        <f>'Structural Information'!$T$23*'Structural Information'!$T$24*(12680+460*$AC$18)/(BL7*1000)</f>
        <v>272471.55346694397</v>
      </c>
      <c r="BP7" s="600"/>
      <c r="BQ7" s="488" t="s">
        <v>448</v>
      </c>
      <c r="BR7" s="500">
        <f>'Structural Information'!$AC$8</f>
        <v>4.5</v>
      </c>
      <c r="BS7" s="407">
        <f t="shared" ref="BS7:BX7" si="22">(BS$4/$BR7)</f>
        <v>0.66666666666666663</v>
      </c>
      <c r="BT7" s="407">
        <f t="shared" si="22"/>
        <v>0.66666666666666663</v>
      </c>
      <c r="BU7" s="407">
        <f t="shared" si="22"/>
        <v>0.66666666666666663</v>
      </c>
      <c r="BV7" s="407">
        <f t="shared" si="22"/>
        <v>0.66666666666666663</v>
      </c>
      <c r="BW7" s="407">
        <f t="shared" si="22"/>
        <v>0.66666666666666663</v>
      </c>
      <c r="BX7" s="491">
        <f t="shared" si="22"/>
        <v>0.61111111111111116</v>
      </c>
      <c r="BZ7" s="748"/>
      <c r="CA7" s="198" t="s">
        <v>287</v>
      </c>
      <c r="CB7" s="186">
        <f>1/($BF$4)</f>
        <v>-1.1771733783118982E-4</v>
      </c>
      <c r="CC7" s="186">
        <f>1/($BF$7)</f>
        <v>-1.1771733783118982E-4</v>
      </c>
      <c r="CD7" s="186">
        <f>1/($BF$10)</f>
        <v>-1.1771733783118982E-4</v>
      </c>
      <c r="CE7" s="186">
        <f>1/($BF$13)</f>
        <v>-1.1771733783118982E-4</v>
      </c>
      <c r="CF7" s="186">
        <f>1/($BF$16)</f>
        <v>-1.1771733783118982E-4</v>
      </c>
      <c r="CG7" s="191">
        <f>1/($BF$19)</f>
        <v>-1.0919217348428813E-4</v>
      </c>
      <c r="CI7" s="696">
        <v>5</v>
      </c>
      <c r="CJ7" s="209">
        <v>1</v>
      </c>
      <c r="CK7" s="754">
        <f>1/(CC5+CC4+CD4+CE4+CF4+CG4+CD8+CE8+CF8+CG8)+1/(CC10+CC9+CD9+CE9+CF9+CG9+CD13+CE13+CF13+CG13)+1/(CC15+CC14+CD14+CE14+CF14+CG14+CD18+CE18+CF18+CG18)</f>
        <v>52160.893378034008</v>
      </c>
      <c r="CL7" s="754">
        <f>1/(CC6+CC4+CD4+CE4+CF4+CG4+CD8+CE8+CF8+CG8)+1/(CC11+CC9+CD9+CE9+CF9+CG9+CD13+CE13+CF13+CG13)+1/(CC16+CC14+CD14+CE14+CF14+CG14+CD18+CE18+CF18+CG18)</f>
        <v>9846.1730482923085</v>
      </c>
      <c r="CM7" s="757">
        <f>1/(CC7+CC4+CD4+CE4+CF4+CG4+CD8+CE8+CF8+CG8)+1/(CC12+CC9+CD9+CE9+CF9+CG9+CD13+CE13+CF13+CG13)+1/(CC17+CC14+CD14+CE14+CF14+CG14+CD18+CE18+CF18+CG18)</f>
        <v>-23152.674110154061</v>
      </c>
      <c r="CO7" s="92">
        <f>'System Capacities'!C22</f>
        <v>3</v>
      </c>
      <c r="CP7" s="791" t="str">
        <f>'System Capacities'!D22</f>
        <v>Diagonal failure / Column</v>
      </c>
      <c r="CQ7" s="638"/>
      <c r="CR7" s="638"/>
      <c r="CS7" s="63">
        <f>'System Capacities'!G22</f>
        <v>364.26240000000007</v>
      </c>
      <c r="CT7" s="15">
        <f>'Structural Information'!U9</f>
        <v>3</v>
      </c>
      <c r="CU7" s="89">
        <f>'System Capacities'!I22</f>
        <v>1.9804855923109218E-3</v>
      </c>
      <c r="CV7" s="59">
        <f>'System Capacities'!J22</f>
        <v>61308.600512625111</v>
      </c>
      <c r="DB7" s="58"/>
    </row>
    <row r="8" spans="2:109" x14ac:dyDescent="0.25">
      <c r="B8" s="760"/>
      <c r="C8" s="17">
        <v>2</v>
      </c>
      <c r="D8" s="17">
        <v>215</v>
      </c>
      <c r="E8" s="15">
        <f>'Structural Information'!$U$7</f>
        <v>3</v>
      </c>
      <c r="F8" s="15">
        <f>'Structural Information'!$AC$7</f>
        <v>2</v>
      </c>
      <c r="G8" s="15">
        <v>0.5</v>
      </c>
      <c r="H8" s="15">
        <v>0.25</v>
      </c>
      <c r="I8" s="15">
        <v>0.25</v>
      </c>
      <c r="J8" s="55">
        <f t="shared" si="0"/>
        <v>3.2552083333333332E-4</v>
      </c>
      <c r="K8" s="15">
        <f t="shared" si="11"/>
        <v>1.75</v>
      </c>
      <c r="L8" s="15">
        <f t="shared" si="1"/>
        <v>2.5</v>
      </c>
      <c r="M8" s="15">
        <f t="shared" si="2"/>
        <v>3.0516389039334255</v>
      </c>
      <c r="N8" s="59">
        <f t="shared" si="12"/>
        <v>0.96007036240568799</v>
      </c>
      <c r="P8" s="14" t="s">
        <v>168</v>
      </c>
      <c r="Q8" s="53">
        <v>1.3</v>
      </c>
      <c r="R8" s="53">
        <v>0.70699999999999996</v>
      </c>
      <c r="S8" s="53">
        <v>0.47</v>
      </c>
      <c r="U8" s="760"/>
      <c r="V8" s="531">
        <v>2</v>
      </c>
      <c r="W8" s="532">
        <v>215</v>
      </c>
      <c r="X8" s="538">
        <f>1/((((COS(N8))^4)/'Structural Information'!$AH$17)+(((SIN(N8))^4)/'Structural Information'!$AH$18)+(((SIN(N8))^2)*((COS(N8))^2)*((1/'Structural Information'!$AH$19)-(2*'Structural Information'!$AL$19/'Structural Information'!$AH$18))))</f>
        <v>1979.5941814167948</v>
      </c>
      <c r="Y8" s="407">
        <f>((X8*('Structural Information'!$AL$23/1000)*SIN(2*N8))/(4*'Structural Information'!$AH$26*J8*L8))^(1/4)</f>
        <v>1.5855965025603072</v>
      </c>
      <c r="Z8" s="407">
        <f t="shared" si="3"/>
        <v>4.7567895076809217</v>
      </c>
      <c r="AA8" s="453">
        <f t="shared" si="4"/>
        <v>0.70699999999999996</v>
      </c>
      <c r="AB8" s="453">
        <f t="shared" si="5"/>
        <v>0.01</v>
      </c>
      <c r="AC8" s="407">
        <f t="shared" si="13"/>
        <v>0.48408043714302729</v>
      </c>
      <c r="AD8" s="538">
        <f>((0.6*'Structural Information'!$AJ$23)+(0.3*'Structural Information'!$AL$24))/(AC8/M8)</f>
        <v>1.1725423970477691</v>
      </c>
      <c r="AE8" s="407">
        <f>(((1.2*SIN(N8)+0.45*COS(N8))*'Structural Information'!$AJ$24)+(0.3*'Structural Information'!$AL$24))/(AC8/M8)</f>
        <v>1.9560282286727373</v>
      </c>
      <c r="AF8" s="407">
        <f>(1.12*'Structural Information'!$AJ$25*COS(N8)*SIN(N8))/((AA8*(Z8^(-0.12)))+(AB8*(Z8^(0.88))))</f>
        <v>1.2612477435111522</v>
      </c>
      <c r="AG8" s="407">
        <f>(1.16*'Structural Information'!$AJ$25*TAN(N8))/((AA8)+(AB8*Z8))</f>
        <v>3.2942221660003952</v>
      </c>
      <c r="AH8" s="539">
        <f t="shared" si="14"/>
        <v>1.1725423970477691</v>
      </c>
      <c r="AI8" s="407">
        <f>AH8*AC8*'Structural Information'!$AL$23</f>
        <v>136.22516067158813</v>
      </c>
      <c r="AJ8" s="407">
        <f t="shared" si="15"/>
        <v>108.9801285372705</v>
      </c>
      <c r="AK8" s="539">
        <f t="shared" si="6"/>
        <v>13.622516067158813</v>
      </c>
      <c r="AL8" s="466">
        <f>(X8*'Structural Information'!$AL$17*AC8)/(M8)</f>
        <v>25121.787914575394</v>
      </c>
      <c r="AM8" s="466">
        <f t="shared" si="16"/>
        <v>100487.15165830158</v>
      </c>
      <c r="AN8" s="470">
        <f t="shared" si="7"/>
        <v>-502.43575829150791</v>
      </c>
      <c r="AP8" s="766"/>
      <c r="AQ8" s="406">
        <v>2</v>
      </c>
      <c r="AR8" s="406">
        <v>215</v>
      </c>
      <c r="AS8" s="446">
        <v>3</v>
      </c>
      <c r="AT8" s="445">
        <f t="shared" si="8"/>
        <v>108.9801285372705</v>
      </c>
      <c r="AU8" s="410">
        <f t="shared" si="17"/>
        <v>8.0000000000000004E-4</v>
      </c>
      <c r="AV8" s="407">
        <f>AT8/(AU8*(SQRT(($F$8^2)+($E$8^2))))</f>
        <v>37782.061677671649</v>
      </c>
      <c r="AW8" s="459">
        <f>AV8*((COS($N$8))^2)</f>
        <v>12424.973303395376</v>
      </c>
      <c r="AX8" s="445">
        <f t="shared" si="9"/>
        <v>136.22516067158813</v>
      </c>
      <c r="AY8" s="410">
        <f t="shared" si="18"/>
        <v>2.2000000000000001E-3</v>
      </c>
      <c r="AZ8" s="407">
        <f>AX8/(AY8*(SQRT(($F$8^2)+($E$8^2))))</f>
        <v>17173.664398941659</v>
      </c>
      <c r="BA8" s="411">
        <f>(AX8-AT8)/((AY8-AU8)*(SQRT(($F$8^2)+($E$8^2))))</f>
        <v>5397.4373825245202</v>
      </c>
      <c r="BB8" s="459">
        <f>BA8*((COS($N$8))^2)</f>
        <v>1774.996186199339</v>
      </c>
      <c r="BC8" s="445">
        <f t="shared" si="10"/>
        <v>13.622516067158813</v>
      </c>
      <c r="BD8" s="410">
        <f t="shared" si="19"/>
        <v>8.8999999999999999E-3</v>
      </c>
      <c r="BE8" s="407">
        <f>BF8/((COS($N$8))^2)</f>
        <v>-10636.503198294244</v>
      </c>
      <c r="BF8" s="439">
        <f>((BC8*COS($N$8))-(AX8*COS($N$8)))/((BD8-AY8)*AS8)</f>
        <v>-3497.9104477611945</v>
      </c>
      <c r="BH8" s="744">
        <v>5</v>
      </c>
      <c r="BI8" s="20">
        <v>1</v>
      </c>
      <c r="BJ8" s="20">
        <v>7115</v>
      </c>
      <c r="BK8" s="20" t="s">
        <v>27</v>
      </c>
      <c r="BL8" s="69">
        <f>'Structural Information'!$U$7</f>
        <v>3</v>
      </c>
      <c r="BM8" s="160">
        <f>('Structural Information'!$X$24)*(200)/$BL8</f>
        <v>53616.514621265807</v>
      </c>
      <c r="BN8" s="227">
        <f>'Structural Information'!$T$23*'Structural Information'!$T$24*(12680+460*$AC$18)/(BL8*1000)</f>
        <v>272471.55346694397</v>
      </c>
      <c r="BP8" s="600"/>
      <c r="BQ8" s="501" t="s">
        <v>446</v>
      </c>
      <c r="BR8" s="502">
        <f>'Structural Information'!$AC$8</f>
        <v>4.5</v>
      </c>
      <c r="BS8" s="494">
        <f t="shared" ref="BS8" si="23">BT8+BS7</f>
        <v>3.9444444444444438</v>
      </c>
      <c r="BT8" s="494">
        <f t="shared" ref="BT8" si="24">BU8+BT7</f>
        <v>3.2777777777777772</v>
      </c>
      <c r="BU8" s="494">
        <f t="shared" ref="BU8" si="25">BV8+BU7</f>
        <v>2.6111111111111107</v>
      </c>
      <c r="BV8" s="494">
        <f t="shared" ref="BV8" si="26">BW8+BV7</f>
        <v>1.9444444444444442</v>
      </c>
      <c r="BW8" s="494">
        <f>BX8+BW7</f>
        <v>1.2777777777777777</v>
      </c>
      <c r="BX8" s="506">
        <f>BX7</f>
        <v>0.61111111111111116</v>
      </c>
      <c r="BZ8" s="748"/>
      <c r="CA8" s="195" t="s">
        <v>290</v>
      </c>
      <c r="CB8" s="187">
        <f>(BS7*BS7)/$BN$5</f>
        <v>1.6311590651916037E-6</v>
      </c>
      <c r="CC8" s="187">
        <f>(BT7*BT7)/$BN$9</f>
        <v>1.6311590651916037E-6</v>
      </c>
      <c r="CD8" s="187">
        <f>(BU7*BU7)/$BN$13</f>
        <v>1.6311590651916037E-6</v>
      </c>
      <c r="CE8" s="187">
        <f>(BV7*BV7)/$BN$17</f>
        <v>1.1327493508275027E-6</v>
      </c>
      <c r="CF8" s="187">
        <f>(BW7*BW7)/$BN$21</f>
        <v>1.1327493508275027E-6</v>
      </c>
      <c r="CG8" s="192">
        <f>(BX7*BX7)/$BN$25</f>
        <v>4.4871707915220431E-7</v>
      </c>
      <c r="CI8" s="600"/>
      <c r="CJ8" s="209">
        <v>2</v>
      </c>
      <c r="CK8" s="754"/>
      <c r="CL8" s="754"/>
      <c r="CM8" s="757"/>
      <c r="CO8" s="92">
        <f>'System Capacities'!C23</f>
        <v>2</v>
      </c>
      <c r="CP8" s="791" t="str">
        <f>'System Capacities'!D23</f>
        <v>Diagonal failure / Mixed</v>
      </c>
      <c r="CQ8" s="638"/>
      <c r="CR8" s="638"/>
      <c r="CS8" s="63">
        <f>'System Capacities'!G23</f>
        <v>364.26240000000007</v>
      </c>
      <c r="CT8" s="15">
        <f>'Structural Information'!U10</f>
        <v>3</v>
      </c>
      <c r="CU8" s="89">
        <f>'System Capacities'!I23</f>
        <v>1.8270494715492639E-3</v>
      </c>
      <c r="CV8" s="59">
        <f>'System Capacities'!J23</f>
        <v>66457.313767776694</v>
      </c>
    </row>
    <row r="9" spans="2:109" ht="15.75" thickBot="1" x14ac:dyDescent="0.3">
      <c r="B9" s="761"/>
      <c r="C9" s="50">
        <v>3</v>
      </c>
      <c r="D9" s="50">
        <v>315</v>
      </c>
      <c r="E9" s="26">
        <f>'Structural Information'!$U$7</f>
        <v>3</v>
      </c>
      <c r="F9" s="26">
        <f>'Structural Information'!$AC$6</f>
        <v>4.5</v>
      </c>
      <c r="G9" s="26">
        <v>0.5</v>
      </c>
      <c r="H9" s="26">
        <v>0.25</v>
      </c>
      <c r="I9" s="26">
        <v>0.25</v>
      </c>
      <c r="J9" s="60">
        <f t="shared" si="0"/>
        <v>3.2552083333333332E-4</v>
      </c>
      <c r="K9" s="26">
        <f t="shared" si="11"/>
        <v>4.25</v>
      </c>
      <c r="L9" s="26">
        <f t="shared" si="1"/>
        <v>2.5</v>
      </c>
      <c r="M9" s="26">
        <f t="shared" si="2"/>
        <v>4.9307707308290052</v>
      </c>
      <c r="N9" s="61">
        <f t="shared" si="12"/>
        <v>0.53172406725880561</v>
      </c>
      <c r="P9" s="14" t="s">
        <v>169</v>
      </c>
      <c r="Q9" s="53">
        <v>-0.17799999999999999</v>
      </c>
      <c r="R9" s="53">
        <v>0.01</v>
      </c>
      <c r="S9" s="53">
        <v>0.04</v>
      </c>
      <c r="U9" s="768"/>
      <c r="V9" s="531">
        <v>3</v>
      </c>
      <c r="W9" s="532">
        <v>315</v>
      </c>
      <c r="X9" s="538">
        <f>1/((((COS(N9))^4)/'Structural Information'!$AH$17)+(((SIN(N9))^4)/'Structural Information'!$AH$18)+(((SIN(N9))^2)*((COS(N9))^2)*((1/'Structural Information'!$AH$19)-(2*'Structural Information'!$AL$19/'Structural Information'!$AH$18))))</f>
        <v>1375.8363758228218</v>
      </c>
      <c r="Y9" s="407">
        <f>((X9*('Structural Information'!$AL$23/1000)*SIN(2*N9))/(4*'Structural Information'!$AH$26*J9*L9))^(1/4)</f>
        <v>1.4217957805784414</v>
      </c>
      <c r="Z9" s="407">
        <f t="shared" si="3"/>
        <v>4.2653873417353241</v>
      </c>
      <c r="AA9" s="453">
        <f t="shared" si="4"/>
        <v>0.70699999999999996</v>
      </c>
      <c r="AB9" s="453">
        <f t="shared" si="5"/>
        <v>0.01</v>
      </c>
      <c r="AC9" s="407">
        <f t="shared" si="13"/>
        <v>0.86659688350719655</v>
      </c>
      <c r="AD9" s="80">
        <f>((0.6*'Structural Information'!$AJ$23)+(0.3*'Structural Information'!$AL$24))/(AC9/M9)</f>
        <v>1.0583044704967242</v>
      </c>
      <c r="AE9" s="537">
        <f>(((1.2*SIN(N9)+0.45*COS(N9))*'Structural Information'!$AJ$24)+(0.3*'Structural Information'!$AL$24))/(AC9/M9)</f>
        <v>1.4171814177656241</v>
      </c>
      <c r="AF9" s="537">
        <f>(1.12*'Structural Information'!$AJ$25*COS(N9)*SIN(N9))/((AA9*(Z9^(-0.12)))+(AB9*(Z9^(0.88))))</f>
        <v>1.1655819933637501</v>
      </c>
      <c r="AG9" s="537">
        <f>(1.16*'Structural Information'!$AJ$25*TAN(N9))/((AA9)+(AB9*Z9))</f>
        <v>1.3653359877924334</v>
      </c>
      <c r="AH9" s="159">
        <f t="shared" si="14"/>
        <v>1.0583044704967242</v>
      </c>
      <c r="AI9" s="407">
        <f>AH9*AC9*'Structural Information'!$AL$23</f>
        <v>220.10960542420682</v>
      </c>
      <c r="AJ9" s="407">
        <f t="shared" si="15"/>
        <v>176.08768433936547</v>
      </c>
      <c r="AK9" s="539">
        <f t="shared" si="6"/>
        <v>22.010960542420683</v>
      </c>
      <c r="AL9" s="466">
        <f>(X9*'Structural Information'!$AL$17*AC9)/(M9)</f>
        <v>19344.570341496026</v>
      </c>
      <c r="AM9" s="466">
        <f t="shared" si="16"/>
        <v>77378.281365984105</v>
      </c>
      <c r="AN9" s="470">
        <f t="shared" si="7"/>
        <v>-386.89140682992053</v>
      </c>
      <c r="AP9" s="766"/>
      <c r="AQ9" s="406">
        <v>3</v>
      </c>
      <c r="AR9" s="406">
        <v>315</v>
      </c>
      <c r="AS9" s="446">
        <v>3</v>
      </c>
      <c r="AT9" s="445">
        <f t="shared" si="8"/>
        <v>176.08768433936547</v>
      </c>
      <c r="AU9" s="410">
        <f t="shared" si="17"/>
        <v>8.0000000000000004E-4</v>
      </c>
      <c r="AV9" s="407">
        <f>AT9/(AU9*(SQRT(($F$9^2)+($E$9^2))))</f>
        <v>40698.280439955088</v>
      </c>
      <c r="AW9" s="459">
        <f>AV9*((COS($N$9))^2)</f>
        <v>30235.997550506476</v>
      </c>
      <c r="AX9" s="445">
        <f t="shared" si="9"/>
        <v>220.10960542420682</v>
      </c>
      <c r="AY9" s="410">
        <f t="shared" si="18"/>
        <v>2.2000000000000001E-3</v>
      </c>
      <c r="AZ9" s="407">
        <f>AX9/(AY9*(SQRT(($F$9^2)+($E$9^2))))</f>
        <v>18499.218381797768</v>
      </c>
      <c r="BA9" s="411">
        <f>(AX9-AT9)/((AY9-AU9)*(SQRT(($F$9^2)+($E$9^2))))</f>
        <v>5814.040062850725</v>
      </c>
      <c r="BB9" s="459">
        <f>BA9*((COS($N$9))^2)</f>
        <v>4319.4282215009234</v>
      </c>
      <c r="BC9" s="445">
        <f t="shared" si="10"/>
        <v>22.010960542420683</v>
      </c>
      <c r="BD9" s="410">
        <f t="shared" si="19"/>
        <v>8.8999999999999999E-3</v>
      </c>
      <c r="BE9" s="407">
        <f>BF9/((COS($N$9))^2)</f>
        <v>-11434.345917471468</v>
      </c>
      <c r="BF9" s="439">
        <f>((BC9*COS($N$9))-(AX9*COS($N$9)))/((BD9-AY9)*AS9)</f>
        <v>-8494.9253731343288</v>
      </c>
      <c r="BH9" s="745"/>
      <c r="BI9" s="406">
        <v>2</v>
      </c>
      <c r="BJ9" s="406">
        <v>7215</v>
      </c>
      <c r="BK9" s="406" t="s">
        <v>27</v>
      </c>
      <c r="BL9" s="189">
        <f>'Structural Information'!$U$7</f>
        <v>3</v>
      </c>
      <c r="BM9" s="430">
        <f>('Structural Information'!$X$24)*(200)/$BL9</f>
        <v>53616.514621265807</v>
      </c>
      <c r="BN9" s="228">
        <f>'Structural Information'!$T$23*'Structural Information'!$T$24*(12680+460*$AC$18)/(BL9*1000)</f>
        <v>272471.55346694397</v>
      </c>
      <c r="BP9" s="782">
        <v>2</v>
      </c>
      <c r="BQ9" s="496" t="s">
        <v>447</v>
      </c>
      <c r="BR9" s="497">
        <f>'Structural Information'!$AC$7</f>
        <v>2</v>
      </c>
      <c r="BS9" s="489">
        <f t="shared" ref="BS9:BX9" si="27">(BS$4/$BR9)</f>
        <v>1.5</v>
      </c>
      <c r="BT9" s="489">
        <f t="shared" si="27"/>
        <v>1.5</v>
      </c>
      <c r="BU9" s="489">
        <f t="shared" si="27"/>
        <v>1.5</v>
      </c>
      <c r="BV9" s="489">
        <f t="shared" si="27"/>
        <v>1.5</v>
      </c>
      <c r="BW9" s="489">
        <f t="shared" si="27"/>
        <v>1.5</v>
      </c>
      <c r="BX9" s="490">
        <f t="shared" si="27"/>
        <v>1.375</v>
      </c>
      <c r="BZ9" s="748">
        <v>2</v>
      </c>
      <c r="CA9" s="199" t="s">
        <v>291</v>
      </c>
      <c r="CB9" s="188">
        <f>(BS9*BS9)/$BN$5</f>
        <v>8.2577427675324953E-6</v>
      </c>
      <c r="CC9" s="188">
        <f>(BT9*BT9)/$BN$9</f>
        <v>8.2577427675324953E-6</v>
      </c>
      <c r="CD9" s="188">
        <f>(BU9*BU9)/$BN$13</f>
        <v>8.2577427675324953E-6</v>
      </c>
      <c r="CE9" s="188">
        <f>(BV9*BV9)/$BN$17</f>
        <v>5.7345435885642324E-6</v>
      </c>
      <c r="CF9" s="188">
        <f>(BW9*BW9)/$BN$21</f>
        <v>5.7345435885642324E-6</v>
      </c>
      <c r="CG9" s="190">
        <f>(BX9*BX9)/$BN$25</f>
        <v>2.271630213208034E-6</v>
      </c>
      <c r="CI9" s="694"/>
      <c r="CJ9" s="209">
        <v>3</v>
      </c>
      <c r="CK9" s="754"/>
      <c r="CL9" s="754"/>
      <c r="CM9" s="757"/>
      <c r="CO9" s="93">
        <f>'System Capacities'!C24</f>
        <v>1</v>
      </c>
      <c r="CP9" s="792" t="str">
        <f>'System Capacities'!D24</f>
        <v>Diagonal failure / Mixed</v>
      </c>
      <c r="CQ9" s="639"/>
      <c r="CR9" s="639"/>
      <c r="CS9" s="79">
        <f>'System Capacities'!G24</f>
        <v>353.54880000000003</v>
      </c>
      <c r="CT9" s="26">
        <f>'Structural Information'!U11</f>
        <v>2.75</v>
      </c>
      <c r="CU9" s="94">
        <f>'System Capacities'!I24</f>
        <v>1.7839817374026652E-3</v>
      </c>
      <c r="CV9" s="61">
        <f>'System Capacities'!J24</f>
        <v>72065.311715117525</v>
      </c>
    </row>
    <row r="10" spans="2:109" ht="15.75" thickBot="1" x14ac:dyDescent="0.3">
      <c r="B10" s="759">
        <v>4</v>
      </c>
      <c r="C10" s="49">
        <v>1</v>
      </c>
      <c r="D10" s="49">
        <v>114</v>
      </c>
      <c r="E10" s="25">
        <f>'Structural Information'!$U$8</f>
        <v>3</v>
      </c>
      <c r="F10" s="25">
        <f>'Structural Information'!$AC$8</f>
        <v>4.5</v>
      </c>
      <c r="G10" s="25">
        <v>0.5</v>
      </c>
      <c r="H10" s="25">
        <v>0.25</v>
      </c>
      <c r="I10" s="25">
        <v>0.25</v>
      </c>
      <c r="J10" s="66">
        <f t="shared" si="0"/>
        <v>3.2552083333333332E-4</v>
      </c>
      <c r="K10" s="25">
        <f t="shared" si="11"/>
        <v>4.25</v>
      </c>
      <c r="L10" s="25">
        <f t="shared" si="1"/>
        <v>2.5</v>
      </c>
      <c r="M10" s="25">
        <f t="shared" si="2"/>
        <v>4.9307707308290052</v>
      </c>
      <c r="N10" s="67">
        <f t="shared" si="12"/>
        <v>0.53172406725880561</v>
      </c>
      <c r="U10" s="760">
        <v>4</v>
      </c>
      <c r="V10" s="529">
        <v>1</v>
      </c>
      <c r="W10" s="530">
        <v>114</v>
      </c>
      <c r="X10" s="100">
        <f>1/((((COS(N10))^4)/'Structural Information'!$AH$17)+(((SIN(N10))^4)/'Structural Information'!$AH$18)+(((SIN(N10))^2)*((COS(N10))^2)*((1/'Structural Information'!$AH$19)-(2*'Structural Information'!$AL$19/'Structural Information'!$AH$18))))</f>
        <v>1375.8363758228218</v>
      </c>
      <c r="Y10" s="536">
        <f>((X10*('Structural Information'!$AL$23/1000)*SIN(2*N10))/(4*'Structural Information'!$AH$26*J10*L10))^(1/4)</f>
        <v>1.4217957805784414</v>
      </c>
      <c r="Z10" s="536">
        <f t="shared" si="3"/>
        <v>4.2653873417353241</v>
      </c>
      <c r="AA10" s="265">
        <f t="shared" si="4"/>
        <v>0.70699999999999996</v>
      </c>
      <c r="AB10" s="265">
        <f t="shared" si="5"/>
        <v>0.01</v>
      </c>
      <c r="AC10" s="536">
        <f t="shared" si="13"/>
        <v>0.86659688350719655</v>
      </c>
      <c r="AD10" s="100">
        <f>((0.6*'Structural Information'!$AJ$23)+(0.3*'Structural Information'!$AL$24))/(AC10/M10)</f>
        <v>1.0583044704967242</v>
      </c>
      <c r="AE10" s="536">
        <f>(((1.2*SIN(N10)+0.45*COS(N10))*'Structural Information'!$AJ$24)+(0.3*'Structural Information'!$AL$24))/(AC10/M10)</f>
        <v>1.4171814177656241</v>
      </c>
      <c r="AF10" s="536">
        <f>(1.12*'Structural Information'!$AJ$25*COS(N10)*SIN(N10))/((AA10*(Z10^(-0.12)))+(AB10*(Z10^(0.88))))</f>
        <v>1.1655819933637501</v>
      </c>
      <c r="AG10" s="536">
        <f>(1.16*'Structural Information'!$AJ$25*TAN(N10))/((AA10)+(AB10*Z10))</f>
        <v>1.3653359877924334</v>
      </c>
      <c r="AH10" s="160">
        <f t="shared" si="14"/>
        <v>1.0583044704967242</v>
      </c>
      <c r="AI10" s="536">
        <f>AH10*AC10*'Structural Information'!$AL$23</f>
        <v>220.10960542420682</v>
      </c>
      <c r="AJ10" s="536">
        <f t="shared" si="15"/>
        <v>176.08768433936547</v>
      </c>
      <c r="AK10" s="160">
        <f t="shared" si="6"/>
        <v>22.010960542420683</v>
      </c>
      <c r="AL10" s="467">
        <f>(X10*'Structural Information'!$AL$17*AC10)/(M10)</f>
        <v>19344.570341496026</v>
      </c>
      <c r="AM10" s="467">
        <f t="shared" si="16"/>
        <v>77378.281365984105</v>
      </c>
      <c r="AN10" s="469">
        <f t="shared" si="7"/>
        <v>-386.89140682992053</v>
      </c>
      <c r="AP10" s="768">
        <v>4</v>
      </c>
      <c r="AQ10" s="20">
        <v>1</v>
      </c>
      <c r="AR10" s="20">
        <v>114</v>
      </c>
      <c r="AS10" s="160">
        <v>3</v>
      </c>
      <c r="AT10" s="100">
        <f t="shared" si="8"/>
        <v>176.08768433936547</v>
      </c>
      <c r="AU10" s="174">
        <f t="shared" si="17"/>
        <v>8.0000000000000004E-4</v>
      </c>
      <c r="AV10" s="436">
        <f>AT10/(AU10*(SQRT(($F$10^2)+($E$10^2))))</f>
        <v>40698.280439955088</v>
      </c>
      <c r="AW10" s="461">
        <f>AV10*((COS($N$10))^2)</f>
        <v>30235.997550506476</v>
      </c>
      <c r="AX10" s="100">
        <f t="shared" si="9"/>
        <v>220.10960542420682</v>
      </c>
      <c r="AY10" s="174">
        <f t="shared" si="18"/>
        <v>2.2000000000000001E-3</v>
      </c>
      <c r="AZ10" s="436">
        <f>AX10/(AY10*(SQRT(($F$10^2)+($E$10^2))))</f>
        <v>18499.218381797768</v>
      </c>
      <c r="BA10" s="302">
        <f>(AX10-AT10)/((AY10-AU10)*(SQRT(($F$10^2)+($E$10^2))))</f>
        <v>5814.040062850725</v>
      </c>
      <c r="BB10" s="461">
        <f>BA10*((COS($N$10))^2)</f>
        <v>4319.4282215009234</v>
      </c>
      <c r="BC10" s="100">
        <f t="shared" si="10"/>
        <v>22.010960542420683</v>
      </c>
      <c r="BD10" s="174">
        <f t="shared" si="19"/>
        <v>8.8999999999999999E-3</v>
      </c>
      <c r="BE10" s="436">
        <f>BF10/((COS($N$10))^2)</f>
        <v>-11434.345917471468</v>
      </c>
      <c r="BF10" s="438">
        <f>((BC10*COS($N$10))-(AX10*COS($N$10)))/((BD10-AY10)*AS10)</f>
        <v>-8494.9253731343288</v>
      </c>
      <c r="BH10" s="745"/>
      <c r="BI10" s="406">
        <v>3</v>
      </c>
      <c r="BJ10" s="406">
        <v>7315</v>
      </c>
      <c r="BK10" s="406" t="s">
        <v>27</v>
      </c>
      <c r="BL10" s="189">
        <f>'Structural Information'!$U$7</f>
        <v>3</v>
      </c>
      <c r="BM10" s="430">
        <f>('Structural Information'!$X$24)*(200)/$BL10</f>
        <v>53616.514621265807</v>
      </c>
      <c r="BN10" s="228">
        <f>'Structural Information'!$T$23*'Structural Information'!$T$24*(12680+460*$AC$18)/(BL10*1000)</f>
        <v>272471.55346694397</v>
      </c>
      <c r="BP10" s="782"/>
      <c r="BQ10" s="498" t="s">
        <v>446</v>
      </c>
      <c r="BR10" s="499">
        <f>'Structural Information'!$AC$8</f>
        <v>4.5</v>
      </c>
      <c r="BS10" s="493">
        <f t="shared" ref="BS10" si="28">BT10+BS9</f>
        <v>8.875</v>
      </c>
      <c r="BT10" s="493">
        <f t="shared" ref="BT10" si="29">BU10+BT9</f>
        <v>7.375</v>
      </c>
      <c r="BU10" s="493">
        <f t="shared" ref="BU10" si="30">BV10+BU9</f>
        <v>5.875</v>
      </c>
      <c r="BV10" s="493">
        <f t="shared" ref="BV10" si="31">BW10+BV9</f>
        <v>4.375</v>
      </c>
      <c r="BW10" s="493">
        <f>BX10+BW9</f>
        <v>2.875</v>
      </c>
      <c r="BX10" s="505">
        <f>BX9</f>
        <v>1.375</v>
      </c>
      <c r="BZ10" s="748"/>
      <c r="CA10" s="196" t="s">
        <v>288</v>
      </c>
      <c r="CB10" s="186">
        <f>1/($AW$5)</f>
        <v>8.0483070311847648E-5</v>
      </c>
      <c r="CC10" s="186">
        <f>1/($AW$8)</f>
        <v>8.0483070311847648E-5</v>
      </c>
      <c r="CD10" s="186">
        <f>1/($AW$11)</f>
        <v>8.0483070311847648E-5</v>
      </c>
      <c r="CE10" s="186">
        <f>1/($AW$14)</f>
        <v>8.4493392010706494E-5</v>
      </c>
      <c r="CF10" s="186">
        <f>1/($AW$17)</f>
        <v>8.4493392010706494E-5</v>
      </c>
      <c r="CG10" s="191">
        <f>1/($AW$20)</f>
        <v>9.1548684552264251E-5</v>
      </c>
      <c r="CI10" s="600">
        <v>4</v>
      </c>
      <c r="CJ10" s="68">
        <v>1</v>
      </c>
      <c r="CK10" s="753">
        <f>1/(CD5+CD4+CE4+CF4+CG4+CE8+CF8+CG8)+1/(CD10+CD9+CE9+CF9+CG9+CE13+CF13+CG13)+1/(CD15+CD14+CE14+CF14+CG14+CE18+CF18+CG18)</f>
        <v>56735.091066539615</v>
      </c>
      <c r="CL10" s="753">
        <f>1/(CD6+CD4+CE4+CF4+CG4+CE8+CF8+CG8)+1/(CD11+CD9+CE9+CF9+CG9+CE13+CF13+CG13)+1/(CD16+CD14+CE14+CF14+CG14+CE18+CF18+CG18)</f>
        <v>10002.712776926845</v>
      </c>
      <c r="CM10" s="756">
        <f>1/(CD7+CD4+CE4+CF4+CG4+CE8+CF8+CG8)+1/(CD12+CD9+CE9+CF9+CG9+CE13+CF13+CG13)+1/(CD17+CD14+CE14+CF14+CG14+CE18+CF18+CG18)</f>
        <v>-22306.460198037064</v>
      </c>
    </row>
    <row r="11" spans="2:109" ht="15" customHeight="1" thickBot="1" x14ac:dyDescent="0.3">
      <c r="B11" s="760"/>
      <c r="C11" s="17">
        <v>2</v>
      </c>
      <c r="D11" s="17">
        <v>214</v>
      </c>
      <c r="E11" s="15">
        <f>'Structural Information'!$U$8</f>
        <v>3</v>
      </c>
      <c r="F11" s="15">
        <f>'Structural Information'!$AC$7</f>
        <v>2</v>
      </c>
      <c r="G11" s="15">
        <v>0.5</v>
      </c>
      <c r="H11" s="15">
        <v>0.25</v>
      </c>
      <c r="I11" s="15">
        <v>0.25</v>
      </c>
      <c r="J11" s="55">
        <f t="shared" si="0"/>
        <v>3.2552083333333332E-4</v>
      </c>
      <c r="K11" s="15">
        <f t="shared" si="11"/>
        <v>1.75</v>
      </c>
      <c r="L11" s="15">
        <f t="shared" si="1"/>
        <v>2.5</v>
      </c>
      <c r="M11" s="15">
        <f t="shared" si="2"/>
        <v>3.0516389039334255</v>
      </c>
      <c r="N11" s="59">
        <f t="shared" si="12"/>
        <v>0.96007036240568799</v>
      </c>
      <c r="P11" s="780" t="s">
        <v>196</v>
      </c>
      <c r="Q11" s="780"/>
      <c r="R11" s="780"/>
      <c r="S11" s="780"/>
      <c r="U11" s="760"/>
      <c r="V11" s="531">
        <v>2</v>
      </c>
      <c r="W11" s="532">
        <v>214</v>
      </c>
      <c r="X11" s="538">
        <f>1/((((COS(N11))^4)/'Structural Information'!$AH$17)+(((SIN(N11))^4)/'Structural Information'!$AH$18)+(((SIN(N11))^2)*((COS(N11))^2)*((1/'Structural Information'!$AH$19)-(2*'Structural Information'!$AL$19/'Structural Information'!$AH$18))))</f>
        <v>1979.5941814167948</v>
      </c>
      <c r="Y11" s="407">
        <f>((X11*('Structural Information'!$AL$23/1000)*SIN(2*N11))/(4*'Structural Information'!$AH$26*J11*L11))^(1/4)</f>
        <v>1.5855965025603072</v>
      </c>
      <c r="Z11" s="407">
        <f t="shared" si="3"/>
        <v>4.7567895076809217</v>
      </c>
      <c r="AA11" s="453">
        <f t="shared" si="4"/>
        <v>0.70699999999999996</v>
      </c>
      <c r="AB11" s="453">
        <f t="shared" si="5"/>
        <v>0.01</v>
      </c>
      <c r="AC11" s="407">
        <f t="shared" si="13"/>
        <v>0.48408043714302729</v>
      </c>
      <c r="AD11" s="538">
        <f>((0.6*'Structural Information'!$AJ$23)+(0.3*'Structural Information'!$AL$24))/(AC11/M11)</f>
        <v>1.1725423970477691</v>
      </c>
      <c r="AE11" s="407">
        <f>(((1.2*SIN(N11)+0.45*COS(N11))*'Structural Information'!$AJ$24)+(0.3*'Structural Information'!$AL$24))/(AC11/M11)</f>
        <v>1.9560282286727373</v>
      </c>
      <c r="AF11" s="407">
        <f>(1.12*'Structural Information'!$AJ$25*COS(N11)*SIN(N11))/((AA11*(Z11^(-0.12)))+(AB11*(Z11^(0.88))))</f>
        <v>1.2612477435111522</v>
      </c>
      <c r="AG11" s="407">
        <f>(1.16*'Structural Information'!$AJ$25*TAN(N11))/((AA11)+(AB11*Z11))</f>
        <v>3.2942221660003952</v>
      </c>
      <c r="AH11" s="539">
        <f t="shared" si="14"/>
        <v>1.1725423970477691</v>
      </c>
      <c r="AI11" s="407">
        <f>AH11*AC11*'Structural Information'!$AL$23</f>
        <v>136.22516067158813</v>
      </c>
      <c r="AJ11" s="407">
        <f t="shared" si="15"/>
        <v>108.9801285372705</v>
      </c>
      <c r="AK11" s="539">
        <f t="shared" si="6"/>
        <v>13.622516067158813</v>
      </c>
      <c r="AL11" s="466">
        <f>(X11*'Structural Information'!$AL$17*AC11)/(M11)</f>
        <v>25121.787914575394</v>
      </c>
      <c r="AM11" s="466">
        <f t="shared" si="16"/>
        <v>100487.15165830158</v>
      </c>
      <c r="AN11" s="470">
        <f t="shared" si="7"/>
        <v>-502.43575829150791</v>
      </c>
      <c r="AP11" s="766"/>
      <c r="AQ11" s="406">
        <v>2</v>
      </c>
      <c r="AR11" s="406">
        <v>214</v>
      </c>
      <c r="AS11" s="446">
        <v>3</v>
      </c>
      <c r="AT11" s="445">
        <f t="shared" si="8"/>
        <v>108.9801285372705</v>
      </c>
      <c r="AU11" s="410">
        <f t="shared" si="17"/>
        <v>8.0000000000000004E-4</v>
      </c>
      <c r="AV11" s="407">
        <f>AT11/(AU11*(SQRT(($F$11^2)+($E$11^2))))</f>
        <v>37782.061677671649</v>
      </c>
      <c r="AW11" s="459">
        <f>AV11*((COS($N$11))^2)</f>
        <v>12424.973303395376</v>
      </c>
      <c r="AX11" s="445">
        <f t="shared" si="9"/>
        <v>136.22516067158813</v>
      </c>
      <c r="AY11" s="410">
        <f t="shared" si="18"/>
        <v>2.2000000000000001E-3</v>
      </c>
      <c r="AZ11" s="407">
        <f>AX11/(AY11*(SQRT(($F$11^2)+($E$11^2))))</f>
        <v>17173.664398941659</v>
      </c>
      <c r="BA11" s="411">
        <f>(AX11-AT11)/((AY11-AU11)*(SQRT(($F$11^2)+($E$11^2))))</f>
        <v>5397.4373825245202</v>
      </c>
      <c r="BB11" s="459">
        <f>BA11*((COS($N$11))^2)</f>
        <v>1774.996186199339</v>
      </c>
      <c r="BC11" s="445">
        <f t="shared" si="10"/>
        <v>13.622516067158813</v>
      </c>
      <c r="BD11" s="410">
        <f t="shared" si="19"/>
        <v>8.8999999999999999E-3</v>
      </c>
      <c r="BE11" s="407">
        <f>BF11/((COS($N$11))^2)</f>
        <v>-10636.503198294244</v>
      </c>
      <c r="BF11" s="439">
        <f>((BC11*COS($N$11))-(AX11*COS($N$11)))/((BD11-AY11)*AS11)</f>
        <v>-3497.9104477611945</v>
      </c>
      <c r="BH11" s="746"/>
      <c r="BI11" s="21">
        <v>4</v>
      </c>
      <c r="BJ11" s="21">
        <v>7415</v>
      </c>
      <c r="BK11" s="21" t="s">
        <v>27</v>
      </c>
      <c r="BL11" s="63">
        <f>'Structural Information'!$U$7</f>
        <v>3</v>
      </c>
      <c r="BM11" s="159">
        <f>('Structural Information'!$X$24)*(200)/$BL11</f>
        <v>53616.514621265807</v>
      </c>
      <c r="BN11" s="65">
        <f>'Structural Information'!$T$23*'Structural Information'!$T$24*(12680+460*$AC$18)/(BL11*1000)</f>
        <v>272471.55346694397</v>
      </c>
      <c r="BP11" s="782"/>
      <c r="BQ11" s="488" t="s">
        <v>449</v>
      </c>
      <c r="BR11" s="500">
        <f>'Structural Information'!$AC$7</f>
        <v>2</v>
      </c>
      <c r="BS11" s="407">
        <f t="shared" ref="BS11:BX11" si="32">(BS$4/$BR11)</f>
        <v>1.5</v>
      </c>
      <c r="BT11" s="407">
        <f t="shared" si="32"/>
        <v>1.5</v>
      </c>
      <c r="BU11" s="407">
        <f t="shared" si="32"/>
        <v>1.5</v>
      </c>
      <c r="BV11" s="407">
        <f t="shared" si="32"/>
        <v>1.5</v>
      </c>
      <c r="BW11" s="407">
        <f t="shared" si="32"/>
        <v>1.5</v>
      </c>
      <c r="BX11" s="491">
        <f t="shared" si="32"/>
        <v>1.375</v>
      </c>
      <c r="BZ11" s="748"/>
      <c r="CA11" s="197" t="s">
        <v>288</v>
      </c>
      <c r="CB11" s="186">
        <f>1/($BB$5)</f>
        <v>5.6338149218293368E-4</v>
      </c>
      <c r="CC11" s="186">
        <f>1/($BB$8)</f>
        <v>5.6338149218293368E-4</v>
      </c>
      <c r="CD11" s="186">
        <f>1/($BB$11)</f>
        <v>5.6338149218293368E-4</v>
      </c>
      <c r="CE11" s="186">
        <f>1/($BB$14)</f>
        <v>5.9145374407494568E-4</v>
      </c>
      <c r="CF11" s="186">
        <f>1/($BB$17)</f>
        <v>5.9145374407494568E-4</v>
      </c>
      <c r="CG11" s="191">
        <f>1/($BB$20)</f>
        <v>6.4084079186584996E-4</v>
      </c>
      <c r="CI11" s="600"/>
      <c r="CJ11" s="209">
        <v>2</v>
      </c>
      <c r="CK11" s="754"/>
      <c r="CL11" s="754"/>
      <c r="CM11" s="757"/>
      <c r="CO11" s="716" t="s">
        <v>339</v>
      </c>
      <c r="CP11" s="717"/>
      <c r="CQ11" s="717"/>
      <c r="CR11" s="717"/>
      <c r="CS11" s="795"/>
      <c r="CT11" s="719" t="s">
        <v>340</v>
      </c>
      <c r="CU11" s="720"/>
      <c r="CV11" s="720"/>
      <c r="CW11" s="720"/>
      <c r="CX11" s="720"/>
      <c r="CY11" s="721"/>
      <c r="CZ11" s="722" t="s">
        <v>341</v>
      </c>
      <c r="DA11" s="723"/>
      <c r="DB11" s="723"/>
      <c r="DC11" s="723"/>
      <c r="DD11" s="724"/>
    </row>
    <row r="12" spans="2:109" ht="15.75" thickBot="1" x14ac:dyDescent="0.3">
      <c r="B12" s="761"/>
      <c r="C12" s="50">
        <v>3</v>
      </c>
      <c r="D12" s="50">
        <v>314</v>
      </c>
      <c r="E12" s="26">
        <f>'Structural Information'!$U$8</f>
        <v>3</v>
      </c>
      <c r="F12" s="26">
        <f>'Structural Information'!$AC$6</f>
        <v>4.5</v>
      </c>
      <c r="G12" s="26">
        <v>0.5</v>
      </c>
      <c r="H12" s="26">
        <v>0.25</v>
      </c>
      <c r="I12" s="26">
        <v>0.25</v>
      </c>
      <c r="J12" s="60">
        <f t="shared" si="0"/>
        <v>3.2552083333333332E-4</v>
      </c>
      <c r="K12" s="26">
        <f t="shared" si="11"/>
        <v>4.25</v>
      </c>
      <c r="L12" s="26">
        <f t="shared" si="1"/>
        <v>2.5</v>
      </c>
      <c r="M12" s="26">
        <f t="shared" si="2"/>
        <v>4.9307707308290052</v>
      </c>
      <c r="N12" s="61">
        <f t="shared" si="12"/>
        <v>0.53172406725880561</v>
      </c>
      <c r="P12" s="781" t="s">
        <v>194</v>
      </c>
      <c r="Q12" s="781"/>
      <c r="R12" s="781"/>
      <c r="S12" s="23" t="s">
        <v>195</v>
      </c>
      <c r="U12" s="760"/>
      <c r="V12" s="533">
        <v>3</v>
      </c>
      <c r="W12" s="534">
        <v>314</v>
      </c>
      <c r="X12" s="80">
        <f>1/((((COS(N12))^4)/'Structural Information'!$AH$17)+(((SIN(N12))^4)/'Structural Information'!$AH$18)+(((SIN(N12))^2)*((COS(N12))^2)*((1/'Structural Information'!$AH$19)-(2*'Structural Information'!$AL$19/'Structural Information'!$AH$18))))</f>
        <v>1375.8363758228218</v>
      </c>
      <c r="Y12" s="537">
        <f>((X12*('Structural Information'!$AL$23/1000)*SIN(2*N12))/(4*'Structural Information'!$AH$26*J12*L12))^(1/4)</f>
        <v>1.4217957805784414</v>
      </c>
      <c r="Z12" s="537">
        <f t="shared" si="3"/>
        <v>4.2653873417353241</v>
      </c>
      <c r="AA12" s="262">
        <f t="shared" si="4"/>
        <v>0.70699999999999996</v>
      </c>
      <c r="AB12" s="262">
        <f t="shared" si="5"/>
        <v>0.01</v>
      </c>
      <c r="AC12" s="537">
        <f t="shared" si="13"/>
        <v>0.86659688350719655</v>
      </c>
      <c r="AD12" s="80">
        <f>((0.6*'Structural Information'!$AJ$23)+(0.3*'Structural Information'!$AL$24))/(AC12/M12)</f>
        <v>1.0583044704967242</v>
      </c>
      <c r="AE12" s="537">
        <f>(((1.2*SIN(N12)+0.45*COS(N12))*'Structural Information'!$AJ$24)+(0.3*'Structural Information'!$AL$24))/(AC12/M12)</f>
        <v>1.4171814177656241</v>
      </c>
      <c r="AF12" s="537">
        <f>(1.12*'Structural Information'!$AJ$25*COS(N12)*SIN(N12))/((AA12*(Z12^(-0.12)))+(AB12*(Z12^(0.88))))</f>
        <v>1.1655819933637501</v>
      </c>
      <c r="AG12" s="537">
        <f>(1.16*'Structural Information'!$AJ$25*TAN(N12))/((AA12)+(AB12*Z12))</f>
        <v>1.3653359877924334</v>
      </c>
      <c r="AH12" s="159">
        <f t="shared" si="14"/>
        <v>1.0583044704967242</v>
      </c>
      <c r="AI12" s="537">
        <f>AH12*AC12*'Structural Information'!$AL$23</f>
        <v>220.10960542420682</v>
      </c>
      <c r="AJ12" s="537">
        <f t="shared" si="15"/>
        <v>176.08768433936547</v>
      </c>
      <c r="AK12" s="159">
        <f t="shared" si="6"/>
        <v>22.010960542420683</v>
      </c>
      <c r="AL12" s="468">
        <f>(X12*'Structural Information'!$AL$17*AC12)/(M12)</f>
        <v>19344.570341496026</v>
      </c>
      <c r="AM12" s="468">
        <f t="shared" si="16"/>
        <v>77378.281365984105</v>
      </c>
      <c r="AN12" s="471">
        <f t="shared" si="7"/>
        <v>-386.89140682992053</v>
      </c>
      <c r="AP12" s="762"/>
      <c r="AQ12" s="21">
        <v>3</v>
      </c>
      <c r="AR12" s="21">
        <v>314</v>
      </c>
      <c r="AS12" s="159">
        <v>3</v>
      </c>
      <c r="AT12" s="80">
        <f t="shared" si="8"/>
        <v>176.08768433936547</v>
      </c>
      <c r="AU12" s="175">
        <f t="shared" si="17"/>
        <v>8.0000000000000004E-4</v>
      </c>
      <c r="AV12" s="437">
        <f>AT12/(AU12*(SQRT(($F$12^2)+($E$12^2))))</f>
        <v>40698.280439955088</v>
      </c>
      <c r="AW12" s="460">
        <f>AV12*((COS($N$12))^2)</f>
        <v>30235.997550506476</v>
      </c>
      <c r="AX12" s="80">
        <f t="shared" si="9"/>
        <v>220.10960542420682</v>
      </c>
      <c r="AY12" s="175">
        <f t="shared" si="18"/>
        <v>2.2000000000000001E-3</v>
      </c>
      <c r="AZ12" s="437">
        <f>AX12/(AY12*(SQRT(($F$12^2)+($E$12^2))))</f>
        <v>18499.218381797768</v>
      </c>
      <c r="BA12" s="240">
        <f>(AX12-AT12)/((AY12-AU12)*(SQRT(($F$12^2)+($E$12^2))))</f>
        <v>5814.040062850725</v>
      </c>
      <c r="BB12" s="460">
        <f>BA12*((COS($N$12))^2)</f>
        <v>4319.4282215009234</v>
      </c>
      <c r="BC12" s="80">
        <f t="shared" si="10"/>
        <v>22.010960542420683</v>
      </c>
      <c r="BD12" s="175">
        <f t="shared" si="19"/>
        <v>8.8999999999999999E-3</v>
      </c>
      <c r="BE12" s="437">
        <f>BF12/((COS($N$12))^2)</f>
        <v>-11434.345917471468</v>
      </c>
      <c r="BF12" s="440">
        <f>((BC12*COS($N$12))-(AX12*COS($N$12)))/((BD12-AY12)*AS12)</f>
        <v>-8494.9253731343288</v>
      </c>
      <c r="BH12" s="744">
        <v>4</v>
      </c>
      <c r="BI12" s="20">
        <v>1</v>
      </c>
      <c r="BJ12" s="20">
        <v>7114</v>
      </c>
      <c r="BK12" s="20" t="s">
        <v>27</v>
      </c>
      <c r="BL12" s="189">
        <f>'Structural Information'!$U$8</f>
        <v>3</v>
      </c>
      <c r="BM12" s="160">
        <f>('Structural Information'!$X$24)*(200)/$BL12</f>
        <v>53616.514621265807</v>
      </c>
      <c r="BN12" s="227">
        <f>'Structural Information'!$T$23*'Structural Information'!$T$24*(12680+460*$AC$18)/(BL12*1000)</f>
        <v>272471.55346694397</v>
      </c>
      <c r="BP12" s="782"/>
      <c r="BQ12" s="501" t="s">
        <v>446</v>
      </c>
      <c r="BR12" s="502">
        <f>'Structural Information'!$AC$8</f>
        <v>4.5</v>
      </c>
      <c r="BS12" s="494">
        <f t="shared" ref="BS12" si="33">BT12+BS11</f>
        <v>8.875</v>
      </c>
      <c r="BT12" s="494">
        <f t="shared" ref="BT12" si="34">BU12+BT11</f>
        <v>7.375</v>
      </c>
      <c r="BU12" s="494">
        <f t="shared" ref="BU12" si="35">BV12+BU11</f>
        <v>5.875</v>
      </c>
      <c r="BV12" s="494">
        <f t="shared" ref="BV12" si="36">BW12+BV11</f>
        <v>4.375</v>
      </c>
      <c r="BW12" s="494">
        <f>BX12+BW11</f>
        <v>2.875</v>
      </c>
      <c r="BX12" s="506">
        <f>BX11</f>
        <v>1.375</v>
      </c>
      <c r="BZ12" s="748"/>
      <c r="CA12" s="198" t="s">
        <v>288</v>
      </c>
      <c r="CB12" s="186">
        <f>1/($BF$5)</f>
        <v>-2.8588496330431812E-4</v>
      </c>
      <c r="CC12" s="186">
        <f>1/($BF$8)</f>
        <v>-2.8588496330431812E-4</v>
      </c>
      <c r="CD12" s="186">
        <f>1/($BF$11)</f>
        <v>-2.8588496330431812E-4</v>
      </c>
      <c r="CE12" s="186">
        <f>1/($BF$14)</f>
        <v>-2.9429334457797455E-4</v>
      </c>
      <c r="CF12" s="186">
        <f>1/($BF$17)</f>
        <v>-2.9429334457797455E-4</v>
      </c>
      <c r="CG12" s="191">
        <f>1/($BF$20)</f>
        <v>-3.0573808575600685E-4</v>
      </c>
      <c r="CI12" s="600"/>
      <c r="CJ12" s="62">
        <v>3</v>
      </c>
      <c r="CK12" s="755"/>
      <c r="CL12" s="755"/>
      <c r="CM12" s="758"/>
      <c r="CO12" s="725" t="s">
        <v>226</v>
      </c>
      <c r="CP12" s="727" t="s">
        <v>222</v>
      </c>
      <c r="CQ12" s="729" t="s">
        <v>223</v>
      </c>
      <c r="CR12" s="729" t="s">
        <v>224</v>
      </c>
      <c r="CS12" s="796" t="s">
        <v>225</v>
      </c>
      <c r="CT12" s="733" t="s">
        <v>257</v>
      </c>
      <c r="CU12" s="735" t="s">
        <v>222</v>
      </c>
      <c r="CV12" s="674" t="s">
        <v>223</v>
      </c>
      <c r="CW12" s="674"/>
      <c r="CX12" s="674" t="s">
        <v>224</v>
      </c>
      <c r="CY12" s="676" t="s">
        <v>225</v>
      </c>
      <c r="CZ12" s="678" t="s">
        <v>345</v>
      </c>
      <c r="DA12" s="680" t="s">
        <v>222</v>
      </c>
      <c r="DB12" s="682" t="s">
        <v>223</v>
      </c>
      <c r="DC12" s="682" t="s">
        <v>224</v>
      </c>
      <c r="DD12" s="684" t="s">
        <v>225</v>
      </c>
      <c r="DE12" s="144"/>
    </row>
    <row r="13" spans="2:109" x14ac:dyDescent="0.25">
      <c r="B13" s="759">
        <v>3</v>
      </c>
      <c r="C13" s="49">
        <v>1</v>
      </c>
      <c r="D13" s="49">
        <v>113</v>
      </c>
      <c r="E13" s="25">
        <f>'Structural Information'!$U$9</f>
        <v>3</v>
      </c>
      <c r="F13" s="25">
        <f>'Structural Information'!$AC$8</f>
        <v>4.5</v>
      </c>
      <c r="G13" s="25">
        <v>0.5</v>
      </c>
      <c r="H13" s="25">
        <f>0.25</f>
        <v>0.25</v>
      </c>
      <c r="I13" s="25">
        <v>0.25</v>
      </c>
      <c r="J13" s="66">
        <f t="shared" si="0"/>
        <v>3.2552083333333332E-4</v>
      </c>
      <c r="K13" s="25">
        <f t="shared" si="11"/>
        <v>4.25</v>
      </c>
      <c r="L13" s="25">
        <f t="shared" si="1"/>
        <v>2.5</v>
      </c>
      <c r="M13" s="25">
        <f t="shared" si="2"/>
        <v>4.9307707308290052</v>
      </c>
      <c r="N13" s="67">
        <f t="shared" si="12"/>
        <v>0.53172406725880561</v>
      </c>
      <c r="P13" s="638" t="s">
        <v>190</v>
      </c>
      <c r="Q13" s="638"/>
      <c r="R13" s="638"/>
      <c r="S13" s="56" t="s">
        <v>178</v>
      </c>
      <c r="U13" s="762">
        <v>3</v>
      </c>
      <c r="V13" s="531">
        <v>1</v>
      </c>
      <c r="W13" s="532">
        <v>113</v>
      </c>
      <c r="X13" s="538">
        <f>1/((((COS(N13))^4)/'Structural Information'!$AH$17)+(((SIN(N13))^4)/'Structural Information'!$AH$18)+(((SIN(N13))^2)*((COS(N13))^2)*((1/'Structural Information'!$AH$19)-(2*'Structural Information'!$AL$19/'Structural Information'!$AH$18))))</f>
        <v>1375.8363758228218</v>
      </c>
      <c r="Y13" s="407">
        <f>((X13*('Structural Information'!$AL$23/1000)*SIN(2*N13))/(4*'Structural Information'!$AH$26*J13*L13))^(1/4)</f>
        <v>1.4217957805784414</v>
      </c>
      <c r="Z13" s="407">
        <f t="shared" si="3"/>
        <v>4.2653873417353241</v>
      </c>
      <c r="AA13" s="453">
        <f t="shared" si="4"/>
        <v>0.70699999999999996</v>
      </c>
      <c r="AB13" s="453">
        <f t="shared" si="5"/>
        <v>0.01</v>
      </c>
      <c r="AC13" s="407">
        <f t="shared" si="13"/>
        <v>0.86659688350719655</v>
      </c>
      <c r="AD13" s="100">
        <f>((0.6*'Structural Information'!$AJ$23)+(0.3*'Structural Information'!$AL$24))/(AC13/M13)</f>
        <v>1.0583044704967242</v>
      </c>
      <c r="AE13" s="536">
        <f>(((1.2*SIN(N13)+0.45*COS(N13))*'Structural Information'!$AJ$24)+(0.3*'Structural Information'!$AL$24))/(AC13/M13)</f>
        <v>1.4171814177656241</v>
      </c>
      <c r="AF13" s="536">
        <f>(1.12*'Structural Information'!$AJ$25*COS(N13)*SIN(N13))/((AA13*(Z13^(-0.12)))+(AB13*(Z13^(0.88))))</f>
        <v>1.1655819933637501</v>
      </c>
      <c r="AG13" s="536">
        <f>(1.16*'Structural Information'!$AJ$25*TAN(N13))/((AA13)+(AB13*Z13))</f>
        <v>1.3653359877924334</v>
      </c>
      <c r="AH13" s="160">
        <f t="shared" si="14"/>
        <v>1.0583044704967242</v>
      </c>
      <c r="AI13" s="407">
        <f>AH13*AC13*'Structural Information'!$AL$23</f>
        <v>220.10960542420682</v>
      </c>
      <c r="AJ13" s="407">
        <f t="shared" si="15"/>
        <v>176.08768433936547</v>
      </c>
      <c r="AK13" s="539">
        <f t="shared" si="6"/>
        <v>22.010960542420683</v>
      </c>
      <c r="AL13" s="466">
        <f>(X13*'Structural Information'!$AL$17*AC13)/(M13)</f>
        <v>19344.570341496026</v>
      </c>
      <c r="AM13" s="466">
        <f t="shared" si="16"/>
        <v>77378.281365984105</v>
      </c>
      <c r="AN13" s="470">
        <f t="shared" si="7"/>
        <v>-386.89140682992053</v>
      </c>
      <c r="AP13" s="766">
        <v>3</v>
      </c>
      <c r="AQ13" s="406">
        <v>1</v>
      </c>
      <c r="AR13" s="406">
        <v>113</v>
      </c>
      <c r="AS13" s="446">
        <v>3</v>
      </c>
      <c r="AT13" s="445">
        <f t="shared" si="8"/>
        <v>176.08768433936547</v>
      </c>
      <c r="AU13" s="410">
        <f t="shared" si="17"/>
        <v>8.0000000000000004E-4</v>
      </c>
      <c r="AV13" s="407">
        <f>AT13/(AU13*(SQRT(($F$13^2)+($E$13^2))))</f>
        <v>40698.280439955088</v>
      </c>
      <c r="AW13" s="459">
        <f>AV13*((COS($N$13))^2)</f>
        <v>30235.997550506476</v>
      </c>
      <c r="AX13" s="445">
        <f t="shared" si="9"/>
        <v>220.10960542420682</v>
      </c>
      <c r="AY13" s="410">
        <f t="shared" si="18"/>
        <v>2.2000000000000001E-3</v>
      </c>
      <c r="AZ13" s="407">
        <f>AX13/(AY13*(SQRT(($F$13^2)+($E$13^2))))</f>
        <v>18499.218381797768</v>
      </c>
      <c r="BA13" s="411">
        <f>(AX13-AT13)/((AY13-AU13)*(SQRT(($F$13^2)+($E$13^2))))</f>
        <v>5814.040062850725</v>
      </c>
      <c r="BB13" s="459">
        <f>BA13*((COS($N$13))^2)</f>
        <v>4319.4282215009234</v>
      </c>
      <c r="BC13" s="445">
        <f t="shared" si="10"/>
        <v>22.010960542420683</v>
      </c>
      <c r="BD13" s="410">
        <f t="shared" si="19"/>
        <v>8.8999999999999999E-3</v>
      </c>
      <c r="BE13" s="407">
        <f>BF13/((COS($N$13))^2)</f>
        <v>-11434.345917471468</v>
      </c>
      <c r="BF13" s="439">
        <f>((BC13*COS($N$13))-(AX13*COS($N$13)))/((BD13-AY13)*AS13)</f>
        <v>-8494.9253731343288</v>
      </c>
      <c r="BH13" s="745"/>
      <c r="BI13" s="406">
        <v>2</v>
      </c>
      <c r="BJ13" s="406">
        <v>7214</v>
      </c>
      <c r="BK13" s="406" t="s">
        <v>27</v>
      </c>
      <c r="BL13" s="189">
        <f>'Structural Information'!$U$8</f>
        <v>3</v>
      </c>
      <c r="BM13" s="430">
        <f>('Structural Information'!$X$24)*(200)/$BL13</f>
        <v>53616.514621265807</v>
      </c>
      <c r="BN13" s="228">
        <f>'Structural Information'!$T$23*'Structural Information'!$T$24*(12680+460*$AC$18)/(BL13*1000)</f>
        <v>272471.55346694397</v>
      </c>
      <c r="BP13" s="600">
        <v>3</v>
      </c>
      <c r="BQ13" s="496" t="s">
        <v>450</v>
      </c>
      <c r="BR13" s="497">
        <f>'Structural Information'!$AC$6</f>
        <v>4.5</v>
      </c>
      <c r="BS13" s="489">
        <f t="shared" ref="BS13:BX13" si="37">(BS$4/$BR13)</f>
        <v>0.66666666666666663</v>
      </c>
      <c r="BT13" s="489">
        <f t="shared" si="37"/>
        <v>0.66666666666666663</v>
      </c>
      <c r="BU13" s="489">
        <f t="shared" si="37"/>
        <v>0.66666666666666663</v>
      </c>
      <c r="BV13" s="489">
        <f t="shared" si="37"/>
        <v>0.66666666666666663</v>
      </c>
      <c r="BW13" s="489">
        <f t="shared" si="37"/>
        <v>0.66666666666666663</v>
      </c>
      <c r="BX13" s="490">
        <f t="shared" si="37"/>
        <v>0.61111111111111116</v>
      </c>
      <c r="BZ13" s="748"/>
      <c r="CA13" s="199" t="s">
        <v>292</v>
      </c>
      <c r="CB13" s="187">
        <f>(BS11*BS11)/$BN$6</f>
        <v>8.2577427675324953E-6</v>
      </c>
      <c r="CC13" s="187">
        <f>(BT11*BT11)/$BN$10</f>
        <v>8.2577427675324953E-6</v>
      </c>
      <c r="CD13" s="187">
        <f>(BU11*BU11)/$BN$14</f>
        <v>8.2577427675324953E-6</v>
      </c>
      <c r="CE13" s="187">
        <f>(BV11*BV11)/$BN$18</f>
        <v>5.7345435885642324E-6</v>
      </c>
      <c r="CF13" s="187">
        <f>(BW11*BW11)/$BN$22</f>
        <v>5.7345435885642324E-6</v>
      </c>
      <c r="CG13" s="192">
        <f>(BX11*BX11)/$BN$26</f>
        <v>2.271630213208034E-6</v>
      </c>
      <c r="CI13" s="696">
        <v>3</v>
      </c>
      <c r="CJ13" s="209">
        <v>1</v>
      </c>
      <c r="CK13" s="754">
        <f>1/(CE5+CE4+CF4+CG4+CF8+CG8)+1/(CE10+CE9+CF9+CG9+CF13+CG13)+1/(CE15+CE14+CF14+CG14+CF18+CG18)</f>
        <v>61308.600512625111</v>
      </c>
      <c r="CL13" s="754">
        <f>1/(CE6+CE4+CF4+CG4+CF8+CG8)+1/(CE11+CE9+CF9+CG9+CF13+CG13)+1/(CE16+CE14+CF14+CG14+CF18+CG18)</f>
        <v>10070.355889199374</v>
      </c>
      <c r="CM13" s="757">
        <f>1/(CE7+CE4+CF4+CG4+CF8+CG8)+1/(CE12+CE9+CF9+CG9+CF13+CG13)+1/(CE17+CE14+CF14+CG14+CF18+CG18)</f>
        <v>-21486.518940423179</v>
      </c>
      <c r="CO13" s="726"/>
      <c r="CP13" s="728"/>
      <c r="CQ13" s="730"/>
      <c r="CR13" s="730"/>
      <c r="CS13" s="797"/>
      <c r="CT13" s="734"/>
      <c r="CU13" s="736"/>
      <c r="CV13" s="177" t="s">
        <v>268</v>
      </c>
      <c r="CW13" s="177" t="b">
        <v>1</v>
      </c>
      <c r="CX13" s="675"/>
      <c r="CY13" s="677"/>
      <c r="CZ13" s="679"/>
      <c r="DA13" s="681"/>
      <c r="DB13" s="683"/>
      <c r="DC13" s="683"/>
      <c r="DD13" s="685"/>
      <c r="DE13" s="145"/>
    </row>
    <row r="14" spans="2:109" x14ac:dyDescent="0.25">
      <c r="B14" s="760"/>
      <c r="C14" s="17">
        <v>2</v>
      </c>
      <c r="D14" s="17">
        <v>213</v>
      </c>
      <c r="E14" s="15">
        <f>'Structural Information'!$U$9</f>
        <v>3</v>
      </c>
      <c r="F14" s="15">
        <f>'Structural Information'!$AC$7</f>
        <v>2</v>
      </c>
      <c r="G14" s="15">
        <v>0.5</v>
      </c>
      <c r="H14" s="15">
        <f t="shared" ref="H13:H18" si="38">0.3</f>
        <v>0.3</v>
      </c>
      <c r="I14" s="15">
        <v>0.3</v>
      </c>
      <c r="J14" s="55">
        <f t="shared" si="0"/>
        <v>6.7499999999999993E-4</v>
      </c>
      <c r="K14" s="15">
        <f t="shared" si="11"/>
        <v>1.7</v>
      </c>
      <c r="L14" s="15">
        <f t="shared" si="1"/>
        <v>2.5</v>
      </c>
      <c r="M14" s="15">
        <f t="shared" si="2"/>
        <v>3.0232432915661951</v>
      </c>
      <c r="N14" s="59">
        <f t="shared" si="12"/>
        <v>0.97361966870221905</v>
      </c>
      <c r="P14" s="638" t="s">
        <v>192</v>
      </c>
      <c r="Q14" s="638"/>
      <c r="R14" s="638"/>
      <c r="S14" s="56" t="s">
        <v>179</v>
      </c>
      <c r="U14" s="760"/>
      <c r="V14" s="531">
        <v>2</v>
      </c>
      <c r="W14" s="532">
        <v>213</v>
      </c>
      <c r="X14" s="538">
        <f>1/((((COS(N14))^4)/'Structural Information'!$AH$17)+(((SIN(N14))^4)/'Structural Information'!$AH$18)+(((SIN(N14))^2)*((COS(N14))^2)*((1/'Structural Information'!$AH$19)-(2*'Structural Information'!$AL$19/'Structural Information'!$AH$18))))</f>
        <v>1988.4509990748261</v>
      </c>
      <c r="Y14" s="407">
        <f>((X14*('Structural Information'!$AL$23/1000)*SIN(2*N14))/(4*'Structural Information'!$AH$26*J14*L14))^(1/4)</f>
        <v>1.31940721605261</v>
      </c>
      <c r="Z14" s="407">
        <f t="shared" si="3"/>
        <v>3.9582216481578301</v>
      </c>
      <c r="AA14" s="453">
        <f t="shared" si="4"/>
        <v>0.70699999999999996</v>
      </c>
      <c r="AB14" s="453">
        <f t="shared" si="5"/>
        <v>0.01</v>
      </c>
      <c r="AC14" s="407">
        <f t="shared" si="13"/>
        <v>0.57023074456454814</v>
      </c>
      <c r="AD14" s="538">
        <f>((0.6*'Structural Information'!$AJ$23)+(0.3*'Structural Information'!$AL$24))/(AC14/M14)</f>
        <v>0.98613282007571457</v>
      </c>
      <c r="AE14" s="407">
        <f>(((1.2*SIN(N14)+0.45*COS(N14))*'Structural Information'!$AJ$24)+(0.3*'Structural Information'!$AL$24))/(AC14/M14)</f>
        <v>1.6506475825304325</v>
      </c>
      <c r="AF14" s="407">
        <f>(1.12*'Structural Information'!$AJ$25*COS(N14)*SIN(N14))/((AA14*(Z14^(-0.12)))+(AB14*(Z14^(0.88))))</f>
        <v>1.234168303168113</v>
      </c>
      <c r="AG14" s="407">
        <f>(1.16*'Structural Information'!$AJ$25*TAN(N14))/((AA14)+(AB14*Z14))</f>
        <v>3.4273834454170959</v>
      </c>
      <c r="AH14" s="539">
        <f t="shared" si="14"/>
        <v>0.98613282007571457</v>
      </c>
      <c r="AI14" s="407">
        <f>AH14*AC14*'Structural Information'!$AL$23</f>
        <v>134.95758053551495</v>
      </c>
      <c r="AJ14" s="407">
        <f t="shared" si="15"/>
        <v>107.96606442841197</v>
      </c>
      <c r="AK14" s="539">
        <f t="shared" si="6"/>
        <v>13.495758053551496</v>
      </c>
      <c r="AL14" s="466">
        <f>(X14*'Structural Information'!$AL$17*AC14)/(M14)</f>
        <v>30004.224850727165</v>
      </c>
      <c r="AM14" s="466">
        <f t="shared" si="16"/>
        <v>120016.89940290866</v>
      </c>
      <c r="AN14" s="470">
        <f t="shared" si="7"/>
        <v>-600.08449701454333</v>
      </c>
      <c r="AP14" s="766"/>
      <c r="AQ14" s="406">
        <v>2</v>
      </c>
      <c r="AR14" s="406">
        <v>213</v>
      </c>
      <c r="AS14" s="446">
        <v>3</v>
      </c>
      <c r="AT14" s="445">
        <f t="shared" si="8"/>
        <v>107.96606442841197</v>
      </c>
      <c r="AU14" s="410">
        <f t="shared" si="17"/>
        <v>8.0000000000000004E-4</v>
      </c>
      <c r="AV14" s="407">
        <f>AT14/(AU14*(SQRT(($F$14^2)+($E$14^2))))</f>
        <v>37430.498202566152</v>
      </c>
      <c r="AW14" s="459">
        <f>AV14*((COS($N$14))^2)</f>
        <v>11835.245055297177</v>
      </c>
      <c r="AX14" s="445">
        <f t="shared" si="9"/>
        <v>134.95758053551495</v>
      </c>
      <c r="AY14" s="410">
        <f t="shared" si="18"/>
        <v>2.2000000000000001E-3</v>
      </c>
      <c r="AZ14" s="407">
        <f>AX14/(AY14*(SQRT(($F$14^2)+($E$14^2))))</f>
        <v>17013.862819348251</v>
      </c>
      <c r="BA14" s="411">
        <f>(AX14-AT14)/((AY14-AU14)*(SQRT(($F$14^2)+($E$14^2))))</f>
        <v>5347.2140289380195</v>
      </c>
      <c r="BB14" s="459">
        <f>BA14*((COS($N$14))^2)</f>
        <v>1690.7492936138817</v>
      </c>
      <c r="BC14" s="445">
        <f t="shared" si="10"/>
        <v>13.495758053551496</v>
      </c>
      <c r="BD14" s="410">
        <f t="shared" si="19"/>
        <v>8.8999999999999999E-3</v>
      </c>
      <c r="BE14" s="407">
        <f>BF14/((COS($N$14))^2)</f>
        <v>-10746.521510096574</v>
      </c>
      <c r="BF14" s="439">
        <f>((BC14*COS($N$14))-(AX14*COS($N$14)))/((BD14-AY14)*AS14)</f>
        <v>-3397.9701492537315</v>
      </c>
      <c r="BH14" s="745"/>
      <c r="BI14" s="406">
        <v>3</v>
      </c>
      <c r="BJ14" s="406">
        <v>7314</v>
      </c>
      <c r="BK14" s="406" t="s">
        <v>27</v>
      </c>
      <c r="BL14" s="189">
        <f>'Structural Information'!$U$8</f>
        <v>3</v>
      </c>
      <c r="BM14" s="430">
        <f>('Structural Information'!$X$24)*(200)/$BL14</f>
        <v>53616.514621265807</v>
      </c>
      <c r="BN14" s="228">
        <f>'Structural Information'!$T$23*'Structural Information'!$T$24*(12680+460*$AC$18)/(BL14*1000)</f>
        <v>272471.55346694397</v>
      </c>
      <c r="BP14" s="600"/>
      <c r="BQ14" s="498" t="s">
        <v>446</v>
      </c>
      <c r="BR14" s="499">
        <f>'Structural Information'!$AC$8</f>
        <v>4.5</v>
      </c>
      <c r="BS14" s="493">
        <f t="shared" ref="BS14" si="39">BT14+BS13</f>
        <v>3.9444444444444438</v>
      </c>
      <c r="BT14" s="493">
        <f t="shared" ref="BT14" si="40">BU14+BT13</f>
        <v>3.2777777777777772</v>
      </c>
      <c r="BU14" s="493">
        <f t="shared" ref="BU14" si="41">BV14+BU13</f>
        <v>2.6111111111111107</v>
      </c>
      <c r="BV14" s="493">
        <f t="shared" ref="BV14" si="42">BW14+BV13</f>
        <v>1.9444444444444442</v>
      </c>
      <c r="BW14" s="493">
        <f>BX14+BW13</f>
        <v>1.2777777777777777</v>
      </c>
      <c r="BX14" s="505">
        <f>BX13</f>
        <v>0.61111111111111116</v>
      </c>
      <c r="BZ14" s="748">
        <v>3</v>
      </c>
      <c r="CA14" s="200" t="s">
        <v>293</v>
      </c>
      <c r="CB14" s="188">
        <f>(BS13*BS13)/$BN$6</f>
        <v>1.6311590651916037E-6</v>
      </c>
      <c r="CC14" s="188">
        <f>(BT13*BT13)/$BN$10</f>
        <v>1.6311590651916037E-6</v>
      </c>
      <c r="CD14" s="188">
        <f>(BU13*BU13)/$BN$14</f>
        <v>1.6311590651916037E-6</v>
      </c>
      <c r="CE14" s="188">
        <f>(BV13*BV13)/$BN$18</f>
        <v>1.1327493508275027E-6</v>
      </c>
      <c r="CF14" s="188">
        <f>(BW13*BW13)/$BN$22</f>
        <v>1.1327493508275027E-6</v>
      </c>
      <c r="CG14" s="190">
        <f>(BX13*BX13)/$BN$26</f>
        <v>4.4871707915220431E-7</v>
      </c>
      <c r="CI14" s="600"/>
      <c r="CJ14" s="209">
        <v>2</v>
      </c>
      <c r="CK14" s="754"/>
      <c r="CL14" s="754"/>
      <c r="CM14" s="757"/>
      <c r="CO14" s="178" t="s">
        <v>208</v>
      </c>
      <c r="CP14" s="58">
        <f>AT4*COS($N4)+AT5*COS($N5)+AT6*COS($N6)</f>
        <v>366.04800000000012</v>
      </c>
      <c r="CQ14" s="58">
        <f>AX4*COS($N4)+AX5*COS($N5)+AX6*COS($N6)</f>
        <v>457.56000000000006</v>
      </c>
      <c r="CR14" s="412">
        <f>BC4*COS($N4)+BC5*COS($N5)+BC6*COS($N6)</f>
        <v>45.756000000000014</v>
      </c>
      <c r="CS14" s="145">
        <f>BC4*COS($N4)+BC5*COS($N5)+BC6*COS($N6)</f>
        <v>45.756000000000014</v>
      </c>
      <c r="CT14" s="178" t="s">
        <v>258</v>
      </c>
      <c r="CU14" s="407">
        <f>CK4</f>
        <v>41360.088148361407</v>
      </c>
      <c r="CV14" s="407" t="s">
        <v>85</v>
      </c>
      <c r="CW14" s="407">
        <f>CL4</f>
        <v>9388.9060813673677</v>
      </c>
      <c r="CX14" s="407">
        <f>CM4</f>
        <v>-26111.746510782454</v>
      </c>
      <c r="CY14" s="413">
        <v>0</v>
      </c>
      <c r="CZ14" s="179" t="s">
        <v>362</v>
      </c>
      <c r="DA14" s="410">
        <f>CP14/(CU14*'Structural Information'!$U$6)</f>
        <v>2.9500904244285087E-3</v>
      </c>
      <c r="DB14" s="410">
        <f>DA14+(((1/CW14)*(CQ14-CP14))/'Structural Information'!$U$6)</f>
        <v>6.1990312206876494E-3</v>
      </c>
      <c r="DC14" s="410">
        <f>DB14+(((1/CX14)*(CR14-CQ14))/'Structural Information'!$U$6)</f>
        <v>1.1455975636233243E-2</v>
      </c>
      <c r="DD14" s="182">
        <f>0.08</f>
        <v>0.08</v>
      </c>
      <c r="DE14" s="145"/>
    </row>
    <row r="15" spans="2:109" ht="15.75" thickBot="1" x14ac:dyDescent="0.3">
      <c r="B15" s="761"/>
      <c r="C15" s="50">
        <v>3</v>
      </c>
      <c r="D15" s="50">
        <v>313</v>
      </c>
      <c r="E15" s="26">
        <f>'Structural Information'!$U$9</f>
        <v>3</v>
      </c>
      <c r="F15" s="26">
        <f>'Structural Information'!$AC$6</f>
        <v>4.5</v>
      </c>
      <c r="G15" s="26">
        <v>0.5</v>
      </c>
      <c r="H15" s="26">
        <f>0.25</f>
        <v>0.25</v>
      </c>
      <c r="I15" s="26">
        <v>0.25</v>
      </c>
      <c r="J15" s="60">
        <f t="shared" si="0"/>
        <v>3.2552083333333332E-4</v>
      </c>
      <c r="K15" s="26">
        <f t="shared" si="11"/>
        <v>4.25</v>
      </c>
      <c r="L15" s="26">
        <f t="shared" si="1"/>
        <v>2.5</v>
      </c>
      <c r="M15" s="26">
        <f t="shared" si="2"/>
        <v>4.9307707308290052</v>
      </c>
      <c r="N15" s="61">
        <f t="shared" si="12"/>
        <v>0.53172406725880561</v>
      </c>
      <c r="P15" s="638" t="s">
        <v>191</v>
      </c>
      <c r="Q15" s="638"/>
      <c r="R15" s="638"/>
      <c r="S15" s="56" t="s">
        <v>180</v>
      </c>
      <c r="U15" s="768"/>
      <c r="V15" s="531">
        <v>3</v>
      </c>
      <c r="W15" s="532">
        <v>313</v>
      </c>
      <c r="X15" s="538">
        <f>1/((((COS(N15))^4)/'Structural Information'!$AH$17)+(((SIN(N15))^4)/'Structural Information'!$AH$18)+(((SIN(N15))^2)*((COS(N15))^2)*((1/'Structural Information'!$AH$19)-(2*'Structural Information'!$AL$19/'Structural Information'!$AH$18))))</f>
        <v>1375.8363758228218</v>
      </c>
      <c r="Y15" s="407">
        <f>((X15*('Structural Information'!$AL$23/1000)*SIN(2*N15))/(4*'Structural Information'!$AH$26*J15*L15))^(1/4)</f>
        <v>1.4217957805784414</v>
      </c>
      <c r="Z15" s="407">
        <f t="shared" si="3"/>
        <v>4.2653873417353241</v>
      </c>
      <c r="AA15" s="453">
        <f t="shared" si="4"/>
        <v>0.70699999999999996</v>
      </c>
      <c r="AB15" s="453">
        <f t="shared" si="5"/>
        <v>0.01</v>
      </c>
      <c r="AC15" s="407">
        <f t="shared" si="13"/>
        <v>0.86659688350719655</v>
      </c>
      <c r="AD15" s="80">
        <f>((0.6*'Structural Information'!$AJ$23)+(0.3*'Structural Information'!$AL$24))/(AC15/M15)</f>
        <v>1.0583044704967242</v>
      </c>
      <c r="AE15" s="537">
        <f>(((1.2*SIN(N15)+0.45*COS(N15))*'Structural Information'!$AJ$24)+(0.3*'Structural Information'!$AL$24))/(AC15/M15)</f>
        <v>1.4171814177656241</v>
      </c>
      <c r="AF15" s="537">
        <f>(1.12*'Structural Information'!$AJ$25*COS(N15)*SIN(N15))/((AA15*(Z15^(-0.12)))+(AB15*(Z15^(0.88))))</f>
        <v>1.1655819933637501</v>
      </c>
      <c r="AG15" s="537">
        <f>(1.16*'Structural Information'!$AJ$25*TAN(N15))/((AA15)+(AB15*Z15))</f>
        <v>1.3653359877924334</v>
      </c>
      <c r="AH15" s="159">
        <f t="shared" si="14"/>
        <v>1.0583044704967242</v>
      </c>
      <c r="AI15" s="407">
        <f>AH15*AC15*'Structural Information'!$AL$23</f>
        <v>220.10960542420682</v>
      </c>
      <c r="AJ15" s="407">
        <f t="shared" si="15"/>
        <v>176.08768433936547</v>
      </c>
      <c r="AK15" s="539">
        <f t="shared" si="6"/>
        <v>22.010960542420683</v>
      </c>
      <c r="AL15" s="466">
        <f>(X15*'Structural Information'!$AL$17*AC15)/(M15)</f>
        <v>19344.570341496026</v>
      </c>
      <c r="AM15" s="466">
        <f t="shared" si="16"/>
        <v>77378.281365984105</v>
      </c>
      <c r="AN15" s="470">
        <f t="shared" si="7"/>
        <v>-386.89140682992053</v>
      </c>
      <c r="AP15" s="766"/>
      <c r="AQ15" s="406">
        <v>3</v>
      </c>
      <c r="AR15" s="406">
        <v>313</v>
      </c>
      <c r="AS15" s="446">
        <v>3</v>
      </c>
      <c r="AT15" s="445">
        <f t="shared" si="8"/>
        <v>176.08768433936547</v>
      </c>
      <c r="AU15" s="410">
        <f t="shared" si="17"/>
        <v>8.0000000000000004E-4</v>
      </c>
      <c r="AV15" s="407">
        <f>AT15/(AU15*(SQRT(($F$15^2)+($E$15^2))))</f>
        <v>40698.280439955088</v>
      </c>
      <c r="AW15" s="459">
        <f>AV15*((COS($N$15))^2)</f>
        <v>30235.997550506476</v>
      </c>
      <c r="AX15" s="445">
        <f t="shared" si="9"/>
        <v>220.10960542420682</v>
      </c>
      <c r="AY15" s="410">
        <f t="shared" si="18"/>
        <v>2.2000000000000001E-3</v>
      </c>
      <c r="AZ15" s="407">
        <f>AX15/(AY15*(SQRT(($F$15^2)+($E$15^2))))</f>
        <v>18499.218381797768</v>
      </c>
      <c r="BA15" s="411">
        <f>(AX15-AT15)/((AY15-AU15)*(SQRT(($F$15^2)+($E$15^2))))</f>
        <v>5814.040062850725</v>
      </c>
      <c r="BB15" s="459">
        <f>BA15*((COS($N$15))^2)</f>
        <v>4319.4282215009234</v>
      </c>
      <c r="BC15" s="445">
        <f t="shared" si="10"/>
        <v>22.010960542420683</v>
      </c>
      <c r="BD15" s="410">
        <f t="shared" si="19"/>
        <v>8.8999999999999999E-3</v>
      </c>
      <c r="BE15" s="407">
        <f>BF15/((COS($N$15))^2)</f>
        <v>-11434.345917471468</v>
      </c>
      <c r="BF15" s="439">
        <f>((BC15*COS($N$15))-(AX15*COS($N$15)))/((BD15-AY15)*AS15)</f>
        <v>-8494.9253731343288</v>
      </c>
      <c r="BH15" s="746"/>
      <c r="BI15" s="21">
        <v>4</v>
      </c>
      <c r="BJ15" s="21">
        <v>7414</v>
      </c>
      <c r="BK15" s="21" t="s">
        <v>27</v>
      </c>
      <c r="BL15" s="189">
        <f>'Structural Information'!$U$8</f>
        <v>3</v>
      </c>
      <c r="BM15" s="159">
        <f>('Structural Information'!$X$24)*(200)/$BL15</f>
        <v>53616.514621265807</v>
      </c>
      <c r="BN15" s="65">
        <f>'Structural Information'!$T$23*'Structural Information'!$T$24*(12680+460*$AC$18)/(BL15*1000)</f>
        <v>272471.55346694397</v>
      </c>
      <c r="BP15" s="600"/>
      <c r="BQ15" s="488">
        <v>4</v>
      </c>
      <c r="BR15" s="500">
        <f>'Structural Information'!$AC$6</f>
        <v>4.5</v>
      </c>
      <c r="BS15" s="407">
        <f t="shared" ref="BS15:BX15" si="43">(BS$4/$BR15)</f>
        <v>0.66666666666666663</v>
      </c>
      <c r="BT15" s="407">
        <f t="shared" si="43"/>
        <v>0.66666666666666663</v>
      </c>
      <c r="BU15" s="407">
        <f t="shared" si="43"/>
        <v>0.66666666666666663</v>
      </c>
      <c r="BV15" s="407">
        <f t="shared" si="43"/>
        <v>0.66666666666666663</v>
      </c>
      <c r="BW15" s="407">
        <f t="shared" si="43"/>
        <v>0.66666666666666663</v>
      </c>
      <c r="BX15" s="491">
        <f t="shared" si="43"/>
        <v>0.61111111111111116</v>
      </c>
      <c r="BZ15" s="748"/>
      <c r="CA15" s="196" t="s">
        <v>289</v>
      </c>
      <c r="CB15" s="186">
        <f>1/($AW$6)</f>
        <v>3.3073160504448091E-5</v>
      </c>
      <c r="CC15" s="186">
        <f>1/($AW$9)</f>
        <v>3.3073160504448091E-5</v>
      </c>
      <c r="CD15" s="186">
        <f>1/($AW$12)</f>
        <v>3.3073160504448091E-5</v>
      </c>
      <c r="CE15" s="186">
        <f>1/($AW$15)</f>
        <v>3.3073160504448091E-5</v>
      </c>
      <c r="CF15" s="186">
        <f>1/($AW$18)</f>
        <v>3.3073160504448091E-5</v>
      </c>
      <c r="CG15" s="191">
        <f>1/($AW$21)</f>
        <v>3.1910535304135407E-5</v>
      </c>
      <c r="CI15" s="694"/>
      <c r="CJ15" s="209">
        <v>3</v>
      </c>
      <c r="CK15" s="754"/>
      <c r="CL15" s="754"/>
      <c r="CM15" s="757"/>
      <c r="CO15" s="179" t="s">
        <v>209</v>
      </c>
      <c r="CP15" s="58">
        <f>AT7*COS($N7)+AT8*COS($N8)+AT9*COS($N9)</f>
        <v>366.04800000000012</v>
      </c>
      <c r="CQ15" s="58">
        <f>AX7*COS($N7)+AX8*COS($N8)+AX9*COS($N9)</f>
        <v>457.56000000000006</v>
      </c>
      <c r="CR15" s="412">
        <f>BC7*COS($N7)+BC8*COS($N8)+BC9*COS($N9)</f>
        <v>45.756000000000014</v>
      </c>
      <c r="CS15" s="145">
        <f>BC7*COS($N7)+BC8*COS($N8)+BC9*COS($N9)</f>
        <v>45.756000000000014</v>
      </c>
      <c r="CT15" s="179" t="s">
        <v>259</v>
      </c>
      <c r="CU15" s="407">
        <f>CK7</f>
        <v>52160.893378034008</v>
      </c>
      <c r="CV15" s="407" t="s">
        <v>85</v>
      </c>
      <c r="CW15" s="407">
        <f>CL7</f>
        <v>9846.1730482923085</v>
      </c>
      <c r="CX15" s="407">
        <f>CM7</f>
        <v>-23152.674110154061</v>
      </c>
      <c r="CY15" s="413">
        <v>0</v>
      </c>
      <c r="CZ15" s="179" t="s">
        <v>361</v>
      </c>
      <c r="DA15" s="410">
        <f>CP15/(CU15*'Structural Information'!$U$7)</f>
        <v>2.3392237382840416E-3</v>
      </c>
      <c r="DB15" s="410">
        <f>DA15+(((1/CW15)*(CQ15-CP15))/'Structural Information'!$U$7)</f>
        <v>5.4372801964010873E-3</v>
      </c>
      <c r="DC15" s="410">
        <f>DB15+(((1/CX15)*(CR15-CQ15))/'Structural Information'!$U$7)</f>
        <v>1.1366098584588844E-2</v>
      </c>
      <c r="DD15" s="182">
        <f t="shared" ref="DD15:DD19" si="44">0.08</f>
        <v>0.08</v>
      </c>
      <c r="DE15" s="145"/>
    </row>
    <row r="16" spans="2:109" ht="15.75" thickBot="1" x14ac:dyDescent="0.3">
      <c r="B16" s="759">
        <v>2</v>
      </c>
      <c r="C16" s="49">
        <v>1</v>
      </c>
      <c r="D16" s="49">
        <v>112</v>
      </c>
      <c r="E16" s="25">
        <f>'Structural Information'!$U$10</f>
        <v>3</v>
      </c>
      <c r="F16" s="25">
        <f>'Structural Information'!$AC$8</f>
        <v>4.5</v>
      </c>
      <c r="G16" s="25">
        <v>0.5</v>
      </c>
      <c r="H16" s="25">
        <f>0.25</f>
        <v>0.25</v>
      </c>
      <c r="I16" s="25">
        <v>0.25</v>
      </c>
      <c r="J16" s="66">
        <f t="shared" si="0"/>
        <v>3.2552083333333332E-4</v>
      </c>
      <c r="K16" s="25">
        <f t="shared" si="11"/>
        <v>4.25</v>
      </c>
      <c r="L16" s="25">
        <f t="shared" si="1"/>
        <v>2.5</v>
      </c>
      <c r="M16" s="25">
        <f t="shared" si="2"/>
        <v>4.9307707308290052</v>
      </c>
      <c r="N16" s="67">
        <f t="shared" si="12"/>
        <v>0.53172406725880561</v>
      </c>
      <c r="P16" s="638" t="s">
        <v>193</v>
      </c>
      <c r="Q16" s="638"/>
      <c r="R16" s="638"/>
      <c r="S16" s="56" t="s">
        <v>181</v>
      </c>
      <c r="U16" s="760">
        <v>2</v>
      </c>
      <c r="V16" s="529">
        <v>1</v>
      </c>
      <c r="W16" s="530">
        <v>112</v>
      </c>
      <c r="X16" s="100">
        <f>1/((((COS(N16))^4)/'Structural Information'!$AH$17)+(((SIN(N16))^4)/'Structural Information'!$AH$18)+(((SIN(N16))^2)*((COS(N16))^2)*((1/'Structural Information'!$AH$19)-(2*'Structural Information'!$AL$19/'Structural Information'!$AH$18))))</f>
        <v>1375.8363758228218</v>
      </c>
      <c r="Y16" s="536">
        <f>((X16*('Structural Information'!$AL$23/1000)*SIN(2*N16))/(4*'Structural Information'!$AH$26*J16*L16))^(1/4)</f>
        <v>1.4217957805784414</v>
      </c>
      <c r="Z16" s="536">
        <f t="shared" si="3"/>
        <v>4.2653873417353241</v>
      </c>
      <c r="AA16" s="265">
        <f t="shared" si="4"/>
        <v>0.70699999999999996</v>
      </c>
      <c r="AB16" s="265">
        <f t="shared" si="5"/>
        <v>0.01</v>
      </c>
      <c r="AC16" s="536">
        <f t="shared" si="13"/>
        <v>0.86659688350719655</v>
      </c>
      <c r="AD16" s="100">
        <f>((0.6*'Structural Information'!$AJ$23)+(0.3*'Structural Information'!$AL$24))/(AC16/M16)</f>
        <v>1.0583044704967242</v>
      </c>
      <c r="AE16" s="536">
        <f>(((1.2*SIN(N16)+0.45*COS(N16))*'Structural Information'!$AJ$24)+(0.3*'Structural Information'!$AL$24))/(AC16/M16)</f>
        <v>1.4171814177656241</v>
      </c>
      <c r="AF16" s="536">
        <f>(1.12*'Structural Information'!$AJ$25*COS(N16)*SIN(N16))/((AA16*(Z16^(-0.12)))+(AB16*(Z16^(0.88))))</f>
        <v>1.1655819933637501</v>
      </c>
      <c r="AG16" s="536">
        <f>(1.16*'Structural Information'!$AJ$25*TAN(N16))/((AA16)+(AB16*Z16))</f>
        <v>1.3653359877924334</v>
      </c>
      <c r="AH16" s="160">
        <f t="shared" si="14"/>
        <v>1.0583044704967242</v>
      </c>
      <c r="AI16" s="536">
        <f>AH16*AC16*'Structural Information'!$AL$23</f>
        <v>220.10960542420682</v>
      </c>
      <c r="AJ16" s="536">
        <f t="shared" si="15"/>
        <v>176.08768433936547</v>
      </c>
      <c r="AK16" s="160">
        <f t="shared" si="6"/>
        <v>22.010960542420683</v>
      </c>
      <c r="AL16" s="467">
        <f>(X16*'Structural Information'!$AL$17*AC16)/(M16)</f>
        <v>19344.570341496026</v>
      </c>
      <c r="AM16" s="467">
        <f t="shared" si="16"/>
        <v>77378.281365984105</v>
      </c>
      <c r="AN16" s="469">
        <f t="shared" si="7"/>
        <v>-386.89140682992053</v>
      </c>
      <c r="AP16" s="768">
        <v>2</v>
      </c>
      <c r="AQ16" s="20">
        <v>1</v>
      </c>
      <c r="AR16" s="20">
        <v>112</v>
      </c>
      <c r="AS16" s="160">
        <v>3</v>
      </c>
      <c r="AT16" s="100">
        <f t="shared" si="8"/>
        <v>176.08768433936547</v>
      </c>
      <c r="AU16" s="174">
        <f t="shared" si="17"/>
        <v>8.0000000000000004E-4</v>
      </c>
      <c r="AV16" s="436">
        <f>AT16/(AU16*(SQRT(($F$16^2)+($E$16^2))))</f>
        <v>40698.280439955088</v>
      </c>
      <c r="AW16" s="461">
        <f>AV16*((COS($N$16))^2)</f>
        <v>30235.997550506476</v>
      </c>
      <c r="AX16" s="100">
        <f t="shared" si="9"/>
        <v>220.10960542420682</v>
      </c>
      <c r="AY16" s="174">
        <f t="shared" si="18"/>
        <v>2.2000000000000001E-3</v>
      </c>
      <c r="AZ16" s="436">
        <f>AX16/(AY16*(SQRT(($F$16^2)+($E$16^2))))</f>
        <v>18499.218381797768</v>
      </c>
      <c r="BA16" s="302">
        <f>(AX16-AT16)/((AY16-AU16)*(SQRT(($F$16^2)+($E$16^2))))</f>
        <v>5814.040062850725</v>
      </c>
      <c r="BB16" s="461">
        <f>BA16*((COS($N$16))^2)</f>
        <v>4319.4282215009234</v>
      </c>
      <c r="BC16" s="100">
        <f t="shared" si="10"/>
        <v>22.010960542420683</v>
      </c>
      <c r="BD16" s="174">
        <f t="shared" si="19"/>
        <v>8.8999999999999999E-3</v>
      </c>
      <c r="BE16" s="436">
        <f>BF16/((COS($N$16))^2)</f>
        <v>-11434.345917471468</v>
      </c>
      <c r="BF16" s="438">
        <f>((BC16*COS($N$16))-(AX16*COS($N$16)))/((BD16-AY16)*AS16)</f>
        <v>-8494.9253731343288</v>
      </c>
      <c r="BH16" s="744">
        <v>3</v>
      </c>
      <c r="BI16" s="20">
        <v>1</v>
      </c>
      <c r="BJ16" s="20">
        <v>7113</v>
      </c>
      <c r="BK16" s="20" t="s">
        <v>27</v>
      </c>
      <c r="BL16" s="69">
        <f>'Structural Information'!$U$9</f>
        <v>3</v>
      </c>
      <c r="BM16" s="160">
        <f>('Structural Information'!$X$24)*(200)/$BL16</f>
        <v>53616.514621265807</v>
      </c>
      <c r="BN16" s="227">
        <f>'Structural Information'!$T$23*'Structural Information'!$T$24*(12680+460*$AC$18)/(BL16*1000)</f>
        <v>272471.55346694397</v>
      </c>
      <c r="BP16" s="601"/>
      <c r="BQ16" s="507" t="s">
        <v>446</v>
      </c>
      <c r="BR16" s="508">
        <f>'Structural Information'!$AC$8</f>
        <v>4.5</v>
      </c>
      <c r="BS16" s="509">
        <f t="shared" ref="BS16" si="45">BT16+BS15</f>
        <v>3.9444444444444438</v>
      </c>
      <c r="BT16" s="509">
        <f t="shared" ref="BT16" si="46">BU16+BT15</f>
        <v>3.2777777777777772</v>
      </c>
      <c r="BU16" s="509">
        <f t="shared" ref="BU16" si="47">BV16+BU15</f>
        <v>2.6111111111111107</v>
      </c>
      <c r="BV16" s="509">
        <f t="shared" ref="BV16" si="48">BW16+BV15</f>
        <v>1.9444444444444442</v>
      </c>
      <c r="BW16" s="509">
        <f>BX16+BW15</f>
        <v>1.2777777777777777</v>
      </c>
      <c r="BX16" s="510">
        <f>BX15</f>
        <v>0.61111111111111116</v>
      </c>
      <c r="BZ16" s="748"/>
      <c r="CA16" s="197" t="s">
        <v>289</v>
      </c>
      <c r="CB16" s="186">
        <f>1/($BB$6)</f>
        <v>2.3151212353113672E-4</v>
      </c>
      <c r="CC16" s="186">
        <f>1/($BB$9)</f>
        <v>2.3151212353113672E-4</v>
      </c>
      <c r="CD16" s="186">
        <f>1/($BB$12)</f>
        <v>2.3151212353113672E-4</v>
      </c>
      <c r="CE16" s="186">
        <f>1/($BB$15)</f>
        <v>2.3151212353113672E-4</v>
      </c>
      <c r="CF16" s="186">
        <f>1/($BB$18)</f>
        <v>2.3151212353113672E-4</v>
      </c>
      <c r="CG16" s="191">
        <f>1/($BB$21)</f>
        <v>2.2337374712894797E-4</v>
      </c>
      <c r="CI16" s="600">
        <v>2</v>
      </c>
      <c r="CJ16" s="68">
        <v>1</v>
      </c>
      <c r="CK16" s="753">
        <f>(1/(CF5+CF4+CG8+CG4)+1/(CF10+CF9+CG13+CG9)+1/(CF15+CF14+CG18+CG14))</f>
        <v>66457.313767776694</v>
      </c>
      <c r="CL16" s="753">
        <f>(1/(CF6+CF4+CG8+CG4)+1/(CF11+CF9+CG13+CG9)+1/(CF16+CF14+CG18+CG14))</f>
        <v>10201.032107277497</v>
      </c>
      <c r="CM16" s="756">
        <f>(1/(CF7+CF4+CG8+CG4)+1/(CF12+CF9+CG13+CG9)+1/(CF17+CF14+CG18+CG14))</f>
        <v>-20910.178776205423</v>
      </c>
      <c r="CO16" s="179" t="s">
        <v>210</v>
      </c>
      <c r="CP16" s="58">
        <f>AT10*COS($N10)+AT11*COS($N11)+AT12*COS($N12)</f>
        <v>366.04800000000012</v>
      </c>
      <c r="CQ16" s="58">
        <f>AX10*COS($N10)+AX11*COS($N11)+AX12*COS($N12)</f>
        <v>457.56000000000006</v>
      </c>
      <c r="CR16" s="412">
        <f>BC10*COS($N10)+BC11*COS($N11)+BC12*COS($N12)</f>
        <v>45.756000000000014</v>
      </c>
      <c r="CS16" s="145">
        <f>BC10*COS($N10)+BC11*COS($N11)+BC12*COS($N12)</f>
        <v>45.756000000000014</v>
      </c>
      <c r="CT16" s="179" t="s">
        <v>260</v>
      </c>
      <c r="CU16" s="407">
        <f>CK10</f>
        <v>56735.091066539615</v>
      </c>
      <c r="CV16" s="407" t="s">
        <v>85</v>
      </c>
      <c r="CW16" s="407">
        <f>CL10</f>
        <v>10002.712776926845</v>
      </c>
      <c r="CX16" s="407">
        <f>CM10</f>
        <v>-22306.460198037064</v>
      </c>
      <c r="CY16" s="413">
        <v>0</v>
      </c>
      <c r="CZ16" s="179" t="s">
        <v>360</v>
      </c>
      <c r="DA16" s="410">
        <f>CP16/(CU16*'Structural Information'!$U$8)</f>
        <v>2.15062667048332E-3</v>
      </c>
      <c r="DB16" s="410">
        <f>DA16+(((1/CW16)*(CQ16-CP16))/'Structural Information'!$U$8)</f>
        <v>5.2001993894324481E-3</v>
      </c>
      <c r="DC16" s="410">
        <f>DB16+(((1/CX16)*(CR16-CQ16))/'Structural Information'!$U$8)</f>
        <v>1.1353932378949062E-2</v>
      </c>
      <c r="DD16" s="182">
        <f t="shared" si="44"/>
        <v>0.08</v>
      </c>
      <c r="DE16" s="145"/>
    </row>
    <row r="17" spans="2:110" x14ac:dyDescent="0.25">
      <c r="B17" s="760"/>
      <c r="C17" s="17">
        <v>2</v>
      </c>
      <c r="D17" s="17">
        <v>212</v>
      </c>
      <c r="E17" s="15">
        <f>'Structural Information'!$U$10</f>
        <v>3</v>
      </c>
      <c r="F17" s="15">
        <f>'Structural Information'!$AC$7</f>
        <v>2</v>
      </c>
      <c r="G17" s="15">
        <v>0.5</v>
      </c>
      <c r="H17" s="15">
        <f t="shared" si="38"/>
        <v>0.3</v>
      </c>
      <c r="I17" s="15">
        <v>0.3</v>
      </c>
      <c r="J17" s="55">
        <f t="shared" si="0"/>
        <v>6.7499999999999993E-4</v>
      </c>
      <c r="K17" s="15">
        <f t="shared" si="11"/>
        <v>1.7</v>
      </c>
      <c r="L17" s="15">
        <f t="shared" si="1"/>
        <v>2.5</v>
      </c>
      <c r="M17" s="15">
        <f t="shared" si="2"/>
        <v>3.0232432915661951</v>
      </c>
      <c r="N17" s="59">
        <f t="shared" si="12"/>
        <v>0.97361966870221905</v>
      </c>
      <c r="U17" s="760"/>
      <c r="V17" s="531">
        <v>2</v>
      </c>
      <c r="W17" s="532">
        <v>212</v>
      </c>
      <c r="X17" s="538">
        <f>1/((((COS(N17))^4)/'Structural Information'!$AH$17)+(((SIN(N17))^4)/'Structural Information'!$AH$18)+(((SIN(N17))^2)*((COS(N17))^2)*((1/'Structural Information'!$AH$19)-(2*'Structural Information'!$AL$19/'Structural Information'!$AH$18))))</f>
        <v>1988.4509990748261</v>
      </c>
      <c r="Y17" s="407">
        <f>((X17*('Structural Information'!$AL$23/1000)*SIN(2*N17))/(4*'Structural Information'!$AH$26*J17*L17))^(1/4)</f>
        <v>1.31940721605261</v>
      </c>
      <c r="Z17" s="407">
        <f t="shared" si="3"/>
        <v>3.9582216481578301</v>
      </c>
      <c r="AA17" s="453">
        <f t="shared" si="4"/>
        <v>0.70699999999999996</v>
      </c>
      <c r="AB17" s="453">
        <f t="shared" si="5"/>
        <v>0.01</v>
      </c>
      <c r="AC17" s="407">
        <f t="shared" si="13"/>
        <v>0.57023074456454814</v>
      </c>
      <c r="AD17" s="538">
        <f>((0.6*'Structural Information'!$AJ$23)+(0.3*'Structural Information'!$AL$24))/(AC17/M17)</f>
        <v>0.98613282007571457</v>
      </c>
      <c r="AE17" s="407">
        <f>(((1.2*SIN(N17)+0.45*COS(N17))*'Structural Information'!$AJ$24)+(0.3*'Structural Information'!$AL$24))/(AC17/M17)</f>
        <v>1.6506475825304325</v>
      </c>
      <c r="AF17" s="407">
        <f>(1.12*'Structural Information'!$AJ$25*COS(N17)*SIN(N17))/((AA17*(Z17^(-0.12)))+(AB17*(Z17^(0.88))))</f>
        <v>1.234168303168113</v>
      </c>
      <c r="AG17" s="407">
        <f>(1.16*'Structural Information'!$AJ$25*TAN(N17))/((AA17)+(AB17*Z17))</f>
        <v>3.4273834454170959</v>
      </c>
      <c r="AH17" s="539">
        <f t="shared" si="14"/>
        <v>0.98613282007571457</v>
      </c>
      <c r="AI17" s="407">
        <f>AH17*AC17*'Structural Information'!$AL$23</f>
        <v>134.95758053551495</v>
      </c>
      <c r="AJ17" s="407">
        <f t="shared" si="15"/>
        <v>107.96606442841197</v>
      </c>
      <c r="AK17" s="539">
        <f t="shared" si="6"/>
        <v>13.495758053551496</v>
      </c>
      <c r="AL17" s="466">
        <f>(X17*'Structural Information'!$AL$17*AC17)/(M17)</f>
        <v>30004.224850727165</v>
      </c>
      <c r="AM17" s="466">
        <f t="shared" si="16"/>
        <v>120016.89940290866</v>
      </c>
      <c r="AN17" s="470">
        <f t="shared" si="7"/>
        <v>-600.08449701454333</v>
      </c>
      <c r="AP17" s="766"/>
      <c r="AQ17" s="406">
        <v>2</v>
      </c>
      <c r="AR17" s="406">
        <v>212</v>
      </c>
      <c r="AS17" s="446">
        <v>3</v>
      </c>
      <c r="AT17" s="445">
        <f t="shared" si="8"/>
        <v>107.96606442841197</v>
      </c>
      <c r="AU17" s="410">
        <f t="shared" si="17"/>
        <v>8.0000000000000004E-4</v>
      </c>
      <c r="AV17" s="407">
        <f>AT17/(AU17*(SQRT(($F$17^2)+($E$17^2))))</f>
        <v>37430.498202566152</v>
      </c>
      <c r="AW17" s="459">
        <f>AV17*((COS($N$17))^2)</f>
        <v>11835.245055297177</v>
      </c>
      <c r="AX17" s="445">
        <f t="shared" si="9"/>
        <v>134.95758053551495</v>
      </c>
      <c r="AY17" s="410">
        <f t="shared" si="18"/>
        <v>2.2000000000000001E-3</v>
      </c>
      <c r="AZ17" s="407">
        <f>AX17/(AY17*(SQRT(($F$17^2)+($E$17^2))))</f>
        <v>17013.862819348251</v>
      </c>
      <c r="BA17" s="411">
        <f>(AX17-AT17)/((AY17-AU17)*(SQRT(($F$17^2)+($E$17^2))))</f>
        <v>5347.2140289380195</v>
      </c>
      <c r="BB17" s="459">
        <f>BA17*((COS($N$17))^2)</f>
        <v>1690.7492936138817</v>
      </c>
      <c r="BC17" s="445">
        <f t="shared" si="10"/>
        <v>13.495758053551496</v>
      </c>
      <c r="BD17" s="410">
        <f t="shared" si="19"/>
        <v>8.8999999999999999E-3</v>
      </c>
      <c r="BE17" s="407">
        <f>BF17/((COS($N$17))^2)</f>
        <v>-10746.521510096574</v>
      </c>
      <c r="BF17" s="439">
        <f>((BC17*COS($N$17))-(AX17*COS($N$17)))/((BD17-AY17)*AS17)</f>
        <v>-3397.9701492537315</v>
      </c>
      <c r="BH17" s="745"/>
      <c r="BI17" s="406">
        <v>2</v>
      </c>
      <c r="BJ17" s="406">
        <v>7213</v>
      </c>
      <c r="BK17" s="406" t="s">
        <v>28</v>
      </c>
      <c r="BL17" s="189">
        <f>'Structural Information'!$U$9</f>
        <v>3</v>
      </c>
      <c r="BM17" s="430">
        <f>('Structural Information'!$X$29)*(200)/$BL17</f>
        <v>53616.514621265807</v>
      </c>
      <c r="BN17" s="228">
        <f>'Structural Information'!$T$28*'Structural Information'!$T$29*(12680+460*$AC$18)/(BL17*1000)</f>
        <v>392359.03699239931</v>
      </c>
      <c r="BZ17" s="748"/>
      <c r="CA17" s="198" t="s">
        <v>289</v>
      </c>
      <c r="CB17" s="186">
        <f>1/($BF$6)</f>
        <v>-1.1771733783118982E-4</v>
      </c>
      <c r="CC17" s="186">
        <f>1/($BF$9)</f>
        <v>-1.1771733783118982E-4</v>
      </c>
      <c r="CD17" s="186">
        <f>1/($BF$12)</f>
        <v>-1.1771733783118982E-4</v>
      </c>
      <c r="CE17" s="186">
        <f>1/($BF$15)</f>
        <v>-1.1771733783118982E-4</v>
      </c>
      <c r="CF17" s="186">
        <f>1/($BF$18)</f>
        <v>-1.1771733783118982E-4</v>
      </c>
      <c r="CG17" s="191">
        <f>1/($BF$21)</f>
        <v>-1.0919217348428813E-4</v>
      </c>
      <c r="CI17" s="600"/>
      <c r="CJ17" s="209">
        <v>2</v>
      </c>
      <c r="CK17" s="754"/>
      <c r="CL17" s="754"/>
      <c r="CM17" s="757"/>
      <c r="CO17" s="179" t="s">
        <v>211</v>
      </c>
      <c r="CP17" s="58">
        <f>AT13*COS($N13)+AT14*COS($N14)+AT15*COS($N15)</f>
        <v>364.26240000000007</v>
      </c>
      <c r="CQ17" s="58">
        <f>AX13*COS($N13)+AX14*COS($N14)+AX15*COS($N15)</f>
        <v>455.32800000000009</v>
      </c>
      <c r="CR17" s="412">
        <f>BC13*COS($N13)+BC14*COS($N14)+BC15*COS($N15)</f>
        <v>45.532800000000009</v>
      </c>
      <c r="CS17" s="145">
        <f>BC13*COS($N13)+BC14*COS($N14)+BC15*COS($N15)</f>
        <v>45.532800000000009</v>
      </c>
      <c r="CT17" s="179" t="s">
        <v>261</v>
      </c>
      <c r="CU17" s="407">
        <f>CK13</f>
        <v>61308.600512625111</v>
      </c>
      <c r="CV17" s="407" t="s">
        <v>85</v>
      </c>
      <c r="CW17" s="407">
        <f>CL13</f>
        <v>10070.355889199374</v>
      </c>
      <c r="CX17" s="407">
        <f>CM13</f>
        <v>-21486.518940423179</v>
      </c>
      <c r="CY17" s="413">
        <v>0</v>
      </c>
      <c r="CZ17" s="179" t="s">
        <v>359</v>
      </c>
      <c r="DA17" s="410">
        <f>CP17/(CU17*'Structural Information'!$U$9)</f>
        <v>1.9804855923109218E-3</v>
      </c>
      <c r="DB17" s="410">
        <f>DA17+(((1/CW17)*(CQ17-CP17))/'Structural Information'!$U$9)</f>
        <v>4.9947981284305699E-3</v>
      </c>
      <c r="DC17" s="410">
        <f>DB17+(((1/CX17)*(CR17-CQ17))/'Structural Information'!$U$9)</f>
        <v>1.135219833731288E-2</v>
      </c>
      <c r="DD17" s="182">
        <f t="shared" si="44"/>
        <v>0.08</v>
      </c>
      <c r="DE17" s="145"/>
    </row>
    <row r="18" spans="2:110" ht="15.75" thickBot="1" x14ac:dyDescent="0.3">
      <c r="B18" s="761"/>
      <c r="C18" s="50">
        <v>3</v>
      </c>
      <c r="D18" s="50">
        <v>312</v>
      </c>
      <c r="E18" s="26">
        <f>'Structural Information'!$U$10</f>
        <v>3</v>
      </c>
      <c r="F18" s="26">
        <f>'Structural Information'!$AC$6</f>
        <v>4.5</v>
      </c>
      <c r="G18" s="26">
        <v>0.5</v>
      </c>
      <c r="H18" s="26">
        <f>0.25</f>
        <v>0.25</v>
      </c>
      <c r="I18" s="26">
        <v>0.25</v>
      </c>
      <c r="J18" s="60">
        <f t="shared" si="0"/>
        <v>3.2552083333333332E-4</v>
      </c>
      <c r="K18" s="26">
        <f t="shared" si="11"/>
        <v>4.25</v>
      </c>
      <c r="L18" s="26">
        <f t="shared" si="1"/>
        <v>2.5</v>
      </c>
      <c r="M18" s="26">
        <f t="shared" si="2"/>
        <v>4.9307707308290052</v>
      </c>
      <c r="N18" s="61">
        <f t="shared" si="12"/>
        <v>0.53172406725880561</v>
      </c>
      <c r="U18" s="760"/>
      <c r="V18" s="533">
        <v>3</v>
      </c>
      <c r="W18" s="534">
        <v>312</v>
      </c>
      <c r="X18" s="80">
        <f>1/((((COS(N18))^4)/'Structural Information'!$AH$17)+(((SIN(N18))^4)/'Structural Information'!$AH$18)+(((SIN(N18))^2)*((COS(N18))^2)*((1/'Structural Information'!$AH$19)-(2*'Structural Information'!$AL$19/'Structural Information'!$AH$18))))</f>
        <v>1375.8363758228218</v>
      </c>
      <c r="Y18" s="537">
        <f>((X18*('Structural Information'!$AL$23/1000)*SIN(2*N18))/(4*'Structural Information'!$AH$26*J18*L18))^(1/4)</f>
        <v>1.4217957805784414</v>
      </c>
      <c r="Z18" s="537">
        <f t="shared" si="3"/>
        <v>4.2653873417353241</v>
      </c>
      <c r="AA18" s="262">
        <f t="shared" si="4"/>
        <v>0.70699999999999996</v>
      </c>
      <c r="AB18" s="262">
        <f t="shared" si="5"/>
        <v>0.01</v>
      </c>
      <c r="AC18" s="537">
        <f t="shared" si="13"/>
        <v>0.86659688350719655</v>
      </c>
      <c r="AD18" s="80">
        <f>((0.6*'Structural Information'!$AJ$23)+(0.3*'Structural Information'!$AL$24))/(AC18/M18)</f>
        <v>1.0583044704967242</v>
      </c>
      <c r="AE18" s="537">
        <f>(((1.2*SIN(N18)+0.45*COS(N18))*'Structural Information'!$AJ$24)+(0.3*'Structural Information'!$AL$24))/(AC18/M18)</f>
        <v>1.4171814177656241</v>
      </c>
      <c r="AF18" s="537">
        <f>(1.12*'Structural Information'!$AJ$25*COS(N18)*SIN(N18))/((AA18*(Z18^(-0.12)))+(AB18*(Z18^(0.88))))</f>
        <v>1.1655819933637501</v>
      </c>
      <c r="AG18" s="537">
        <f>(1.16*'Structural Information'!$AJ$25*TAN(N18))/((AA18)+(AB18*Z18))</f>
        <v>1.3653359877924334</v>
      </c>
      <c r="AH18" s="159">
        <f t="shared" si="14"/>
        <v>1.0583044704967242</v>
      </c>
      <c r="AI18" s="537">
        <f>AH18*AC18*'Structural Information'!$AL$23</f>
        <v>220.10960542420682</v>
      </c>
      <c r="AJ18" s="537">
        <f t="shared" si="15"/>
        <v>176.08768433936547</v>
      </c>
      <c r="AK18" s="159">
        <f t="shared" si="6"/>
        <v>22.010960542420683</v>
      </c>
      <c r="AL18" s="468">
        <f>(X18*'Structural Information'!$AL$17*AC18)/(M18)</f>
        <v>19344.570341496026</v>
      </c>
      <c r="AM18" s="468">
        <f t="shared" si="16"/>
        <v>77378.281365984105</v>
      </c>
      <c r="AN18" s="471">
        <f t="shared" si="7"/>
        <v>-386.89140682992053</v>
      </c>
      <c r="AP18" s="762"/>
      <c r="AQ18" s="21">
        <v>3</v>
      </c>
      <c r="AR18" s="21">
        <v>312</v>
      </c>
      <c r="AS18" s="159">
        <v>3</v>
      </c>
      <c r="AT18" s="80">
        <f t="shared" si="8"/>
        <v>176.08768433936547</v>
      </c>
      <c r="AU18" s="175">
        <f t="shared" si="17"/>
        <v>8.0000000000000004E-4</v>
      </c>
      <c r="AV18" s="437">
        <f>AT18/(AU18*(SQRT(($F$18^2)+($E$18^2))))</f>
        <v>40698.280439955088</v>
      </c>
      <c r="AW18" s="460">
        <f>AV18*((COS($N$18))^2)</f>
        <v>30235.997550506476</v>
      </c>
      <c r="AX18" s="80">
        <f t="shared" si="9"/>
        <v>220.10960542420682</v>
      </c>
      <c r="AY18" s="175">
        <f t="shared" si="18"/>
        <v>2.2000000000000001E-3</v>
      </c>
      <c r="AZ18" s="437">
        <f>AX18/(AY18*(SQRT(($F$18^2)+($E$18^2))))</f>
        <v>18499.218381797768</v>
      </c>
      <c r="BA18" s="240">
        <f>(AX18-AT18)/((AY18-AU18)*(SQRT(($F$18^2)+($E$18^2))))</f>
        <v>5814.040062850725</v>
      </c>
      <c r="BB18" s="460">
        <f>BA18*((COS($N$18))^2)</f>
        <v>4319.4282215009234</v>
      </c>
      <c r="BC18" s="80">
        <f t="shared" si="10"/>
        <v>22.010960542420683</v>
      </c>
      <c r="BD18" s="175">
        <f t="shared" si="19"/>
        <v>8.8999999999999999E-3</v>
      </c>
      <c r="BE18" s="437">
        <f>BF18/((COS($N$18))^2)</f>
        <v>-11434.345917471468</v>
      </c>
      <c r="BF18" s="440">
        <f>((BC18*COS($N$18))-(AX18*COS($N$18)))/((BD18-AY18)*AS18)</f>
        <v>-8494.9253731343288</v>
      </c>
      <c r="BH18" s="745"/>
      <c r="BI18" s="406">
        <v>3</v>
      </c>
      <c r="BJ18" s="406">
        <v>7313</v>
      </c>
      <c r="BK18" s="406" t="s">
        <v>28</v>
      </c>
      <c r="BL18" s="189">
        <f>'Structural Information'!$U$9</f>
        <v>3</v>
      </c>
      <c r="BM18" s="430">
        <f>('Structural Information'!$X$29)*(200)/$BL18</f>
        <v>53616.514621265807</v>
      </c>
      <c r="BN18" s="228">
        <f>'Structural Information'!$T$28*'Structural Information'!$T$29*(12680+460*$AC$18)/(BL18*1000)</f>
        <v>392359.03699239931</v>
      </c>
      <c r="BZ18" s="749"/>
      <c r="CA18" s="201" t="s">
        <v>286</v>
      </c>
      <c r="CB18" s="193">
        <f>(BS15*BS15)/$BN$7</f>
        <v>1.6311590651916037E-6</v>
      </c>
      <c r="CC18" s="193">
        <f>(BT15*BT15)/$BN$11</f>
        <v>1.6311590651916037E-6</v>
      </c>
      <c r="CD18" s="193">
        <f>(BU15*BU15)/$BN$15</f>
        <v>1.6311590651916037E-6</v>
      </c>
      <c r="CE18" s="193">
        <f>(BV15*BV15)/$BN$19</f>
        <v>1.6311590651916037E-6</v>
      </c>
      <c r="CF18" s="193">
        <f>(BW15*BW15)/$BN$23</f>
        <v>1.6311590651916037E-6</v>
      </c>
      <c r="CG18" s="194">
        <f>(BX15*BX15)/$BN$27</f>
        <v>8.7250543168484161E-7</v>
      </c>
      <c r="CI18" s="600"/>
      <c r="CJ18" s="62">
        <v>3</v>
      </c>
      <c r="CK18" s="755"/>
      <c r="CL18" s="755"/>
      <c r="CM18" s="758"/>
      <c r="CO18" s="179" t="s">
        <v>212</v>
      </c>
      <c r="CP18" s="58">
        <f>AT16*COS($N16)+AT17*COS($N17)+AT18*COS($N18)</f>
        <v>364.26240000000007</v>
      </c>
      <c r="CQ18" s="58">
        <f>AX16*COS($N16)+AX17*COS($N17)+AX18*COS($N18)</f>
        <v>455.32800000000009</v>
      </c>
      <c r="CR18" s="412">
        <f>BC16*COS($N16)+BC17*COS($N17)+BC18*COS($N18)</f>
        <v>45.532800000000009</v>
      </c>
      <c r="CS18" s="145">
        <f>BC16*COS($N16)+BC17*COS($N17)+BC18*COS($N18)</f>
        <v>45.532800000000009</v>
      </c>
      <c r="CT18" s="179" t="s">
        <v>262</v>
      </c>
      <c r="CU18" s="407">
        <f>CK16</f>
        <v>66457.313767776694</v>
      </c>
      <c r="CV18" s="407" t="s">
        <v>85</v>
      </c>
      <c r="CW18" s="407">
        <f>CL16</f>
        <v>10201.032107277497</v>
      </c>
      <c r="CX18" s="407">
        <f>CM16</f>
        <v>-20910.178776205423</v>
      </c>
      <c r="CY18" s="413">
        <v>0</v>
      </c>
      <c r="CZ18" s="179" t="s">
        <v>358</v>
      </c>
      <c r="DA18" s="410">
        <f>CP18/(CU18*'Structural Information'!$U$10)</f>
        <v>1.8270494715492639E-3</v>
      </c>
      <c r="DB18" s="410">
        <f>DA18+(((1/CW18)*(CQ18-CP18))/'Structural Information'!$U$10)</f>
        <v>4.8027483695406124E-3</v>
      </c>
      <c r="DC18" s="410">
        <f>DB18+(((1/CX18)*(CR18-CQ18))/'Structural Information'!$U$10)</f>
        <v>1.1335375443750094E-2</v>
      </c>
      <c r="DD18" s="182">
        <f t="shared" si="44"/>
        <v>0.08</v>
      </c>
      <c r="DE18" s="145"/>
    </row>
    <row r="19" spans="2:110" ht="15.75" thickBot="1" x14ac:dyDescent="0.3">
      <c r="B19" s="759">
        <v>1</v>
      </c>
      <c r="C19" s="49">
        <v>1</v>
      </c>
      <c r="D19" s="49">
        <v>111</v>
      </c>
      <c r="E19" s="25">
        <f>'Structural Information'!$U$11</f>
        <v>2.75</v>
      </c>
      <c r="F19" s="25">
        <f>'Structural Information'!$AC$8</f>
        <v>4.5</v>
      </c>
      <c r="G19" s="25">
        <v>0.5</v>
      </c>
      <c r="H19" s="25">
        <v>0.3</v>
      </c>
      <c r="I19" s="25">
        <v>0.3</v>
      </c>
      <c r="J19" s="66">
        <f t="shared" si="0"/>
        <v>6.7499999999999993E-4</v>
      </c>
      <c r="K19" s="25">
        <f t="shared" si="11"/>
        <v>4.2</v>
      </c>
      <c r="L19" s="25">
        <f t="shared" si="1"/>
        <v>2.25</v>
      </c>
      <c r="M19" s="25">
        <f t="shared" si="2"/>
        <v>4.7647140522805778</v>
      </c>
      <c r="N19" s="67">
        <f t="shared" si="12"/>
        <v>0.49180917598869855</v>
      </c>
      <c r="U19" s="762">
        <v>1</v>
      </c>
      <c r="V19" s="531">
        <v>1</v>
      </c>
      <c r="W19" s="532">
        <v>111</v>
      </c>
      <c r="X19" s="538">
        <f>1/((((COS(N19))^4)/'Structural Information'!$AH$17)+(((SIN(N19))^4)/'Structural Information'!$AH$18)+(((SIN(N19))^2)*((COS(N19))^2)*((1/'Structural Information'!$AH$19)-(2*'Structural Information'!$AL$19/'Structural Information'!$AH$18))))</f>
        <v>1319.4785945384108</v>
      </c>
      <c r="Y19" s="407">
        <f>((X19*('Structural Information'!$AL$23/1000)*SIN(2*N19))/(4*'Structural Information'!$AH$26*J19*L19))^(1/4)</f>
        <v>1.1892384414220998</v>
      </c>
      <c r="Z19" s="407">
        <f t="shared" si="3"/>
        <v>3.2704057139107743</v>
      </c>
      <c r="AA19" s="453">
        <f t="shared" si="4"/>
        <v>0.70699999999999996</v>
      </c>
      <c r="AB19" s="453">
        <f t="shared" si="5"/>
        <v>0.01</v>
      </c>
      <c r="AC19" s="407">
        <f t="shared" si="13"/>
        <v>1.0776884044044388</v>
      </c>
      <c r="AD19" s="100">
        <f>((0.6*'Structural Information'!$AJ$23)+(0.3*'Structural Information'!$AL$24))/(AC19/M19)</f>
        <v>0.8223497720697357</v>
      </c>
      <c r="AE19" s="536">
        <f>(((1.2*SIN(N19)+0.45*COS(N19))*'Structural Information'!$AJ$24)+(0.3*'Structural Information'!$AL$24))/(AC19/M19)</f>
        <v>1.0647790171168643</v>
      </c>
      <c r="AF19" s="536">
        <f>(1.12*'Structural Information'!$AJ$25*COS(N19)*SIN(N19))/((AA19*(Z19^(-0.12)))+(AB19*(Z19^(0.88))))</f>
        <v>1.0898371329312688</v>
      </c>
      <c r="AG19" s="536">
        <f>(1.16*'Structural Information'!$AJ$25*TAN(N19))/((AA19)+(AB19*Z19))</f>
        <v>1.2601564749394898</v>
      </c>
      <c r="AH19" s="160">
        <f t="shared" si="14"/>
        <v>0.8223497720697357</v>
      </c>
      <c r="AI19" s="407">
        <f>AH19*AC19*'Structural Information'!$AL$23</f>
        <v>212.69683529380498</v>
      </c>
      <c r="AJ19" s="407">
        <f t="shared" si="15"/>
        <v>170.15746823504401</v>
      </c>
      <c r="AK19" s="539">
        <f t="shared" si="6"/>
        <v>21.269683529380501</v>
      </c>
      <c r="AL19" s="466">
        <f>(X19*'Structural Information'!$AL$17*AC19)/(M19)</f>
        <v>23875.292671773968</v>
      </c>
      <c r="AM19" s="466">
        <f t="shared" si="16"/>
        <v>95501.170687095873</v>
      </c>
      <c r="AN19" s="470">
        <f t="shared" si="7"/>
        <v>-477.50585343547937</v>
      </c>
      <c r="AO19" s="158"/>
      <c r="AP19" s="766">
        <v>1</v>
      </c>
      <c r="AQ19" s="406">
        <v>1</v>
      </c>
      <c r="AR19" s="406">
        <v>111</v>
      </c>
      <c r="AS19" s="446">
        <v>2.75</v>
      </c>
      <c r="AT19" s="445">
        <f t="shared" si="8"/>
        <v>170.15746823504401</v>
      </c>
      <c r="AU19" s="410">
        <f t="shared" si="17"/>
        <v>8.0000000000000004E-4</v>
      </c>
      <c r="AV19" s="407">
        <f>AT19/(AU19*(SQRT(($F$19^2)+($E$19^2))))</f>
        <v>40331.187918103693</v>
      </c>
      <c r="AW19" s="459">
        <f>AV19*((COS($N$19))^2)</f>
        <v>31337.612812480969</v>
      </c>
      <c r="AX19" s="445">
        <f t="shared" si="9"/>
        <v>212.69683529380498</v>
      </c>
      <c r="AY19" s="410">
        <f t="shared" si="18"/>
        <v>2.2000000000000001E-3</v>
      </c>
      <c r="AZ19" s="407">
        <f>AX19/(AY19*(SQRT(($F$19^2)+($E$19^2))))</f>
        <v>18332.358144592588</v>
      </c>
      <c r="BA19" s="411">
        <f>(AX19-AT19)/((AY19-AU19)*(SQRT(($F$19^2)+($E$19^2))))</f>
        <v>5761.5982740148092</v>
      </c>
      <c r="BB19" s="459">
        <f>BA19*((COS($N$19))^2)</f>
        <v>4476.8018303544213</v>
      </c>
      <c r="BC19" s="445">
        <f t="shared" si="10"/>
        <v>21.269683529380501</v>
      </c>
      <c r="BD19" s="410">
        <f t="shared" si="19"/>
        <v>8.8999999999999999E-3</v>
      </c>
      <c r="BE19" s="407">
        <f>BF19/((COS($N$19))^2)</f>
        <v>-11786.465594107389</v>
      </c>
      <c r="BF19" s="439">
        <f>((BC19*COS($N$19))-(AX19*COS($N$19)))/((BD19-AY19)*AS19)</f>
        <v>-9158.1655359565848</v>
      </c>
      <c r="BH19" s="746"/>
      <c r="BI19" s="21">
        <v>4</v>
      </c>
      <c r="BJ19" s="21">
        <v>7413</v>
      </c>
      <c r="BK19" s="21" t="s">
        <v>27</v>
      </c>
      <c r="BL19" s="63">
        <f>'Structural Information'!$U$9</f>
        <v>3</v>
      </c>
      <c r="BM19" s="159">
        <f>('Structural Information'!$X$24)*(200)/$BL19</f>
        <v>53616.514621265807</v>
      </c>
      <c r="BN19" s="65">
        <f>'Structural Information'!$T$23*'Structural Information'!$T$24*(12680+460*$AC$18)/(BL19*1000)</f>
        <v>272471.55346694397</v>
      </c>
      <c r="CI19" s="696">
        <v>1</v>
      </c>
      <c r="CJ19" s="209">
        <v>1</v>
      </c>
      <c r="CK19" s="754">
        <f>1/(CG5+CG4)+1/(CG10+CG9)+1/(CG15+CG14)</f>
        <v>72065.311715117525</v>
      </c>
      <c r="CL19" s="754">
        <f>1/(CG6+CG4)+1/(CG11+CG9)+1/(CG16+CG14)</f>
        <v>10482.148197899925</v>
      </c>
      <c r="CM19" s="757">
        <f>1/(CG7+CG4)+1/(CG12+CG9)+1/(CG17+CG14)</f>
        <v>-21723.146510766725</v>
      </c>
      <c r="CO19" s="76" t="s">
        <v>213</v>
      </c>
      <c r="CP19" s="221">
        <f>AT19*COS($N19)+AT20*COS($N20)+AT21*COS($N21)</f>
        <v>353.54880000000003</v>
      </c>
      <c r="CQ19" s="221">
        <f>AX19*COS($N19)+AX20*COS($N20)+AX21*COS($N21)</f>
        <v>441.93600000000004</v>
      </c>
      <c r="CR19" s="414">
        <f>BC19*COS($N19)+BC20*COS($N20)+BC21*COS($N21)</f>
        <v>44.193600000000004</v>
      </c>
      <c r="CS19" s="146">
        <f>BC19*COS($N19)+BC20*COS($N20)+BC21*COS($N21)</f>
        <v>44.193600000000004</v>
      </c>
      <c r="CT19" s="76" t="s">
        <v>263</v>
      </c>
      <c r="CU19" s="414">
        <f>CK19</f>
        <v>72065.311715117525</v>
      </c>
      <c r="CV19" s="414" t="s">
        <v>85</v>
      </c>
      <c r="CW19" s="414">
        <f>CL19</f>
        <v>10482.148197899925</v>
      </c>
      <c r="CX19" s="414">
        <f>CM19</f>
        <v>-21723.146510766725</v>
      </c>
      <c r="CY19" s="415">
        <v>0</v>
      </c>
      <c r="CZ19" s="76" t="s">
        <v>357</v>
      </c>
      <c r="DA19" s="153">
        <f>CP19/(CU19*'Structural Information'!$U$11)</f>
        <v>1.7839817374026652E-3</v>
      </c>
      <c r="DB19" s="153">
        <f>DA19+(((1/CW19)*(CQ19-CP19))/'Structural Information'!$U$11)</f>
        <v>4.8502234459905421E-3</v>
      </c>
      <c r="DC19" s="153">
        <f>DB19+(((1/CX19)*(CR19-CQ19))/'Structural Information'!$U$11)</f>
        <v>1.1508264440572737E-2</v>
      </c>
      <c r="DD19" s="183">
        <f t="shared" si="44"/>
        <v>0.08</v>
      </c>
    </row>
    <row r="20" spans="2:110" ht="16.5" customHeight="1" thickBot="1" x14ac:dyDescent="0.3">
      <c r="B20" s="760"/>
      <c r="C20" s="17">
        <v>2</v>
      </c>
      <c r="D20" s="17">
        <v>211</v>
      </c>
      <c r="E20" s="15">
        <f>'Structural Information'!$U$11</f>
        <v>2.75</v>
      </c>
      <c r="F20" s="15">
        <f>'Structural Information'!$AC$7</f>
        <v>2</v>
      </c>
      <c r="G20" s="15">
        <v>0.5</v>
      </c>
      <c r="H20" s="15">
        <v>0.5</v>
      </c>
      <c r="I20" s="15">
        <v>0.35</v>
      </c>
      <c r="J20" s="55">
        <f t="shared" si="0"/>
        <v>3.645833333333333E-3</v>
      </c>
      <c r="K20" s="15">
        <f t="shared" si="11"/>
        <v>1.5</v>
      </c>
      <c r="L20" s="15">
        <f t="shared" si="1"/>
        <v>2.25</v>
      </c>
      <c r="M20" s="15">
        <f t="shared" si="2"/>
        <v>2.7041634565979922</v>
      </c>
      <c r="N20" s="59">
        <f t="shared" si="12"/>
        <v>0.98279372324732905</v>
      </c>
      <c r="U20" s="760"/>
      <c r="V20" s="531">
        <v>2</v>
      </c>
      <c r="W20" s="532">
        <v>211</v>
      </c>
      <c r="X20" s="538">
        <f>1/((((COS(N20))^4)/'Structural Information'!$AH$17)+(((SIN(N20))^4)/'Structural Information'!$AH$18)+(((SIN(N20))^2)*((COS(N20))^2)*((1/'Structural Information'!$AH$19)-(2*'Structural Information'!$AL$19/'Structural Information'!$AH$18))))</f>
        <v>1993.8394498130422</v>
      </c>
      <c r="Y20" s="407">
        <f>((X20*('Structural Information'!$AL$23/1000)*SIN(2*N20))/(4*'Structural Information'!$AH$26*J20*L20))^(1/4)</f>
        <v>0.88752395078500868</v>
      </c>
      <c r="Z20" s="407">
        <f t="shared" si="3"/>
        <v>2.4406908646587739</v>
      </c>
      <c r="AA20" s="453">
        <f t="shared" si="4"/>
        <v>1.3</v>
      </c>
      <c r="AB20" s="453">
        <f t="shared" si="5"/>
        <v>-0.17799999999999999</v>
      </c>
      <c r="AC20" s="407">
        <f t="shared" si="13"/>
        <v>0.95899391170271908</v>
      </c>
      <c r="AD20" s="538">
        <f>((0.6*'Structural Information'!$AJ$23)+(0.3*'Structural Information'!$AL$24))/(AC20/M20)</f>
        <v>0.52448133068350988</v>
      </c>
      <c r="AE20" s="407">
        <f>(((1.2*SIN(N20)+0.45*COS(N20))*'Structural Information'!$AJ$24)+(0.3*'Structural Information'!$AL$24))/(AC20/M20)</f>
        <v>0.879828317681287</v>
      </c>
      <c r="AF20" s="407">
        <f>(1.12*'Structural Information'!$AJ$25*COS(N20)*SIN(N20))/((AA20*(Z20^(-0.12)))+(AB20*(Z20^(0.88))))</f>
        <v>0.99706397910933764</v>
      </c>
      <c r="AG20" s="407">
        <f>(1.16*'Structural Information'!$AJ$25*TAN(N20))/((AA20)+(AB20*Z20))</f>
        <v>3.0153992415589115</v>
      </c>
      <c r="AH20" s="539">
        <f t="shared" si="14"/>
        <v>0.52448133068350988</v>
      </c>
      <c r="AI20" s="407">
        <f>AH20*AC20*'Structural Information'!$AL$23</f>
        <v>120.71385670253436</v>
      </c>
      <c r="AJ20" s="407">
        <f t="shared" si="15"/>
        <v>96.571085362027489</v>
      </c>
      <c r="AK20" s="539">
        <f t="shared" si="6"/>
        <v>12.071385670253436</v>
      </c>
      <c r="AL20" s="466">
        <f>(X20*'Structural Information'!$AL$17*AC20)/(M20)</f>
        <v>56566.991573473104</v>
      </c>
      <c r="AM20" s="466">
        <f t="shared" si="16"/>
        <v>226267.96629389242</v>
      </c>
      <c r="AN20" s="470">
        <f t="shared" si="7"/>
        <v>-1131.3398314694621</v>
      </c>
      <c r="AO20" s="158"/>
      <c r="AP20" s="766"/>
      <c r="AQ20" s="406">
        <v>2</v>
      </c>
      <c r="AR20" s="406">
        <v>211</v>
      </c>
      <c r="AS20" s="446">
        <v>2.75</v>
      </c>
      <c r="AT20" s="445">
        <f t="shared" si="8"/>
        <v>96.571085362027489</v>
      </c>
      <c r="AU20" s="410">
        <f t="shared" si="17"/>
        <v>8.0000000000000004E-4</v>
      </c>
      <c r="AV20" s="407">
        <f>AT20/(AU20*(SQRT(($F$20^2)+($E$20^2))))</f>
        <v>35500.237014815939</v>
      </c>
      <c r="AW20" s="459">
        <f>AV20*((COS($N$20))^2)</f>
        <v>10923.149850712598</v>
      </c>
      <c r="AX20" s="445">
        <f t="shared" si="9"/>
        <v>120.71385670253436</v>
      </c>
      <c r="AY20" s="410">
        <f t="shared" si="18"/>
        <v>2.2000000000000001E-3</v>
      </c>
      <c r="AZ20" s="407">
        <f>AX20/(AY20*(SQRT(($F$20^2)+($E$20^2))))</f>
        <v>16136.471370370882</v>
      </c>
      <c r="BA20" s="411">
        <f>(AX20-AT20)/((AY20-AU20)*(SQRT(($F$20^2)+($E$20^2))))</f>
        <v>5071.4624306879905</v>
      </c>
      <c r="BB20" s="459">
        <f>BA20*((COS($N$20))^2)</f>
        <v>1560.4499786732279</v>
      </c>
      <c r="BC20" s="445">
        <f t="shared" si="10"/>
        <v>12.071385670253436</v>
      </c>
      <c r="BD20" s="410">
        <f t="shared" si="19"/>
        <v>8.8999999999999999E-3</v>
      </c>
      <c r="BE20" s="407">
        <f>BF20/((COS($N$20))^2)</f>
        <v>-10630.013568521033</v>
      </c>
      <c r="BF20" s="439">
        <f>((BC20*COS($N$20))-(AX20*COS($N$20)))/((BD20-AY20)*AS20)</f>
        <v>-3270.7734056987797</v>
      </c>
      <c r="BH20" s="744">
        <v>2</v>
      </c>
      <c r="BI20" s="20">
        <v>1</v>
      </c>
      <c r="BJ20" s="20">
        <v>7112</v>
      </c>
      <c r="BK20" s="20" t="s">
        <v>27</v>
      </c>
      <c r="BL20" s="189">
        <f>'Structural Information'!$U$10</f>
        <v>3</v>
      </c>
      <c r="BM20" s="160">
        <f>('Structural Information'!$X$24)*(200)/$BL20</f>
        <v>53616.514621265807</v>
      </c>
      <c r="BN20" s="227">
        <f>'Structural Information'!$T$23*'Structural Information'!$T$24*(12680+460*$AC$18)/(BL20*1000)</f>
        <v>272471.55346694397</v>
      </c>
      <c r="BP20" s="515"/>
      <c r="BQ20" s="515"/>
      <c r="BR20" s="515"/>
      <c r="BS20" s="515"/>
      <c r="BT20" s="515"/>
      <c r="BU20" s="515"/>
      <c r="BV20" s="515"/>
      <c r="BW20" s="515"/>
      <c r="BX20" s="515"/>
      <c r="BY20" s="515"/>
      <c r="BZ20" s="515"/>
      <c r="CA20" s="515"/>
      <c r="CB20" s="515"/>
      <c r="CC20" s="515"/>
      <c r="CD20" s="515"/>
      <c r="CE20" s="515"/>
      <c r="CF20" s="515"/>
      <c r="CG20" s="515"/>
      <c r="CI20" s="600"/>
      <c r="CJ20" s="209">
        <v>2</v>
      </c>
      <c r="CK20" s="754"/>
      <c r="CL20" s="754"/>
      <c r="CM20" s="757"/>
      <c r="CS20" s="139"/>
    </row>
    <row r="21" spans="2:110" ht="16.5" thickBot="1" x14ac:dyDescent="0.3">
      <c r="B21" s="761"/>
      <c r="C21" s="50">
        <v>3</v>
      </c>
      <c r="D21" s="50">
        <v>311</v>
      </c>
      <c r="E21" s="26">
        <f>'Structural Information'!$U$11</f>
        <v>2.75</v>
      </c>
      <c r="F21" s="26">
        <f>'Structural Information'!$AC$6</f>
        <v>4.5</v>
      </c>
      <c r="G21" s="26">
        <v>0.5</v>
      </c>
      <c r="H21" s="26">
        <v>0.3</v>
      </c>
      <c r="I21" s="26">
        <v>0.3</v>
      </c>
      <c r="J21" s="60">
        <f t="shared" si="0"/>
        <v>6.7499999999999993E-4</v>
      </c>
      <c r="K21" s="26">
        <f t="shared" si="11"/>
        <v>4.2</v>
      </c>
      <c r="L21" s="26">
        <f t="shared" si="1"/>
        <v>2.25</v>
      </c>
      <c r="M21" s="26">
        <f t="shared" si="2"/>
        <v>4.7647140522805778</v>
      </c>
      <c r="N21" s="61">
        <f t="shared" si="12"/>
        <v>0.49180917598869855</v>
      </c>
      <c r="U21" s="761"/>
      <c r="V21" s="479">
        <v>3</v>
      </c>
      <c r="W21" s="472">
        <v>311</v>
      </c>
      <c r="X21" s="176">
        <f>1/((((COS(N21))^4)/'Structural Information'!$AH$17)+(((SIN(N21))^4)/'Structural Information'!$AH$18)+(((SIN(N21))^2)*((COS(N21))^2)*((1/'Structural Information'!$AH$19)-(2*'Structural Information'!$AL$19/'Structural Information'!$AH$18))))</f>
        <v>1319.4785945384108</v>
      </c>
      <c r="Y21" s="535">
        <f>((X21*('Structural Information'!$AL$23/1000)*SIN(2*N21))/(4*'Structural Information'!$AH$26*J21*L21))^(1/4)</f>
        <v>1.1892384414220998</v>
      </c>
      <c r="Z21" s="535">
        <f t="shared" si="3"/>
        <v>3.2704057139107743</v>
      </c>
      <c r="AA21" s="268">
        <f t="shared" si="4"/>
        <v>0.70699999999999996</v>
      </c>
      <c r="AB21" s="268">
        <f t="shared" si="5"/>
        <v>0.01</v>
      </c>
      <c r="AC21" s="535">
        <f t="shared" si="13"/>
        <v>1.0776884044044388</v>
      </c>
      <c r="AD21" s="176">
        <f>((0.6*'Structural Information'!$AJ$23)+(0.3*'Structural Information'!$AL$24))/(AC21/M21)</f>
        <v>0.8223497720697357</v>
      </c>
      <c r="AE21" s="535">
        <f>(((1.2*SIN(N21)+0.45*COS(N21))*'Structural Information'!$AJ$24)+(0.3*'Structural Information'!$AL$24))/(AC21/M21)</f>
        <v>1.0647790171168643</v>
      </c>
      <c r="AF21" s="535">
        <f>(1.12*'Structural Information'!$AJ$25*COS(N21)*SIN(N21))/((AA21*(Z21^(-0.12)))+(AB21*(Z21^(0.88))))</f>
        <v>1.0898371329312688</v>
      </c>
      <c r="AG21" s="535">
        <f>(1.16*'Structural Information'!$AJ$25*TAN(N21))/((AA21)+(AB21*Z21))</f>
        <v>1.2601564749394898</v>
      </c>
      <c r="AH21" s="156">
        <f t="shared" si="14"/>
        <v>0.8223497720697357</v>
      </c>
      <c r="AI21" s="535">
        <f>AH21*AC21*'Structural Information'!$AL$23</f>
        <v>212.69683529380498</v>
      </c>
      <c r="AJ21" s="535">
        <f t="shared" si="15"/>
        <v>170.15746823504401</v>
      </c>
      <c r="AK21" s="156">
        <f t="shared" si="6"/>
        <v>21.269683529380501</v>
      </c>
      <c r="AL21" s="473">
        <f>(X21*'Structural Information'!$AL$17*AC21)/(M21)</f>
        <v>23875.292671773968</v>
      </c>
      <c r="AM21" s="473">
        <f t="shared" si="16"/>
        <v>95501.170687095873</v>
      </c>
      <c r="AN21" s="474">
        <f t="shared" si="7"/>
        <v>-477.50585343547937</v>
      </c>
      <c r="AO21" s="158"/>
      <c r="AP21" s="767"/>
      <c r="AQ21" s="118">
        <v>3</v>
      </c>
      <c r="AR21" s="118">
        <v>311</v>
      </c>
      <c r="AS21" s="156">
        <v>2.75</v>
      </c>
      <c r="AT21" s="176">
        <f t="shared" si="8"/>
        <v>170.15746823504401</v>
      </c>
      <c r="AU21" s="153">
        <f t="shared" si="17"/>
        <v>8.0000000000000004E-4</v>
      </c>
      <c r="AV21" s="441">
        <f>AT21/(AU21*(SQRT(($F$21^2)+($E$21^2))))</f>
        <v>40331.187918103693</v>
      </c>
      <c r="AW21" s="462">
        <f>AV21*((COS($N$21))^2)</f>
        <v>31337.612812480969</v>
      </c>
      <c r="AX21" s="176">
        <f t="shared" si="9"/>
        <v>212.69683529380498</v>
      </c>
      <c r="AY21" s="153">
        <f t="shared" si="18"/>
        <v>2.2000000000000001E-3</v>
      </c>
      <c r="AZ21" s="441">
        <f>AX21/(AY21*(SQRT(($F$21^2)+($E$21^2))))</f>
        <v>18332.358144592588</v>
      </c>
      <c r="BA21" s="146">
        <f>(AX21-AT21)/((AY21-AU21)*(SQRT(($F$21^2)+($E$21^2))))</f>
        <v>5761.5982740148092</v>
      </c>
      <c r="BB21" s="462">
        <f>BA21*((COS($N$21))^2)</f>
        <v>4476.8018303544213</v>
      </c>
      <c r="BC21" s="176">
        <f t="shared" si="10"/>
        <v>21.269683529380501</v>
      </c>
      <c r="BD21" s="153">
        <f t="shared" si="19"/>
        <v>8.8999999999999999E-3</v>
      </c>
      <c r="BE21" s="441">
        <f>BF21/((COS($N$21))^2)</f>
        <v>-11786.465594107389</v>
      </c>
      <c r="BF21" s="442">
        <f>((BC21*COS($N$21))-(AX21*COS($N$21)))/((BD21-AY21)*AS21)</f>
        <v>-9158.1655359565848</v>
      </c>
      <c r="BH21" s="745"/>
      <c r="BI21" s="406">
        <v>2</v>
      </c>
      <c r="BJ21" s="406">
        <v>7212</v>
      </c>
      <c r="BK21" s="406" t="s">
        <v>28</v>
      </c>
      <c r="BL21" s="189">
        <f>'Structural Information'!$U$10</f>
        <v>3</v>
      </c>
      <c r="BM21" s="430">
        <f>('Structural Information'!$X$29)*(200)/$BL21</f>
        <v>53616.514621265807</v>
      </c>
      <c r="BN21" s="228">
        <f>'Structural Information'!$T$28*'Structural Information'!$T$29*(12680+460*$AC$18)/(BL21*1000)</f>
        <v>392359.03699239931</v>
      </c>
      <c r="BP21" s="515"/>
      <c r="BQ21" s="515"/>
      <c r="BR21" s="515"/>
      <c r="BS21" s="515"/>
      <c r="BT21" s="515"/>
      <c r="BU21" s="515"/>
      <c r="BV21" s="515"/>
      <c r="BW21" s="515"/>
      <c r="BX21" s="515"/>
      <c r="BY21" s="515"/>
      <c r="BZ21" s="515"/>
      <c r="CA21" s="515"/>
      <c r="CB21" s="515"/>
      <c r="CC21" s="515"/>
      <c r="CD21" s="515"/>
      <c r="CE21" s="515"/>
      <c r="CF21" s="515"/>
      <c r="CG21" s="515"/>
      <c r="CI21" s="601"/>
      <c r="CJ21" s="210">
        <v>3</v>
      </c>
      <c r="CK21" s="789"/>
      <c r="CL21" s="789"/>
      <c r="CM21" s="790"/>
      <c r="CZ21" s="705" t="s">
        <v>356</v>
      </c>
      <c r="DA21" s="706"/>
      <c r="DB21" s="706"/>
      <c r="DC21" s="706"/>
      <c r="DD21" s="707"/>
    </row>
    <row r="22" spans="2:110" ht="15" customHeight="1" x14ac:dyDescent="0.25">
      <c r="B22" s="406"/>
      <c r="C22" s="406"/>
      <c r="D22" s="406"/>
      <c r="E22" s="407"/>
      <c r="F22" s="407"/>
      <c r="G22" s="407"/>
      <c r="H22" s="407"/>
      <c r="I22" s="407"/>
      <c r="J22" s="452"/>
      <c r="K22" s="407"/>
      <c r="L22" s="407"/>
      <c r="M22" s="407"/>
      <c r="N22" s="407"/>
      <c r="U22" s="406"/>
      <c r="V22" s="406"/>
      <c r="W22" s="406"/>
      <c r="X22" s="407"/>
      <c r="Y22" s="407"/>
      <c r="Z22" s="407"/>
      <c r="AA22" s="453"/>
      <c r="AB22" s="453"/>
      <c r="AC22" s="407"/>
      <c r="AD22" s="407"/>
      <c r="AE22" s="407"/>
      <c r="AF22" s="407"/>
      <c r="AG22" s="407"/>
      <c r="AH22" s="407"/>
      <c r="AI22" s="407"/>
      <c r="AJ22" s="407"/>
      <c r="AK22" s="407"/>
      <c r="AL22" s="456"/>
      <c r="AM22" s="456"/>
      <c r="AN22" s="456"/>
      <c r="AO22" s="158"/>
      <c r="AP22" s="406"/>
      <c r="AQ22" s="406"/>
      <c r="AR22" s="406"/>
      <c r="AS22" s="407"/>
      <c r="AT22" s="407"/>
      <c r="AU22" s="410"/>
      <c r="AV22" s="454"/>
      <c r="AW22" s="407"/>
      <c r="AX22" s="407"/>
      <c r="AY22" s="410"/>
      <c r="AZ22" s="410"/>
      <c r="BA22" s="454"/>
      <c r="BB22" s="407"/>
      <c r="BC22" s="407"/>
      <c r="BD22" s="410"/>
      <c r="BE22" s="410"/>
      <c r="BF22" s="407"/>
      <c r="BH22" s="745"/>
      <c r="BI22" s="406">
        <v>3</v>
      </c>
      <c r="BJ22" s="406">
        <v>7312</v>
      </c>
      <c r="BK22" s="406" t="s">
        <v>28</v>
      </c>
      <c r="BL22" s="189">
        <f>'Structural Information'!$U$10</f>
        <v>3</v>
      </c>
      <c r="BM22" s="430">
        <f>('Structural Information'!$X$29)*(200)/$BL22</f>
        <v>53616.514621265807</v>
      </c>
      <c r="BN22" s="228">
        <f>'Structural Information'!$T$28*'Structural Information'!$T$29*(12680+460*$AC$18)/(BL22*1000)</f>
        <v>392359.03699239931</v>
      </c>
      <c r="BP22" s="515"/>
      <c r="BQ22" s="515"/>
      <c r="BR22" s="515"/>
      <c r="BS22" s="515"/>
      <c r="BT22" s="515"/>
      <c r="BU22" s="515"/>
      <c r="BV22" s="515"/>
      <c r="BW22" s="515"/>
      <c r="BX22" s="515"/>
      <c r="BY22" s="515"/>
      <c r="BZ22" s="515"/>
      <c r="CA22" s="515"/>
      <c r="CB22" s="515"/>
      <c r="CC22" s="515"/>
      <c r="CD22" s="515"/>
      <c r="CE22" s="515"/>
      <c r="CF22" s="515"/>
      <c r="CG22" s="515"/>
      <c r="CI22" s="455"/>
      <c r="CJ22" s="406"/>
      <c r="CK22" s="407"/>
      <c r="CL22" s="407"/>
      <c r="CM22" s="407"/>
      <c r="CZ22" s="708" t="s">
        <v>348</v>
      </c>
      <c r="DA22" s="710" t="s">
        <v>222</v>
      </c>
      <c r="DB22" s="712" t="s">
        <v>223</v>
      </c>
      <c r="DC22" s="712" t="s">
        <v>224</v>
      </c>
      <c r="DD22" s="714" t="s">
        <v>225</v>
      </c>
    </row>
    <row r="23" spans="2:110" ht="15" customHeight="1" x14ac:dyDescent="0.25">
      <c r="B23" s="406"/>
      <c r="C23" s="406"/>
      <c r="D23" s="406"/>
      <c r="E23" s="407"/>
      <c r="F23" s="407"/>
      <c r="G23" s="407"/>
      <c r="H23" s="407"/>
      <c r="I23" s="407"/>
      <c r="J23" s="452"/>
      <c r="K23" s="407"/>
      <c r="L23" s="407"/>
      <c r="M23" s="407"/>
      <c r="N23" s="407"/>
      <c r="U23" s="406"/>
      <c r="V23" s="406"/>
      <c r="W23" s="406"/>
      <c r="X23" s="407"/>
      <c r="Y23" s="407"/>
      <c r="Z23" s="407"/>
      <c r="AA23" s="453"/>
      <c r="AB23" s="453"/>
      <c r="AC23" s="407"/>
      <c r="AD23" s="407"/>
      <c r="AE23" s="407"/>
      <c r="AF23" s="407"/>
      <c r="AG23" s="407"/>
      <c r="AH23" s="407"/>
      <c r="AI23" s="407"/>
      <c r="AJ23" s="407"/>
      <c r="AK23" s="407"/>
      <c r="AL23" s="456"/>
      <c r="AM23" s="456"/>
      <c r="AN23" s="456"/>
      <c r="AO23" s="158"/>
      <c r="AP23" s="406"/>
      <c r="AQ23" s="406"/>
      <c r="AR23" s="406"/>
      <c r="AS23" s="407"/>
      <c r="AT23" s="407"/>
      <c r="AU23" s="410"/>
      <c r="AV23" s="454"/>
      <c r="AW23" s="407"/>
      <c r="AX23" s="407"/>
      <c r="AY23" s="410"/>
      <c r="AZ23" s="410"/>
      <c r="BA23" s="454"/>
      <c r="BB23" s="407"/>
      <c r="BC23" s="407"/>
      <c r="BD23" s="410"/>
      <c r="BE23" s="410"/>
      <c r="BF23" s="407"/>
      <c r="BH23" s="746"/>
      <c r="BI23" s="21">
        <v>4</v>
      </c>
      <c r="BJ23" s="21">
        <v>7412</v>
      </c>
      <c r="BK23" s="21" t="s">
        <v>27</v>
      </c>
      <c r="BL23" s="189">
        <f>'Structural Information'!$U$10</f>
        <v>3</v>
      </c>
      <c r="BM23" s="159">
        <f>('Structural Information'!$X$24)*(200)/$BL23</f>
        <v>53616.514621265807</v>
      </c>
      <c r="BN23" s="65">
        <f>'Structural Information'!$T$23*'Structural Information'!$T$24*(12680+460*$AC$18)/(BL23*1000)</f>
        <v>272471.55346694397</v>
      </c>
      <c r="BP23" s="515"/>
      <c r="BQ23" s="515"/>
      <c r="BR23" s="515"/>
      <c r="BS23" s="515"/>
      <c r="BT23" s="515"/>
      <c r="BU23" s="515"/>
      <c r="BV23" s="515"/>
      <c r="BW23" s="515"/>
      <c r="BX23" s="515"/>
      <c r="BY23" s="515"/>
      <c r="BZ23" s="515"/>
      <c r="CA23" s="515"/>
      <c r="CB23" s="515"/>
      <c r="CC23" s="515"/>
      <c r="CD23" s="515"/>
      <c r="CE23" s="515"/>
      <c r="CF23" s="515"/>
      <c r="CG23" s="515"/>
      <c r="CI23" s="455"/>
      <c r="CJ23" s="406"/>
      <c r="CK23" s="407"/>
      <c r="CL23" s="407"/>
      <c r="CM23" s="407"/>
      <c r="CZ23" s="709"/>
      <c r="DA23" s="711"/>
      <c r="DB23" s="713"/>
      <c r="DC23" s="713"/>
      <c r="DD23" s="715"/>
    </row>
    <row r="24" spans="2:110" ht="15" customHeight="1" x14ac:dyDescent="0.25">
      <c r="B24" s="406"/>
      <c r="C24" s="406"/>
      <c r="D24" s="406"/>
      <c r="E24" s="407"/>
      <c r="F24" s="407"/>
      <c r="G24" s="407"/>
      <c r="H24" s="407"/>
      <c r="I24" s="407"/>
      <c r="J24" s="452"/>
      <c r="K24" s="407"/>
      <c r="L24" s="407"/>
      <c r="M24" s="407"/>
      <c r="N24" s="407"/>
      <c r="U24" s="406"/>
      <c r="V24" s="406"/>
      <c r="W24" s="406"/>
      <c r="X24" s="407"/>
      <c r="Y24" s="407"/>
      <c r="Z24" s="407"/>
      <c r="AA24" s="453"/>
      <c r="AB24" s="453"/>
      <c r="AC24" s="407"/>
      <c r="AD24" s="407"/>
      <c r="AE24" s="407"/>
      <c r="AF24" s="407"/>
      <c r="AG24" s="407"/>
      <c r="AH24" s="407"/>
      <c r="AI24" s="407"/>
      <c r="AJ24" s="407"/>
      <c r="AK24" s="407"/>
      <c r="AL24" s="456"/>
      <c r="AM24" s="456"/>
      <c r="AN24" s="456"/>
      <c r="AO24" s="158"/>
      <c r="AP24" s="406"/>
      <c r="AQ24" s="406"/>
      <c r="AR24" s="406"/>
      <c r="AS24" s="407"/>
      <c r="AT24" s="407"/>
      <c r="AU24" s="410"/>
      <c r="AV24" s="454"/>
      <c r="AW24" s="407"/>
      <c r="AX24" s="407"/>
      <c r="AY24" s="410"/>
      <c r="AZ24" s="410"/>
      <c r="BA24" s="454"/>
      <c r="BB24" s="407"/>
      <c r="BC24" s="407"/>
      <c r="BD24" s="410"/>
      <c r="BE24" s="410"/>
      <c r="BF24" s="407"/>
      <c r="BH24" s="744">
        <v>1</v>
      </c>
      <c r="BI24" s="20">
        <v>1</v>
      </c>
      <c r="BJ24" s="20">
        <v>7111</v>
      </c>
      <c r="BK24" s="20" t="s">
        <v>28</v>
      </c>
      <c r="BL24" s="69">
        <f>'Structural Information'!$U$11</f>
        <v>2.75</v>
      </c>
      <c r="BM24" s="160">
        <f>('Structural Information'!$X$29)*(200)/$BL24</f>
        <v>58490.743223199061</v>
      </c>
      <c r="BN24" s="227">
        <f>'Structural Information'!$T$28*'Structural Information'!$T$29*(12680+460*$AC$18)/(BL24*1000)</f>
        <v>428028.04035534471</v>
      </c>
      <c r="BP24" s="515"/>
      <c r="BQ24" s="515"/>
      <c r="BR24" s="515"/>
      <c r="BS24" s="515"/>
      <c r="BT24" s="515"/>
      <c r="BU24" s="515"/>
      <c r="BV24" s="515"/>
      <c r="BW24" s="515"/>
      <c r="BX24" s="515"/>
      <c r="BY24" s="515"/>
      <c r="BZ24" s="515"/>
      <c r="CA24" s="515"/>
      <c r="CB24" s="515"/>
      <c r="CC24" s="515"/>
      <c r="CD24" s="515"/>
      <c r="CE24" s="515"/>
      <c r="CF24" s="515"/>
      <c r="CG24" s="515"/>
      <c r="CI24" s="455"/>
      <c r="CJ24" s="406"/>
      <c r="CK24" s="407"/>
      <c r="CL24" s="407"/>
      <c r="CM24" s="407"/>
      <c r="CZ24" s="178" t="s">
        <v>369</v>
      </c>
      <c r="DA24" s="147">
        <f t="shared" ref="DA24:DD29" si="49">DA14/$DA14</f>
        <v>1</v>
      </c>
      <c r="DB24" s="147">
        <f t="shared" si="49"/>
        <v>2.101302105642584</v>
      </c>
      <c r="DC24" s="147">
        <f t="shared" si="49"/>
        <v>3.8832625404872103</v>
      </c>
      <c r="DD24" s="182">
        <f t="shared" si="49"/>
        <v>27.117812843142797</v>
      </c>
    </row>
    <row r="25" spans="2:110" ht="15" customHeight="1" x14ac:dyDescent="0.25">
      <c r="B25" s="406"/>
      <c r="C25" s="406"/>
      <c r="D25" s="406"/>
      <c r="E25" s="407"/>
      <c r="F25" s="407"/>
      <c r="G25" s="407"/>
      <c r="H25" s="407"/>
      <c r="I25" s="407"/>
      <c r="J25" s="452"/>
      <c r="K25" s="407"/>
      <c r="L25" s="407"/>
      <c r="M25" s="407"/>
      <c r="N25" s="407"/>
      <c r="U25" s="406"/>
      <c r="V25" s="406"/>
      <c r="W25" s="406"/>
      <c r="X25" s="407"/>
      <c r="Y25" s="407"/>
      <c r="Z25" s="407"/>
      <c r="AA25" s="453"/>
      <c r="AB25" s="453"/>
      <c r="AC25" s="407"/>
      <c r="AD25" s="407"/>
      <c r="AE25" s="407"/>
      <c r="AF25" s="407"/>
      <c r="AG25" s="407"/>
      <c r="AH25" s="407"/>
      <c r="AI25" s="407"/>
      <c r="AJ25" s="407"/>
      <c r="AK25" s="407"/>
      <c r="AL25" s="456"/>
      <c r="AM25" s="456"/>
      <c r="AN25" s="456"/>
      <c r="AO25" s="158"/>
      <c r="AP25" s="406"/>
      <c r="AQ25" s="406"/>
      <c r="AR25" s="406"/>
      <c r="AS25" s="407"/>
      <c r="AT25" s="407"/>
      <c r="AU25" s="410"/>
      <c r="AV25" s="454"/>
      <c r="AW25" s="407"/>
      <c r="AX25" s="407"/>
      <c r="AY25" s="410"/>
      <c r="AZ25" s="410"/>
      <c r="BA25" s="454"/>
      <c r="BB25" s="407"/>
      <c r="BC25" s="407"/>
      <c r="BD25" s="410"/>
      <c r="BE25" s="410"/>
      <c r="BF25" s="407"/>
      <c r="BH25" s="745"/>
      <c r="BI25" s="406">
        <v>2</v>
      </c>
      <c r="BJ25" s="406">
        <v>7211</v>
      </c>
      <c r="BK25" s="406" t="s">
        <v>29</v>
      </c>
      <c r="BL25" s="189">
        <f>'Structural Information'!$U$11</f>
        <v>2.75</v>
      </c>
      <c r="BM25" s="430">
        <f>('Structural Information'!$X$34)*(200)/$BL25</f>
        <v>74027.346891861307</v>
      </c>
      <c r="BN25" s="228">
        <f>'Structural Information'!$T$33*'Structural Information'!$T$34*(12680+460*$AC$18)/(BL25*1000)</f>
        <v>832276.74513539241</v>
      </c>
      <c r="BP25" s="515"/>
      <c r="BQ25" s="515"/>
      <c r="BR25" s="515"/>
      <c r="BS25" s="515"/>
      <c r="BT25" s="515"/>
      <c r="BU25" s="515"/>
      <c r="BV25" s="515"/>
      <c r="BW25" s="515"/>
      <c r="BX25" s="515"/>
      <c r="BY25" s="515"/>
      <c r="BZ25" s="515"/>
      <c r="CA25" s="515"/>
      <c r="CB25" s="515"/>
      <c r="CC25" s="515"/>
      <c r="CD25" s="515"/>
      <c r="CE25" s="515"/>
      <c r="CF25" s="515"/>
      <c r="CG25" s="515"/>
      <c r="CI25" s="455"/>
      <c r="CJ25" s="406"/>
      <c r="CK25" s="407"/>
      <c r="CL25" s="407"/>
      <c r="CM25" s="407"/>
      <c r="CZ25" s="178" t="s">
        <v>370</v>
      </c>
      <c r="DA25" s="147">
        <f t="shared" si="49"/>
        <v>1</v>
      </c>
      <c r="DB25" s="147">
        <f t="shared" si="49"/>
        <v>2.3243951005685557</v>
      </c>
      <c r="DC25" s="147">
        <f t="shared" si="49"/>
        <v>4.8589189646846469</v>
      </c>
      <c r="DD25" s="182">
        <f t="shared" si="49"/>
        <v>34.199379345681876</v>
      </c>
    </row>
    <row r="26" spans="2:110" ht="15" customHeight="1" x14ac:dyDescent="0.25">
      <c r="B26" s="406"/>
      <c r="C26" s="406"/>
      <c r="D26" s="406"/>
      <c r="E26" s="407"/>
      <c r="F26" s="407"/>
      <c r="G26" s="407"/>
      <c r="H26" s="407"/>
      <c r="I26" s="407"/>
      <c r="J26" s="452"/>
      <c r="K26" s="407"/>
      <c r="L26" s="407"/>
      <c r="M26" s="407"/>
      <c r="N26" s="407"/>
      <c r="U26" s="406"/>
      <c r="V26" s="406"/>
      <c r="W26" s="406"/>
      <c r="X26" s="407"/>
      <c r="Y26" s="407"/>
      <c r="Z26" s="407"/>
      <c r="AA26" s="453"/>
      <c r="AB26" s="453"/>
      <c r="AC26" s="407"/>
      <c r="AD26" s="407"/>
      <c r="AE26" s="407"/>
      <c r="AF26" s="407"/>
      <c r="AG26" s="407"/>
      <c r="AH26" s="407"/>
      <c r="AI26" s="407"/>
      <c r="AJ26" s="407"/>
      <c r="AK26" s="407"/>
      <c r="AL26" s="456"/>
      <c r="AM26" s="456"/>
      <c r="AN26" s="456"/>
      <c r="AO26" s="158"/>
      <c r="AP26" s="406"/>
      <c r="AQ26" s="406"/>
      <c r="AR26" s="406"/>
      <c r="AS26" s="407"/>
      <c r="AT26" s="407"/>
      <c r="AU26" s="410"/>
      <c r="AV26" s="454"/>
      <c r="AW26" s="407"/>
      <c r="AX26" s="407"/>
      <c r="AY26" s="410"/>
      <c r="AZ26" s="410"/>
      <c r="BA26" s="454"/>
      <c r="BB26" s="407"/>
      <c r="BC26" s="407"/>
      <c r="BD26" s="410"/>
      <c r="BE26" s="410"/>
      <c r="BF26" s="407"/>
      <c r="BH26" s="745"/>
      <c r="BI26" s="406">
        <v>3</v>
      </c>
      <c r="BJ26" s="406">
        <v>7311</v>
      </c>
      <c r="BK26" s="406" t="s">
        <v>29</v>
      </c>
      <c r="BL26" s="189">
        <f>'Structural Information'!$U$11</f>
        <v>2.75</v>
      </c>
      <c r="BM26" s="430">
        <f>('Structural Information'!$X$34)*(200)/$BL26</f>
        <v>74027.346891861307</v>
      </c>
      <c r="BN26" s="228">
        <f>'Structural Information'!$T$33*'Structural Information'!$T$34*(12680+460*$AC$18)/(BL26*1000)</f>
        <v>832276.74513539241</v>
      </c>
      <c r="BP26" s="515"/>
      <c r="BQ26" s="515"/>
      <c r="BR26" s="515"/>
      <c r="BS26" s="515"/>
      <c r="BT26" s="515"/>
      <c r="BU26" s="515"/>
      <c r="BV26" s="515"/>
      <c r="BW26" s="515"/>
      <c r="BX26" s="515"/>
      <c r="BY26" s="515"/>
      <c r="BZ26" s="515"/>
      <c r="CA26" s="515"/>
      <c r="CB26" s="515"/>
      <c r="CC26" s="515"/>
      <c r="CD26" s="515"/>
      <c r="CE26" s="515"/>
      <c r="CF26" s="515"/>
      <c r="CG26" s="515"/>
      <c r="CI26" s="455"/>
      <c r="CJ26" s="406"/>
      <c r="CK26" s="407"/>
      <c r="CL26" s="407"/>
      <c r="CM26" s="407"/>
      <c r="CZ26" s="178" t="s">
        <v>371</v>
      </c>
      <c r="DA26" s="147">
        <f t="shared" si="49"/>
        <v>1</v>
      </c>
      <c r="DB26" s="147">
        <f t="shared" si="49"/>
        <v>2.4179926069008451</v>
      </c>
      <c r="DC26" s="147">
        <f t="shared" si="49"/>
        <v>5.2793599813385752</v>
      </c>
      <c r="DD26" s="182">
        <f t="shared" si="49"/>
        <v>37.198459917741673</v>
      </c>
    </row>
    <row r="27" spans="2:110" ht="15.75" customHeight="1" thickBot="1" x14ac:dyDescent="0.3">
      <c r="B27" s="406"/>
      <c r="C27" s="406"/>
      <c r="D27" s="406"/>
      <c r="E27" s="407"/>
      <c r="F27" s="407"/>
      <c r="G27" s="407"/>
      <c r="H27" s="407"/>
      <c r="I27" s="407"/>
      <c r="J27" s="452"/>
      <c r="K27" s="407"/>
      <c r="L27" s="407"/>
      <c r="M27" s="407"/>
      <c r="N27" s="407"/>
      <c r="U27" s="406"/>
      <c r="V27" s="406"/>
      <c r="W27" s="406"/>
      <c r="X27" s="407"/>
      <c r="Y27" s="407"/>
      <c r="Z27" s="407"/>
      <c r="AA27" s="453"/>
      <c r="AB27" s="453"/>
      <c r="AC27" s="407"/>
      <c r="AD27" s="407"/>
      <c r="AE27" s="407"/>
      <c r="AF27" s="407"/>
      <c r="AG27" s="407"/>
      <c r="AH27" s="407"/>
      <c r="AI27" s="407"/>
      <c r="AJ27" s="407"/>
      <c r="AK27" s="407"/>
      <c r="AL27" s="456"/>
      <c r="AM27" s="456"/>
      <c r="AN27" s="456"/>
      <c r="AO27" s="158"/>
      <c r="AP27" s="406"/>
      <c r="AQ27" s="406"/>
      <c r="AR27" s="406"/>
      <c r="AS27" s="407"/>
      <c r="AT27" s="407"/>
      <c r="AU27" s="410"/>
      <c r="AV27" s="454"/>
      <c r="AW27" s="407"/>
      <c r="AX27" s="407"/>
      <c r="AY27" s="410"/>
      <c r="AZ27" s="410"/>
      <c r="BA27" s="454"/>
      <c r="BB27" s="407"/>
      <c r="BC27" s="407"/>
      <c r="BD27" s="410"/>
      <c r="BE27" s="410"/>
      <c r="BF27" s="407"/>
      <c r="BH27" s="747"/>
      <c r="BI27" s="118">
        <v>4</v>
      </c>
      <c r="BJ27" s="118">
        <v>7411</v>
      </c>
      <c r="BK27" s="118" t="s">
        <v>28</v>
      </c>
      <c r="BL27" s="79">
        <f>'Structural Information'!$U$11</f>
        <v>2.75</v>
      </c>
      <c r="BM27" s="156">
        <f>('Structural Information'!$X$29)*(200)/$BL27</f>
        <v>58490.743223199061</v>
      </c>
      <c r="BN27" s="115">
        <f>'Structural Information'!$T$28*'Structural Information'!$T$29*(12680+460*$AC$18)/(BL27*1000)</f>
        <v>428028.04035534471</v>
      </c>
      <c r="BP27" s="515"/>
      <c r="BQ27" s="515"/>
      <c r="BR27" s="515"/>
      <c r="BS27" s="515"/>
      <c r="BT27" s="515"/>
      <c r="BU27" s="515"/>
      <c r="BV27" s="515"/>
      <c r="BW27" s="515"/>
      <c r="BX27" s="515"/>
      <c r="BY27" s="515"/>
      <c r="BZ27" s="515"/>
      <c r="CA27" s="515"/>
      <c r="CB27" s="515"/>
      <c r="CC27" s="515"/>
      <c r="CD27" s="515"/>
      <c r="CE27" s="515"/>
      <c r="CF27" s="515"/>
      <c r="CG27" s="515"/>
      <c r="CI27" s="455"/>
      <c r="CJ27" s="406"/>
      <c r="CK27" s="407"/>
      <c r="CL27" s="407"/>
      <c r="CM27" s="407"/>
      <c r="CZ27" s="178" t="s">
        <v>372</v>
      </c>
      <c r="DA27" s="147">
        <f t="shared" si="49"/>
        <v>1</v>
      </c>
      <c r="DB27" s="147">
        <f t="shared" si="49"/>
        <v>2.5220067986469972</v>
      </c>
      <c r="DC27" s="147">
        <f t="shared" si="49"/>
        <v>5.732027731676963</v>
      </c>
      <c r="DD27" s="182">
        <f t="shared" si="49"/>
        <v>40.39413379758664</v>
      </c>
    </row>
    <row r="28" spans="2:110" ht="15.75" customHeight="1" x14ac:dyDescent="0.25">
      <c r="B28" s="406"/>
      <c r="C28" s="406"/>
      <c r="D28" s="406"/>
      <c r="E28" s="407"/>
      <c r="F28" s="407"/>
      <c r="G28" s="407"/>
      <c r="H28" s="407"/>
      <c r="I28" s="407"/>
      <c r="J28" s="452"/>
      <c r="K28" s="407"/>
      <c r="L28" s="407"/>
      <c r="M28" s="407"/>
      <c r="N28" s="407"/>
      <c r="U28" s="406"/>
      <c r="V28" s="406"/>
      <c r="W28" s="406"/>
      <c r="X28" s="407"/>
      <c r="Y28" s="407"/>
      <c r="Z28" s="407"/>
      <c r="AA28" s="453"/>
      <c r="AB28" s="453"/>
      <c r="AC28" s="407"/>
      <c r="AD28" s="407"/>
      <c r="AE28" s="407"/>
      <c r="AF28" s="407"/>
      <c r="AG28" s="407"/>
      <c r="AH28" s="407"/>
      <c r="AI28" s="407"/>
      <c r="AJ28" s="407"/>
      <c r="AK28" s="407"/>
      <c r="AL28" s="456"/>
      <c r="AM28" s="456"/>
      <c r="AN28" s="456"/>
      <c r="AO28" s="158"/>
      <c r="AP28" s="406"/>
      <c r="AQ28" s="406"/>
      <c r="AR28" s="406"/>
      <c r="AS28" s="407"/>
      <c r="AT28" s="407"/>
      <c r="AU28" s="410"/>
      <c r="AV28" s="454"/>
      <c r="AW28" s="407"/>
      <c r="AX28" s="407"/>
      <c r="AY28" s="410"/>
      <c r="AZ28" s="410"/>
      <c r="BA28" s="454"/>
      <c r="BB28" s="407"/>
      <c r="BC28" s="407"/>
      <c r="BD28" s="410"/>
      <c r="BE28" s="410"/>
      <c r="BF28" s="407"/>
      <c r="BP28" s="515"/>
      <c r="BQ28" s="515"/>
      <c r="BR28" s="515"/>
      <c r="BS28" s="515"/>
      <c r="BT28" s="515"/>
      <c r="BU28" s="515"/>
      <c r="BV28" s="515"/>
      <c r="BW28" s="515"/>
      <c r="BX28" s="515"/>
      <c r="BY28" s="515"/>
      <c r="BZ28" s="515"/>
      <c r="CA28" s="515"/>
      <c r="CB28" s="515"/>
      <c r="CC28" s="515"/>
      <c r="CD28" s="515"/>
      <c r="CE28" s="515"/>
      <c r="CF28" s="515"/>
      <c r="CG28" s="515"/>
      <c r="CI28" s="455"/>
      <c r="CJ28" s="406"/>
      <c r="CK28" s="407"/>
      <c r="CL28" s="407"/>
      <c r="CM28" s="407"/>
      <c r="CZ28" s="178" t="s">
        <v>373</v>
      </c>
      <c r="DA28" s="147">
        <f t="shared" si="49"/>
        <v>1</v>
      </c>
      <c r="DB28" s="147">
        <f t="shared" si="49"/>
        <v>2.6286909272730727</v>
      </c>
      <c r="DC28" s="147">
        <f t="shared" si="49"/>
        <v>6.204197324847561</v>
      </c>
      <c r="DD28" s="182">
        <f t="shared" si="49"/>
        <v>43.786444344149722</v>
      </c>
    </row>
    <row r="29" spans="2:110" ht="15.75" customHeight="1" thickBot="1" x14ac:dyDescent="0.3">
      <c r="T29" s="480"/>
      <c r="U29" s="480"/>
      <c r="V29" s="480"/>
      <c r="W29" s="480"/>
      <c r="X29" s="480"/>
      <c r="Y29" s="480"/>
      <c r="BP29" s="515"/>
      <c r="BQ29" s="515"/>
      <c r="BR29" s="515"/>
      <c r="BS29" s="515"/>
      <c r="BT29" s="515"/>
      <c r="BU29" s="515"/>
      <c r="BV29" s="515"/>
      <c r="BW29" s="515"/>
      <c r="BX29" s="515"/>
      <c r="BY29" s="515"/>
      <c r="BZ29" s="515"/>
      <c r="CA29" s="515"/>
      <c r="CB29" s="515"/>
      <c r="CC29" s="515"/>
      <c r="CD29" s="515"/>
      <c r="CE29" s="515"/>
      <c r="CF29" s="515"/>
      <c r="CG29" s="515"/>
      <c r="CK29" s="158"/>
      <c r="CZ29" s="71" t="s">
        <v>374</v>
      </c>
      <c r="DA29" s="153">
        <f t="shared" si="49"/>
        <v>1</v>
      </c>
      <c r="DB29" s="153">
        <f t="shared" si="49"/>
        <v>2.7187629471207928</v>
      </c>
      <c r="DC29" s="153">
        <f t="shared" si="49"/>
        <v>6.4508869117280598</v>
      </c>
      <c r="DD29" s="183">
        <f t="shared" si="49"/>
        <v>44.843508385054214</v>
      </c>
    </row>
    <row r="30" spans="2:110" ht="16.5" customHeight="1" thickBot="1" x14ac:dyDescent="0.3">
      <c r="B30" s="104"/>
      <c r="C30" s="104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6"/>
      <c r="R30" s="106"/>
      <c r="T30" s="741" t="s">
        <v>265</v>
      </c>
      <c r="U30" s="742"/>
      <c r="V30" s="742"/>
      <c r="W30" s="742"/>
      <c r="X30" s="742"/>
      <c r="Y30" s="742"/>
      <c r="Z30" s="743"/>
      <c r="AA30" s="478"/>
      <c r="AB30" s="478"/>
      <c r="AC30" s="478"/>
      <c r="AD30" s="478"/>
      <c r="AE30" s="478"/>
      <c r="AF30" s="478"/>
      <c r="AG30" s="478"/>
      <c r="AH30" s="478"/>
      <c r="AI30" s="478"/>
      <c r="AJ30" s="478"/>
      <c r="AK30" s="478"/>
      <c r="AL30" s="478"/>
      <c r="AM30" s="478"/>
      <c r="AN30" s="478"/>
      <c r="AO30" s="478"/>
      <c r="AP30" s="478"/>
      <c r="AQ30" s="478"/>
      <c r="AR30" s="478"/>
      <c r="AS30" s="478"/>
      <c r="AT30" s="478"/>
      <c r="AU30" s="478"/>
      <c r="AV30" s="478"/>
      <c r="AW30" s="478"/>
      <c r="AX30" s="478"/>
      <c r="AY30" s="478"/>
      <c r="AZ30" s="478"/>
      <c r="BA30" s="478"/>
      <c r="BB30" s="478"/>
      <c r="BC30" s="478"/>
      <c r="BD30" s="478"/>
      <c r="BE30" s="478"/>
      <c r="BF30" s="478"/>
      <c r="BG30" s="478"/>
      <c r="BH30" s="478"/>
      <c r="BI30" s="478"/>
      <c r="BJ30" s="478"/>
      <c r="BK30" s="478"/>
      <c r="BL30" s="478"/>
      <c r="BM30" s="478"/>
      <c r="BN30" s="478"/>
      <c r="BO30" s="478"/>
      <c r="BP30" s="515"/>
      <c r="BQ30" s="515"/>
      <c r="BR30" s="515"/>
      <c r="BS30" s="515"/>
      <c r="BT30" s="515"/>
      <c r="BU30" s="515"/>
      <c r="BV30" s="515"/>
      <c r="BW30" s="515"/>
      <c r="BX30" s="515"/>
      <c r="BY30" s="515"/>
      <c r="BZ30" s="515"/>
      <c r="CA30" s="515"/>
      <c r="CB30" s="515"/>
      <c r="CC30" s="515"/>
      <c r="CD30" s="515"/>
      <c r="CE30" s="515"/>
      <c r="CF30" s="515"/>
      <c r="CG30" s="515"/>
      <c r="CH30" s="482"/>
      <c r="CI30" s="482"/>
      <c r="CJ30" s="482"/>
      <c r="CK30" s="482"/>
      <c r="CL30" s="482"/>
      <c r="CM30" s="482"/>
      <c r="CN30" s="482"/>
      <c r="CO30" s="482"/>
      <c r="CP30" s="482"/>
      <c r="CQ30" s="482"/>
      <c r="CR30" s="482"/>
      <c r="CS30" s="482"/>
      <c r="CT30" s="482"/>
      <c r="CU30" s="482"/>
      <c r="CV30" s="482"/>
      <c r="CW30" s="482"/>
      <c r="CX30" s="482"/>
      <c r="CY30" s="482"/>
      <c r="CZ30" s="482"/>
      <c r="DA30" s="482"/>
      <c r="DB30" s="482"/>
      <c r="DC30" s="482"/>
      <c r="DD30" s="482"/>
      <c r="DE30" s="482"/>
      <c r="DF30" s="482"/>
    </row>
    <row r="31" spans="2:110" ht="16.5" customHeight="1" thickBot="1" x14ac:dyDescent="0.3">
      <c r="B31" s="107"/>
      <c r="C31" s="107"/>
      <c r="D31" s="457"/>
      <c r="E31" s="457"/>
      <c r="F31" s="457"/>
      <c r="G31" s="457"/>
      <c r="H31" s="457"/>
      <c r="I31" s="457"/>
      <c r="J31" s="457"/>
      <c r="K31" s="457"/>
      <c r="L31" s="457"/>
      <c r="M31" s="457"/>
      <c r="N31" s="457"/>
      <c r="O31" s="457"/>
      <c r="P31" s="457"/>
      <c r="Q31" s="108"/>
      <c r="R31" s="108"/>
      <c r="T31" s="128" t="s">
        <v>9</v>
      </c>
      <c r="U31" s="127" t="s">
        <v>63</v>
      </c>
      <c r="V31" s="129" t="s">
        <v>32</v>
      </c>
      <c r="W31" s="129" t="s">
        <v>30</v>
      </c>
      <c r="X31" s="126" t="s">
        <v>264</v>
      </c>
      <c r="Y31" s="140" t="s">
        <v>255</v>
      </c>
      <c r="Z31" s="141" t="s">
        <v>256</v>
      </c>
      <c r="AA31" s="478"/>
      <c r="AB31" s="478"/>
      <c r="AC31" s="478"/>
      <c r="AD31" s="478"/>
      <c r="AE31" s="478"/>
      <c r="AF31" s="478"/>
      <c r="AG31" s="478"/>
      <c r="AH31" s="478"/>
      <c r="AI31" s="478"/>
      <c r="AJ31" s="478"/>
      <c r="AK31" s="478"/>
      <c r="AL31" s="478"/>
      <c r="AM31" s="478"/>
      <c r="AN31" s="478"/>
      <c r="AO31" s="478"/>
      <c r="AP31" s="478"/>
      <c r="AQ31" s="478"/>
      <c r="AR31" s="478"/>
      <c r="AS31" s="478"/>
      <c r="AT31" s="478"/>
      <c r="AU31" s="478"/>
      <c r="AV31" s="478"/>
      <c r="AW31" s="478"/>
      <c r="AX31" s="478"/>
      <c r="AY31" s="478"/>
      <c r="AZ31" s="478"/>
      <c r="BA31" s="478"/>
      <c r="BB31" s="478"/>
      <c r="BC31" s="478"/>
      <c r="BD31" s="478"/>
      <c r="BE31" s="478"/>
      <c r="BF31" s="478"/>
      <c r="BG31" s="478"/>
      <c r="BH31" s="478"/>
      <c r="BI31" s="478"/>
      <c r="BJ31" s="478"/>
      <c r="BK31" s="478"/>
      <c r="BL31" s="478"/>
      <c r="BM31" s="478"/>
      <c r="BN31" s="478"/>
      <c r="BO31" s="478"/>
      <c r="BP31" s="515"/>
      <c r="BQ31" s="515"/>
      <c r="BR31" s="515"/>
      <c r="BS31" s="515"/>
      <c r="BT31" s="515"/>
      <c r="BU31" s="515"/>
      <c r="BV31" s="515"/>
      <c r="BW31" s="515"/>
      <c r="BX31" s="515"/>
      <c r="BY31" s="515"/>
      <c r="BZ31" s="515"/>
      <c r="CA31" s="515"/>
      <c r="CB31" s="515"/>
      <c r="CC31" s="515"/>
      <c r="CD31" s="515"/>
      <c r="CE31" s="515"/>
      <c r="CF31" s="515"/>
      <c r="CG31" s="515"/>
      <c r="CH31" s="482"/>
      <c r="CI31" s="482"/>
      <c r="CJ31" s="482"/>
      <c r="CK31" s="482"/>
      <c r="CL31" s="482"/>
      <c r="CM31" s="482"/>
      <c r="CN31" s="482"/>
      <c r="CO31" s="482"/>
      <c r="CP31" s="482"/>
      <c r="CQ31" s="482"/>
      <c r="CR31" s="482"/>
      <c r="CS31" s="482"/>
      <c r="CT31" s="482"/>
      <c r="CU31" s="482"/>
      <c r="CV31" s="482"/>
      <c r="CW31" s="482"/>
      <c r="CX31" s="482"/>
      <c r="CY31" s="482"/>
      <c r="CZ31" s="482"/>
      <c r="DA31" s="482"/>
      <c r="DB31" s="482"/>
      <c r="DC31" s="482"/>
      <c r="DD31" s="482"/>
      <c r="DE31" s="482"/>
      <c r="DF31" s="482"/>
    </row>
    <row r="32" spans="2:110" ht="15" customHeight="1" x14ac:dyDescent="0.25">
      <c r="B32" s="107"/>
      <c r="C32" s="107"/>
      <c r="D32" s="457"/>
      <c r="E32" s="457"/>
      <c r="F32" s="457"/>
      <c r="G32" s="457"/>
      <c r="H32" s="457"/>
      <c r="I32" s="457"/>
      <c r="J32" s="457"/>
      <c r="K32" s="457"/>
      <c r="L32" s="457"/>
      <c r="M32" s="457"/>
      <c r="N32" s="457"/>
      <c r="O32" s="457"/>
      <c r="P32" s="457"/>
      <c r="Q32" s="108"/>
      <c r="R32" s="108"/>
      <c r="T32" s="737">
        <v>6</v>
      </c>
      <c r="U32" s="49">
        <v>1</v>
      </c>
      <c r="V32" s="49">
        <v>7116</v>
      </c>
      <c r="W32" s="49" t="s">
        <v>12</v>
      </c>
      <c r="X32" s="83">
        <f>'Structural Information'!$AC$8</f>
        <v>4.5</v>
      </c>
      <c r="Y32" s="137">
        <f>2*(SUM('Structural Information'!$X$19:$X$20))*(200)/$X32</f>
        <v>107233.0292425316</v>
      </c>
      <c r="Z32" s="138" t="s">
        <v>85</v>
      </c>
      <c r="AA32" s="478"/>
      <c r="AB32" s="478"/>
      <c r="AC32" s="478"/>
      <c r="AD32" s="478"/>
      <c r="AE32" s="478"/>
      <c r="AF32" s="478"/>
      <c r="AG32" s="478"/>
      <c r="AH32" s="478"/>
      <c r="AI32" s="478"/>
      <c r="AJ32" s="478"/>
      <c r="AK32" s="478"/>
      <c r="AL32" s="478"/>
      <c r="AM32" s="478"/>
      <c r="AN32" s="478"/>
      <c r="AO32" s="478"/>
      <c r="AP32" s="478"/>
      <c r="AQ32" s="478"/>
      <c r="AR32" s="478"/>
      <c r="AS32" s="478"/>
      <c r="AT32" s="478"/>
      <c r="AU32" s="478"/>
      <c r="AV32" s="478"/>
      <c r="AW32" s="478"/>
      <c r="AX32" s="478"/>
      <c r="AY32" s="478"/>
      <c r="AZ32" s="478"/>
      <c r="BA32" s="478"/>
      <c r="BB32" s="478"/>
      <c r="BC32" s="478"/>
      <c r="BD32" s="478"/>
      <c r="BE32" s="478"/>
      <c r="BF32" s="478"/>
      <c r="BG32" s="478"/>
      <c r="BH32" s="478"/>
      <c r="BI32" s="478"/>
      <c r="BJ32" s="478"/>
      <c r="BK32" s="478"/>
      <c r="BL32" s="478"/>
      <c r="BM32" s="478"/>
      <c r="BN32" s="478"/>
      <c r="BO32" s="478"/>
      <c r="BP32" s="515"/>
      <c r="BQ32" s="515"/>
      <c r="BR32" s="515"/>
      <c r="BS32" s="515"/>
      <c r="BT32" s="515"/>
      <c r="BU32" s="515"/>
      <c r="BV32" s="515"/>
      <c r="BW32" s="515"/>
      <c r="BX32" s="515"/>
      <c r="BY32" s="515"/>
      <c r="BZ32" s="515"/>
      <c r="CA32" s="515"/>
      <c r="CB32" s="515"/>
      <c r="CC32" s="515"/>
      <c r="CD32" s="515"/>
      <c r="CE32" s="515"/>
      <c r="CF32" s="515"/>
      <c r="CG32" s="515"/>
      <c r="CH32" s="482"/>
      <c r="CI32" s="482"/>
      <c r="CJ32" s="482"/>
      <c r="CK32" s="482"/>
      <c r="CL32" s="482"/>
      <c r="CM32" s="482"/>
      <c r="CN32" s="482"/>
      <c r="CO32" s="482"/>
      <c r="CP32" s="482"/>
      <c r="CQ32" s="482"/>
      <c r="CR32" s="482"/>
      <c r="CS32" s="482"/>
      <c r="CT32" s="482"/>
      <c r="CU32" s="482"/>
      <c r="CV32" s="482"/>
      <c r="CW32" s="482"/>
      <c r="CX32" s="482"/>
      <c r="CY32" s="482"/>
      <c r="CZ32" s="482"/>
      <c r="DA32" s="482"/>
      <c r="DB32" s="482"/>
      <c r="DC32" s="482"/>
      <c r="DD32" s="482"/>
      <c r="DE32" s="482"/>
      <c r="DF32" s="482"/>
    </row>
    <row r="33" spans="2:110" ht="15" customHeight="1" x14ac:dyDescent="0.25">
      <c r="B33" s="107"/>
      <c r="C33" s="107"/>
      <c r="D33" s="457"/>
      <c r="E33" s="457"/>
      <c r="F33" s="457"/>
      <c r="G33" s="457"/>
      <c r="H33" s="457"/>
      <c r="I33" s="457"/>
      <c r="J33" s="457"/>
      <c r="K33" s="457"/>
      <c r="L33" s="457"/>
      <c r="M33" s="457"/>
      <c r="N33" s="457"/>
      <c r="O33" s="457"/>
      <c r="P33" s="457"/>
      <c r="Q33" s="108"/>
      <c r="R33" s="108"/>
      <c r="T33" s="588"/>
      <c r="U33" s="17">
        <v>2</v>
      </c>
      <c r="V33" s="17">
        <v>7216</v>
      </c>
      <c r="W33" s="17" t="s">
        <v>12</v>
      </c>
      <c r="X33" s="81">
        <f>'Structural Information'!$AC$7</f>
        <v>2</v>
      </c>
      <c r="Y33" s="133">
        <f>2*(SUM('Structural Information'!$X$19:$X$20))*(200)/$X33</f>
        <v>241274.31579569611</v>
      </c>
      <c r="Z33" s="131" t="s">
        <v>85</v>
      </c>
      <c r="AA33" s="478"/>
      <c r="AB33" s="478"/>
      <c r="AC33" s="478"/>
      <c r="AD33" s="478"/>
      <c r="AE33" s="478"/>
      <c r="AF33" s="478"/>
      <c r="AG33" s="478"/>
      <c r="AH33" s="478"/>
      <c r="AI33" s="478"/>
      <c r="AJ33" s="478"/>
      <c r="AK33" s="478"/>
      <c r="AL33" s="478"/>
      <c r="AM33" s="478"/>
      <c r="AN33" s="478"/>
      <c r="AO33" s="478"/>
      <c r="AP33" s="478"/>
      <c r="AQ33" s="478"/>
      <c r="AR33" s="478"/>
      <c r="AS33" s="478"/>
      <c r="AT33" s="478"/>
      <c r="AU33" s="478"/>
      <c r="AV33" s="478"/>
      <c r="AW33" s="478"/>
      <c r="AX33" s="478"/>
      <c r="AY33" s="478"/>
      <c r="AZ33" s="478"/>
      <c r="BA33" s="478"/>
      <c r="BB33" s="478"/>
      <c r="BC33" s="478"/>
      <c r="BD33" s="478"/>
      <c r="BE33" s="478"/>
      <c r="BF33" s="478"/>
      <c r="BG33" s="478"/>
      <c r="BH33" s="478"/>
      <c r="BI33" s="478"/>
      <c r="BJ33" s="478"/>
      <c r="BK33" s="478"/>
      <c r="BL33" s="478"/>
      <c r="BM33" s="478"/>
      <c r="BN33" s="478"/>
      <c r="BO33" s="478"/>
      <c r="BP33" s="515"/>
      <c r="BQ33" s="515"/>
      <c r="BR33" s="515"/>
      <c r="BS33" s="515"/>
      <c r="BT33" s="515"/>
      <c r="BU33" s="515"/>
      <c r="BV33" s="515"/>
      <c r="BW33" s="515"/>
      <c r="BX33" s="515"/>
      <c r="BY33" s="515"/>
      <c r="BZ33" s="515"/>
      <c r="CA33" s="515"/>
      <c r="CB33" s="515"/>
      <c r="CC33" s="515"/>
      <c r="CD33" s="515"/>
      <c r="CE33" s="515"/>
      <c r="CF33" s="515"/>
      <c r="CG33" s="515"/>
      <c r="CH33" s="482"/>
      <c r="CI33" s="482"/>
      <c r="CJ33" s="482"/>
      <c r="CK33" s="482"/>
      <c r="CL33" s="482"/>
      <c r="CM33" s="482"/>
      <c r="CN33" s="482"/>
      <c r="CO33" s="482"/>
      <c r="CP33" s="482"/>
      <c r="CQ33" s="482"/>
      <c r="CR33" s="482"/>
      <c r="CS33" s="482"/>
      <c r="CT33" s="482"/>
      <c r="CU33" s="482"/>
      <c r="CV33" s="482"/>
      <c r="CW33" s="482"/>
      <c r="CX33" s="482"/>
      <c r="CY33" s="482"/>
      <c r="CZ33" s="482"/>
      <c r="DA33" s="482"/>
      <c r="DB33" s="482"/>
      <c r="DC33" s="482"/>
      <c r="DD33" s="482"/>
      <c r="DE33" s="482"/>
      <c r="DF33" s="482"/>
    </row>
    <row r="34" spans="2:110" ht="15" customHeight="1" thickBot="1" x14ac:dyDescent="0.3">
      <c r="B34" s="107"/>
      <c r="C34" s="107"/>
      <c r="D34" s="457"/>
      <c r="E34" s="457"/>
      <c r="F34" s="457"/>
      <c r="G34" s="457"/>
      <c r="H34" s="457"/>
      <c r="I34" s="457"/>
      <c r="J34" s="457"/>
      <c r="K34" s="457"/>
      <c r="L34" s="457"/>
      <c r="M34" s="457"/>
      <c r="N34" s="457"/>
      <c r="O34" s="457"/>
      <c r="P34" s="457"/>
      <c r="Q34" s="108"/>
      <c r="R34" s="108"/>
      <c r="T34" s="738"/>
      <c r="U34" s="50">
        <v>3</v>
      </c>
      <c r="V34" s="50">
        <v>7316</v>
      </c>
      <c r="W34" s="50" t="s">
        <v>12</v>
      </c>
      <c r="X34" s="82">
        <f>'Structural Information'!$AC$6</f>
        <v>4.5</v>
      </c>
      <c r="Y34" s="134">
        <f>2*(SUM('Structural Information'!$X$19:$X$20))*(200)/$X34</f>
        <v>107233.0292425316</v>
      </c>
      <c r="Z34" s="132" t="s">
        <v>85</v>
      </c>
      <c r="AA34" s="478"/>
      <c r="AB34" s="478"/>
      <c r="AC34" s="478"/>
      <c r="AD34" s="478"/>
      <c r="AE34" s="478"/>
      <c r="AF34" s="478"/>
      <c r="AG34" s="478"/>
      <c r="AH34" s="478"/>
      <c r="AI34" s="478"/>
      <c r="AJ34" s="478"/>
      <c r="AK34" s="478"/>
      <c r="AL34" s="478"/>
      <c r="AM34" s="478"/>
      <c r="AN34" s="478"/>
      <c r="AO34" s="478"/>
      <c r="AP34" s="478"/>
      <c r="AQ34" s="478"/>
      <c r="AR34" s="478"/>
      <c r="AS34" s="478"/>
      <c r="AT34" s="478"/>
      <c r="AU34" s="478"/>
      <c r="AV34" s="478"/>
      <c r="AW34" s="478"/>
      <c r="AX34" s="478"/>
      <c r="AY34" s="478"/>
      <c r="AZ34" s="478"/>
      <c r="BA34" s="478"/>
      <c r="BB34" s="478"/>
      <c r="BC34" s="478"/>
      <c r="BD34" s="478"/>
      <c r="BE34" s="478"/>
      <c r="BF34" s="478"/>
      <c r="BG34" s="478"/>
      <c r="BH34" s="478"/>
      <c r="BI34" s="478"/>
      <c r="BJ34" s="478"/>
      <c r="BK34" s="478"/>
      <c r="BL34" s="478"/>
      <c r="BM34" s="478"/>
      <c r="BN34" s="478"/>
      <c r="BO34" s="478"/>
      <c r="BP34" s="515"/>
      <c r="BQ34" s="515"/>
      <c r="BR34" s="515"/>
      <c r="BS34" s="515"/>
      <c r="BT34" s="515"/>
      <c r="BU34" s="515"/>
      <c r="BV34" s="515"/>
      <c r="BW34" s="515"/>
      <c r="BX34" s="515"/>
      <c r="BY34" s="515"/>
      <c r="BZ34" s="515"/>
      <c r="CA34" s="515"/>
      <c r="CB34" s="515"/>
      <c r="CC34" s="515"/>
      <c r="CD34" s="515"/>
      <c r="CE34" s="515"/>
      <c r="CF34" s="515"/>
      <c r="CG34" s="515"/>
      <c r="CH34" s="482"/>
      <c r="CI34" s="482"/>
      <c r="CJ34" s="482"/>
      <c r="CK34" s="482"/>
      <c r="CL34" s="482"/>
      <c r="CM34" s="482"/>
      <c r="CN34" s="482"/>
      <c r="CO34" s="482"/>
      <c r="CP34" s="482"/>
      <c r="CQ34" s="482"/>
      <c r="CR34" s="482"/>
      <c r="CS34" s="482"/>
      <c r="CT34" s="482"/>
      <c r="CU34" s="482"/>
      <c r="CV34" s="482"/>
      <c r="CW34" s="482"/>
      <c r="CX34" s="482"/>
      <c r="CY34" s="482"/>
      <c r="CZ34" s="482"/>
      <c r="DA34" s="482"/>
      <c r="DB34" s="482"/>
      <c r="DC34" s="482"/>
      <c r="DD34" s="482"/>
      <c r="DE34" s="482"/>
      <c r="DF34" s="482"/>
    </row>
    <row r="35" spans="2:110" ht="15" customHeight="1" x14ac:dyDescent="0.25">
      <c r="B35" s="107"/>
      <c r="C35" s="107"/>
      <c r="D35" s="457"/>
      <c r="E35" s="457"/>
      <c r="F35" s="457"/>
      <c r="G35" s="457"/>
      <c r="H35" s="457"/>
      <c r="I35" s="457"/>
      <c r="J35" s="457"/>
      <c r="K35" s="457"/>
      <c r="L35" s="457"/>
      <c r="M35" s="457"/>
      <c r="N35" s="457"/>
      <c r="O35" s="457"/>
      <c r="P35" s="457"/>
      <c r="Q35" s="108"/>
      <c r="R35" s="108"/>
      <c r="T35" s="739">
        <v>5</v>
      </c>
      <c r="U35" s="62">
        <v>1</v>
      </c>
      <c r="V35" s="62">
        <v>7115</v>
      </c>
      <c r="W35" s="62" t="s">
        <v>12</v>
      </c>
      <c r="X35" s="80">
        <f>'Structural Information'!$AC$8</f>
        <v>4.5</v>
      </c>
      <c r="Y35" s="137">
        <f>2*(SUM('Structural Information'!$X$19:$X$20))*(200)/$X35</f>
        <v>107233.0292425316</v>
      </c>
      <c r="Z35" s="135" t="s">
        <v>85</v>
      </c>
      <c r="AA35" s="478"/>
      <c r="AB35" s="478"/>
      <c r="AC35" s="478"/>
      <c r="AD35" s="478"/>
      <c r="AE35" s="478"/>
      <c r="AF35" s="478"/>
      <c r="AG35" s="478"/>
      <c r="AH35" s="478"/>
      <c r="AI35" s="478"/>
      <c r="AJ35" s="478"/>
      <c r="AK35" s="478"/>
      <c r="AL35" s="478"/>
      <c r="AM35" s="478"/>
      <c r="AN35" s="478"/>
      <c r="AO35" s="478"/>
      <c r="AP35" s="478"/>
      <c r="AQ35" s="478"/>
      <c r="AR35" s="478"/>
      <c r="AS35" s="478"/>
      <c r="AT35" s="478"/>
      <c r="AU35" s="478"/>
      <c r="AV35" s="478"/>
      <c r="AW35" s="478"/>
      <c r="AX35" s="478"/>
      <c r="AY35" s="478"/>
      <c r="AZ35" s="478"/>
      <c r="BA35" s="478"/>
      <c r="BB35" s="478"/>
      <c r="BC35" s="478"/>
      <c r="BD35" s="478"/>
      <c r="BE35" s="478"/>
      <c r="BF35" s="478"/>
      <c r="BG35" s="478"/>
      <c r="BH35" s="478"/>
      <c r="BI35" s="478"/>
      <c r="BJ35" s="478"/>
      <c r="BK35" s="478"/>
      <c r="BL35" s="478"/>
      <c r="BM35" s="478"/>
      <c r="BN35" s="478"/>
      <c r="BO35" s="478"/>
      <c r="BP35" s="515"/>
      <c r="BQ35" s="515"/>
      <c r="BR35" s="515"/>
      <c r="BS35" s="515"/>
      <c r="BT35" s="515"/>
      <c r="BU35" s="515"/>
      <c r="BV35" s="515"/>
      <c r="BW35" s="515"/>
      <c r="BX35" s="515"/>
      <c r="BY35" s="515"/>
      <c r="BZ35" s="515"/>
      <c r="CA35" s="515"/>
      <c r="CB35" s="515"/>
      <c r="CC35" s="515"/>
      <c r="CD35" s="515"/>
      <c r="CE35" s="515"/>
      <c r="CF35" s="515"/>
      <c r="CG35" s="515"/>
      <c r="CH35" s="482"/>
      <c r="CI35" s="482"/>
      <c r="CJ35" s="482"/>
      <c r="CK35" s="482"/>
      <c r="CL35" s="482"/>
      <c r="CM35" s="482"/>
      <c r="CN35" s="482"/>
      <c r="CO35" s="482"/>
      <c r="CP35" s="482"/>
      <c r="CQ35" s="482"/>
      <c r="CR35" s="482"/>
      <c r="CS35" s="482"/>
      <c r="CT35" s="482"/>
      <c r="CU35" s="482"/>
      <c r="CV35" s="482"/>
      <c r="CW35" s="482"/>
      <c r="CX35" s="482"/>
      <c r="CY35" s="482"/>
      <c r="CZ35" s="482"/>
      <c r="DA35" s="482"/>
      <c r="DB35" s="482"/>
      <c r="DC35" s="482"/>
      <c r="DD35" s="482"/>
      <c r="DE35" s="482"/>
      <c r="DF35" s="482"/>
    </row>
    <row r="36" spans="2:110" ht="15" customHeight="1" x14ac:dyDescent="0.25">
      <c r="B36" s="107"/>
      <c r="C36" s="107"/>
      <c r="D36" s="457"/>
      <c r="E36" s="457"/>
      <c r="F36" s="457"/>
      <c r="G36" s="457"/>
      <c r="H36" s="457"/>
      <c r="I36" s="457"/>
      <c r="J36" s="457"/>
      <c r="K36" s="457"/>
      <c r="L36" s="457"/>
      <c r="M36" s="457"/>
      <c r="N36" s="457"/>
      <c r="O36" s="457"/>
      <c r="P36" s="457"/>
      <c r="Q36" s="108"/>
      <c r="R36" s="108"/>
      <c r="T36" s="588"/>
      <c r="U36" s="17">
        <v>2</v>
      </c>
      <c r="V36" s="17">
        <v>7215</v>
      </c>
      <c r="W36" s="17" t="s">
        <v>12</v>
      </c>
      <c r="X36" s="81">
        <f>'Structural Information'!$AC$7</f>
        <v>2</v>
      </c>
      <c r="Y36" s="133">
        <f>2*(SUM('Structural Information'!$X$19:$X$20))*(200)/$X36</f>
        <v>241274.31579569611</v>
      </c>
      <c r="Z36" s="131" t="s">
        <v>85</v>
      </c>
      <c r="AA36" s="478"/>
      <c r="AB36" s="478"/>
      <c r="AC36" s="478"/>
      <c r="AD36" s="478"/>
      <c r="AE36" s="478"/>
      <c r="AF36" s="478"/>
      <c r="AG36" s="478"/>
      <c r="AH36" s="478"/>
      <c r="AI36" s="478"/>
      <c r="AJ36" s="478"/>
      <c r="AK36" s="478"/>
      <c r="AL36" s="478"/>
      <c r="AM36" s="478"/>
      <c r="AN36" s="478"/>
      <c r="AO36" s="478"/>
      <c r="AP36" s="478"/>
      <c r="AQ36" s="478"/>
      <c r="AR36" s="478"/>
      <c r="AS36" s="478"/>
      <c r="AT36" s="478"/>
      <c r="AU36" s="478"/>
      <c r="AV36" s="478"/>
      <c r="AW36" s="478"/>
      <c r="AX36" s="478"/>
      <c r="AY36" s="478"/>
      <c r="AZ36" s="478"/>
      <c r="BA36" s="478"/>
      <c r="BB36" s="478"/>
      <c r="BC36" s="478"/>
      <c r="BD36" s="478"/>
      <c r="BE36" s="478"/>
      <c r="BF36" s="478"/>
      <c r="BG36" s="478"/>
      <c r="BH36" s="478"/>
      <c r="BI36" s="478"/>
      <c r="BJ36" s="478"/>
      <c r="BK36" s="478"/>
      <c r="BL36" s="478"/>
      <c r="BM36" s="478"/>
      <c r="BN36" s="478"/>
      <c r="BO36" s="478"/>
      <c r="BP36" s="515"/>
      <c r="BQ36" s="515"/>
      <c r="BR36" s="515"/>
      <c r="BS36" s="515"/>
      <c r="BT36" s="515"/>
      <c r="BU36" s="515"/>
      <c r="BV36" s="515"/>
      <c r="BW36" s="515"/>
      <c r="BX36" s="515"/>
      <c r="BY36" s="515"/>
      <c r="BZ36" s="515"/>
      <c r="CA36" s="515"/>
      <c r="CB36" s="515"/>
      <c r="CC36" s="515"/>
      <c r="CD36" s="515"/>
      <c r="CE36" s="515"/>
      <c r="CF36" s="515"/>
      <c r="CG36" s="515"/>
      <c r="CH36" s="482"/>
      <c r="CI36" s="482"/>
      <c r="CJ36" s="482"/>
      <c r="CK36" s="482"/>
      <c r="CL36" s="482"/>
      <c r="CM36" s="482"/>
      <c r="CN36" s="482"/>
      <c r="CO36" s="482"/>
      <c r="CP36" s="482"/>
      <c r="CQ36" s="482"/>
      <c r="CR36" s="482"/>
      <c r="CS36" s="482"/>
      <c r="CT36" s="482"/>
      <c r="CU36" s="482"/>
      <c r="CV36" s="482"/>
      <c r="CW36" s="482"/>
      <c r="CX36" s="482"/>
      <c r="CY36" s="482"/>
      <c r="CZ36" s="482"/>
      <c r="DA36" s="482"/>
      <c r="DB36" s="482"/>
      <c r="DC36" s="482"/>
      <c r="DD36" s="482"/>
      <c r="DE36" s="482"/>
      <c r="DF36" s="482"/>
    </row>
    <row r="37" spans="2:110" ht="15" customHeight="1" thickBot="1" x14ac:dyDescent="0.3">
      <c r="B37" s="107"/>
      <c r="C37" s="107"/>
      <c r="D37" s="457"/>
      <c r="E37" s="457"/>
      <c r="F37" s="457"/>
      <c r="G37" s="457"/>
      <c r="H37" s="457"/>
      <c r="I37" s="457"/>
      <c r="J37" s="457"/>
      <c r="K37" s="457"/>
      <c r="L37" s="457"/>
      <c r="M37" s="457"/>
      <c r="N37" s="457"/>
      <c r="O37" s="457"/>
      <c r="P37" s="457"/>
      <c r="Q37" s="108"/>
      <c r="R37" s="108"/>
      <c r="T37" s="740"/>
      <c r="U37" s="68">
        <v>3</v>
      </c>
      <c r="V37" s="68">
        <v>7315</v>
      </c>
      <c r="W37" s="68" t="s">
        <v>12</v>
      </c>
      <c r="X37" s="100">
        <f>'Structural Information'!$AC$6</f>
        <v>4.5</v>
      </c>
      <c r="Y37" s="134">
        <f>2*(SUM('Structural Information'!$X$19:$X$20))*(200)/$X37</f>
        <v>107233.0292425316</v>
      </c>
      <c r="Z37" s="136" t="s">
        <v>85</v>
      </c>
      <c r="AA37" s="478"/>
      <c r="AB37" s="478"/>
      <c r="AC37" s="478"/>
      <c r="AD37" s="478"/>
      <c r="AE37" s="478"/>
      <c r="AF37" s="478"/>
      <c r="AG37" s="478"/>
      <c r="AH37" s="478"/>
      <c r="AI37" s="478"/>
      <c r="AJ37" s="478"/>
      <c r="AK37" s="478"/>
      <c r="AL37" s="478"/>
      <c r="AM37" s="478"/>
      <c r="AN37" s="478"/>
      <c r="AO37" s="478"/>
      <c r="AP37" s="478"/>
      <c r="AQ37" s="478"/>
      <c r="AR37" s="478"/>
      <c r="AS37" s="478"/>
      <c r="AT37" s="478"/>
      <c r="AU37" s="478"/>
      <c r="AV37" s="478"/>
      <c r="AW37" s="478"/>
      <c r="AX37" s="478"/>
      <c r="AY37" s="478"/>
      <c r="AZ37" s="478"/>
      <c r="BA37" s="478"/>
      <c r="BB37" s="478"/>
      <c r="BC37" s="478"/>
      <c r="BD37" s="478"/>
      <c r="BE37" s="478"/>
      <c r="BF37" s="478"/>
      <c r="BG37" s="478"/>
      <c r="BH37" s="478"/>
      <c r="BI37" s="478"/>
      <c r="BJ37" s="478"/>
      <c r="BK37" s="478"/>
      <c r="BL37" s="478"/>
      <c r="BM37" s="478"/>
      <c r="BN37" s="478"/>
      <c r="BO37" s="478"/>
      <c r="BP37" s="515"/>
      <c r="BQ37" s="515"/>
      <c r="BR37" s="515"/>
      <c r="BS37" s="515"/>
      <c r="BT37" s="515"/>
      <c r="BU37" s="515"/>
      <c r="BV37" s="515"/>
      <c r="BW37" s="515"/>
      <c r="BX37" s="515"/>
      <c r="BY37" s="515"/>
      <c r="BZ37" s="515"/>
      <c r="CA37" s="515"/>
      <c r="CB37" s="515"/>
      <c r="CC37" s="515"/>
      <c r="CD37" s="515"/>
      <c r="CE37" s="515"/>
      <c r="CF37" s="515"/>
      <c r="CG37" s="515"/>
      <c r="CH37" s="482"/>
      <c r="CI37" s="482"/>
      <c r="CJ37" s="482"/>
      <c r="CK37" s="482"/>
      <c r="CL37" s="482"/>
      <c r="CM37" s="482"/>
      <c r="CN37" s="482"/>
      <c r="CO37" s="482"/>
      <c r="CP37" s="482"/>
      <c r="CQ37" s="482"/>
      <c r="CR37" s="482"/>
      <c r="CS37" s="482"/>
      <c r="CT37" s="482"/>
      <c r="CU37" s="482"/>
      <c r="CV37" s="482"/>
      <c r="CW37" s="482"/>
      <c r="CX37" s="482"/>
      <c r="CY37" s="482"/>
      <c r="CZ37" s="482"/>
      <c r="DA37" s="482"/>
      <c r="DB37" s="482"/>
      <c r="DC37" s="482"/>
      <c r="DD37" s="482"/>
      <c r="DE37" s="482"/>
      <c r="DF37" s="482"/>
    </row>
    <row r="38" spans="2:110" ht="15.75" customHeight="1" x14ac:dyDescent="0.25">
      <c r="B38" s="107"/>
      <c r="C38" s="107"/>
      <c r="D38" s="457"/>
      <c r="E38" s="457"/>
      <c r="F38" s="457"/>
      <c r="G38" s="457"/>
      <c r="H38" s="457"/>
      <c r="I38" s="457"/>
      <c r="J38" s="457"/>
      <c r="K38" s="457"/>
      <c r="L38" s="457"/>
      <c r="M38" s="457"/>
      <c r="N38" s="457"/>
      <c r="O38" s="457"/>
      <c r="P38" s="457"/>
      <c r="Q38" s="108"/>
      <c r="R38" s="108"/>
      <c r="T38" s="737">
        <v>4</v>
      </c>
      <c r="U38" s="49">
        <v>1</v>
      </c>
      <c r="V38" s="49">
        <v>7114</v>
      </c>
      <c r="W38" s="49" t="s">
        <v>12</v>
      </c>
      <c r="X38" s="83">
        <f>'Structural Information'!$AC$8</f>
        <v>4.5</v>
      </c>
      <c r="Y38" s="137">
        <f>2*(SUM('Structural Information'!$X$19:$X$20))*(200)/$X38</f>
        <v>107233.0292425316</v>
      </c>
      <c r="Z38" s="138" t="s">
        <v>85</v>
      </c>
      <c r="AA38" s="478"/>
      <c r="AB38" s="478"/>
      <c r="AC38" s="478"/>
      <c r="AD38" s="478"/>
      <c r="AE38" s="478"/>
      <c r="AF38" s="478"/>
      <c r="AG38" s="478"/>
      <c r="AH38" s="478"/>
      <c r="AI38" s="478"/>
      <c r="AJ38" s="478"/>
      <c r="AK38" s="478"/>
      <c r="AL38" s="478"/>
      <c r="AM38" s="478"/>
      <c r="AN38" s="478"/>
      <c r="AO38" s="478"/>
      <c r="AP38" s="478"/>
      <c r="AQ38" s="478"/>
      <c r="AR38" s="478"/>
      <c r="AS38" s="478"/>
      <c r="AT38" s="478"/>
      <c r="AU38" s="478"/>
      <c r="AV38" s="478"/>
      <c r="AW38" s="478"/>
      <c r="AX38" s="478"/>
      <c r="AY38" s="478"/>
      <c r="AZ38" s="478"/>
      <c r="BA38" s="478"/>
      <c r="BB38" s="478"/>
      <c r="BC38" s="478"/>
      <c r="BD38" s="478"/>
      <c r="BE38" s="478"/>
      <c r="BF38" s="478"/>
      <c r="BG38" s="478"/>
      <c r="BH38" s="478"/>
      <c r="BI38" s="478"/>
      <c r="BJ38" s="478"/>
      <c r="BK38" s="478"/>
      <c r="BL38" s="478"/>
      <c r="BM38" s="478"/>
      <c r="BN38" s="478"/>
      <c r="BO38" s="478"/>
      <c r="BP38" s="515"/>
      <c r="BQ38" s="515"/>
      <c r="BR38" s="515"/>
      <c r="BS38" s="515"/>
      <c r="BT38" s="515"/>
      <c r="BU38" s="515"/>
      <c r="BV38" s="515"/>
      <c r="BW38" s="515"/>
      <c r="BX38" s="515"/>
      <c r="BY38" s="515"/>
      <c r="BZ38" s="515"/>
      <c r="CA38" s="515"/>
      <c r="CB38" s="515"/>
      <c r="CC38" s="515"/>
      <c r="CD38" s="515"/>
      <c r="CE38" s="515"/>
      <c r="CF38" s="515"/>
      <c r="CG38" s="515"/>
      <c r="CH38" s="482"/>
      <c r="CI38" s="482"/>
      <c r="CJ38" s="482"/>
      <c r="CK38" s="482"/>
      <c r="CL38" s="482"/>
      <c r="CM38" s="482"/>
      <c r="CN38" s="482"/>
      <c r="CO38" s="482"/>
      <c r="CP38" s="482"/>
      <c r="CQ38" s="482"/>
      <c r="CR38" s="482"/>
      <c r="CS38" s="482"/>
      <c r="CT38" s="482"/>
      <c r="CU38" s="482"/>
      <c r="CV38" s="482"/>
      <c r="CW38" s="482"/>
      <c r="CX38" s="482"/>
      <c r="CY38" s="482"/>
      <c r="CZ38" s="482"/>
      <c r="DA38" s="482"/>
      <c r="DB38" s="482"/>
      <c r="DC38" s="482"/>
      <c r="DD38" s="482"/>
      <c r="DE38" s="482"/>
      <c r="DF38" s="482"/>
    </row>
    <row r="39" spans="2:110" ht="15.75" customHeight="1" x14ac:dyDescent="0.25">
      <c r="B39" s="107"/>
      <c r="C39" s="107"/>
      <c r="D39" s="457"/>
      <c r="E39" s="457"/>
      <c r="F39" s="457"/>
      <c r="G39" s="457"/>
      <c r="H39" s="457"/>
      <c r="I39" s="457"/>
      <c r="J39" s="457"/>
      <c r="K39" s="457"/>
      <c r="L39" s="457"/>
      <c r="M39" s="457"/>
      <c r="N39" s="457"/>
      <c r="O39" s="457"/>
      <c r="P39" s="457"/>
      <c r="Q39" s="108"/>
      <c r="R39" s="108"/>
      <c r="T39" s="588"/>
      <c r="U39" s="17">
        <v>2</v>
      </c>
      <c r="V39" s="17">
        <v>7214</v>
      </c>
      <c r="W39" s="17" t="s">
        <v>12</v>
      </c>
      <c r="X39" s="81">
        <f>'Structural Information'!$AC$7</f>
        <v>2</v>
      </c>
      <c r="Y39" s="133">
        <f>2*(SUM('Structural Information'!$X$19:$X$20))*(200)/$X39</f>
        <v>241274.31579569611</v>
      </c>
      <c r="Z39" s="131" t="s">
        <v>85</v>
      </c>
      <c r="AA39" s="478"/>
      <c r="AB39" s="478"/>
      <c r="AC39" s="478"/>
      <c r="AD39" s="478"/>
      <c r="AE39" s="478"/>
      <c r="AF39" s="478"/>
      <c r="AG39" s="478"/>
      <c r="AH39" s="478"/>
      <c r="AI39" s="478"/>
      <c r="AJ39" s="478"/>
      <c r="AK39" s="478"/>
      <c r="AL39" s="478"/>
      <c r="AM39" s="478"/>
      <c r="AN39" s="478"/>
      <c r="AO39" s="478"/>
      <c r="AP39" s="478"/>
      <c r="AQ39" s="478"/>
      <c r="AR39" s="478"/>
      <c r="AS39" s="478"/>
      <c r="AT39" s="478"/>
      <c r="AU39" s="478"/>
      <c r="AV39" s="478"/>
      <c r="AW39" s="478"/>
      <c r="AX39" s="478"/>
      <c r="AY39" s="478"/>
      <c r="AZ39" s="478"/>
      <c r="BA39" s="478"/>
      <c r="BB39" s="478"/>
      <c r="BC39" s="478"/>
      <c r="BD39" s="478"/>
      <c r="BE39" s="478"/>
      <c r="BF39" s="478"/>
      <c r="BG39" s="478"/>
      <c r="BH39" s="478"/>
      <c r="BI39" s="478"/>
      <c r="BJ39" s="478"/>
      <c r="BK39" s="478"/>
      <c r="BL39" s="478"/>
      <c r="BM39" s="478"/>
      <c r="BN39" s="478"/>
      <c r="BO39" s="478"/>
      <c r="BP39" s="515"/>
      <c r="BQ39" s="515"/>
      <c r="BR39" s="515"/>
      <c r="BS39" s="515"/>
      <c r="BT39" s="515"/>
      <c r="BU39" s="515"/>
      <c r="BV39" s="515"/>
      <c r="BW39" s="515"/>
      <c r="BX39" s="515"/>
      <c r="BY39" s="515"/>
      <c r="BZ39" s="515"/>
      <c r="CA39" s="515"/>
      <c r="CB39" s="515"/>
      <c r="CC39" s="515"/>
      <c r="CD39" s="515"/>
      <c r="CE39" s="515"/>
      <c r="CF39" s="515"/>
      <c r="CG39" s="515"/>
      <c r="CH39" s="482"/>
      <c r="CI39" s="482"/>
      <c r="CJ39" s="482"/>
      <c r="CK39" s="482"/>
      <c r="CL39" s="482"/>
      <c r="CM39" s="482"/>
      <c r="CN39" s="482"/>
      <c r="CO39" s="482"/>
      <c r="CP39" s="482"/>
      <c r="CQ39" s="482"/>
      <c r="CR39" s="482"/>
      <c r="CS39" s="482"/>
      <c r="CT39" s="482"/>
      <c r="CU39" s="482"/>
      <c r="CV39" s="482"/>
      <c r="CW39" s="482"/>
      <c r="CX39" s="482"/>
      <c r="CY39" s="482"/>
      <c r="CZ39" s="482"/>
      <c r="DA39" s="482"/>
      <c r="DB39" s="482"/>
      <c r="DC39" s="482"/>
      <c r="DD39" s="482"/>
      <c r="DE39" s="482"/>
      <c r="DF39" s="482"/>
    </row>
    <row r="40" spans="2:110" ht="15" customHeight="1" thickBot="1" x14ac:dyDescent="0.3">
      <c r="B40" s="107"/>
      <c r="C40" s="107"/>
      <c r="D40" s="457"/>
      <c r="E40" s="457"/>
      <c r="F40" s="457"/>
      <c r="G40" s="457"/>
      <c r="H40" s="457"/>
      <c r="I40" s="457"/>
      <c r="J40" s="457"/>
      <c r="K40" s="457"/>
      <c r="L40" s="457"/>
      <c r="M40" s="457"/>
      <c r="N40" s="457"/>
      <c r="O40" s="457"/>
      <c r="P40" s="457"/>
      <c r="Q40" s="108"/>
      <c r="R40" s="108"/>
      <c r="T40" s="738"/>
      <c r="U40" s="50">
        <v>3</v>
      </c>
      <c r="V40" s="50">
        <v>7314</v>
      </c>
      <c r="W40" s="50" t="s">
        <v>12</v>
      </c>
      <c r="X40" s="82">
        <f>'Structural Information'!$AC$6</f>
        <v>4.5</v>
      </c>
      <c r="Y40" s="134">
        <f>2*(SUM('Structural Information'!$X$19:$X$20))*(200)/$X40</f>
        <v>107233.0292425316</v>
      </c>
      <c r="Z40" s="132" t="s">
        <v>85</v>
      </c>
      <c r="AA40" s="478"/>
      <c r="AB40" s="478"/>
      <c r="AC40" s="478"/>
      <c r="AD40" s="478"/>
      <c r="AE40" s="478"/>
      <c r="AF40" s="478"/>
      <c r="AG40" s="478"/>
      <c r="AH40" s="478"/>
      <c r="AI40" s="478"/>
      <c r="AJ40" s="478"/>
      <c r="AK40" s="478"/>
      <c r="AL40" s="478"/>
      <c r="AM40" s="478"/>
      <c r="AN40" s="478"/>
      <c r="AO40" s="478"/>
      <c r="AP40" s="478"/>
      <c r="AQ40" s="478"/>
      <c r="AR40" s="478"/>
      <c r="AS40" s="478"/>
      <c r="AT40" s="478"/>
      <c r="AU40" s="478"/>
      <c r="AV40" s="478"/>
      <c r="AW40" s="478"/>
      <c r="AX40" s="478"/>
      <c r="AY40" s="478"/>
      <c r="AZ40" s="478"/>
      <c r="BA40" s="478"/>
      <c r="BB40" s="478"/>
      <c r="BC40" s="478"/>
      <c r="BD40" s="478"/>
      <c r="BE40" s="478"/>
      <c r="BF40" s="478"/>
      <c r="BG40" s="478"/>
      <c r="BH40" s="478"/>
      <c r="BI40" s="478"/>
      <c r="BJ40" s="478"/>
      <c r="BK40" s="478"/>
      <c r="BL40" s="478"/>
      <c r="BM40" s="478"/>
      <c r="BN40" s="478"/>
      <c r="BO40" s="478"/>
      <c r="BP40" s="515"/>
      <c r="BQ40" s="515"/>
      <c r="BR40" s="515"/>
      <c r="BS40" s="515"/>
      <c r="BT40" s="515"/>
      <c r="BU40" s="515"/>
      <c r="BV40" s="515"/>
      <c r="BW40" s="515"/>
      <c r="BX40" s="515"/>
      <c r="BY40" s="515"/>
      <c r="BZ40" s="515"/>
      <c r="CA40" s="515"/>
      <c r="CB40" s="515"/>
      <c r="CC40" s="515"/>
      <c r="CD40" s="515"/>
      <c r="CE40" s="515"/>
      <c r="CF40" s="515"/>
      <c r="CG40" s="515"/>
      <c r="CH40" s="482"/>
      <c r="CI40" s="482"/>
      <c r="CJ40" s="482"/>
      <c r="CK40" s="482"/>
      <c r="CL40" s="482"/>
      <c r="CM40" s="482"/>
      <c r="CN40" s="482"/>
      <c r="CO40" s="482"/>
      <c r="CP40" s="482"/>
      <c r="CQ40" s="482"/>
      <c r="CR40" s="482"/>
      <c r="CS40" s="482"/>
      <c r="CT40" s="482"/>
      <c r="CU40" s="482"/>
      <c r="CV40" s="482"/>
      <c r="CW40" s="482"/>
      <c r="CX40" s="482"/>
      <c r="CY40" s="482"/>
      <c r="CZ40" s="482"/>
      <c r="DA40" s="482"/>
      <c r="DB40" s="482"/>
      <c r="DC40" s="482"/>
      <c r="DD40" s="482"/>
      <c r="DE40" s="482"/>
      <c r="DF40" s="482"/>
    </row>
    <row r="41" spans="2:110" ht="15" customHeight="1" x14ac:dyDescent="0.25">
      <c r="B41" s="107"/>
      <c r="C41" s="107"/>
      <c r="D41" s="457"/>
      <c r="E41" s="457"/>
      <c r="F41" s="457"/>
      <c r="G41" s="457"/>
      <c r="H41" s="457"/>
      <c r="I41" s="457"/>
      <c r="J41" s="457"/>
      <c r="K41" s="457"/>
      <c r="L41" s="457"/>
      <c r="M41" s="457"/>
      <c r="N41" s="457"/>
      <c r="O41" s="457"/>
      <c r="P41" s="457"/>
      <c r="Q41" s="108"/>
      <c r="R41" s="108"/>
      <c r="T41" s="739">
        <v>3</v>
      </c>
      <c r="U41" s="62">
        <v>1</v>
      </c>
      <c r="V41" s="62">
        <v>7113</v>
      </c>
      <c r="W41" s="62" t="s">
        <v>12</v>
      </c>
      <c r="X41" s="80">
        <f>'Structural Information'!$AC$8</f>
        <v>4.5</v>
      </c>
      <c r="Y41" s="137">
        <f>2*(SUM('Structural Information'!$X$19:$X$20))*(200)/$X41</f>
        <v>107233.0292425316</v>
      </c>
      <c r="Z41" s="135" t="s">
        <v>85</v>
      </c>
      <c r="AA41" s="478"/>
      <c r="AB41" s="478"/>
      <c r="AC41" s="478"/>
      <c r="AD41" s="478"/>
      <c r="AE41" s="478"/>
      <c r="AF41" s="478"/>
      <c r="AG41" s="478"/>
      <c r="AH41" s="478"/>
      <c r="AI41" s="478"/>
      <c r="AJ41" s="478"/>
      <c r="AK41" s="478"/>
      <c r="AL41" s="478"/>
      <c r="AM41" s="478"/>
      <c r="AN41" s="478"/>
      <c r="AO41" s="478"/>
      <c r="AP41" s="478"/>
      <c r="AQ41" s="478"/>
      <c r="AR41" s="478"/>
      <c r="AS41" s="478"/>
      <c r="AT41" s="478"/>
      <c r="AU41" s="478"/>
      <c r="AV41" s="478"/>
      <c r="AW41" s="478"/>
      <c r="AX41" s="478"/>
      <c r="AY41" s="478"/>
      <c r="AZ41" s="478"/>
      <c r="BA41" s="478"/>
      <c r="BB41" s="478"/>
      <c r="BC41" s="478"/>
      <c r="BD41" s="478"/>
      <c r="BE41" s="478"/>
      <c r="BF41" s="478"/>
      <c r="BG41" s="478"/>
      <c r="BH41" s="478"/>
      <c r="BI41" s="478"/>
      <c r="BJ41" s="478"/>
      <c r="BK41" s="478"/>
      <c r="BL41" s="478"/>
      <c r="BM41" s="478"/>
      <c r="BN41" s="478"/>
      <c r="BO41" s="478"/>
      <c r="BP41" s="515"/>
      <c r="BQ41" s="515"/>
      <c r="BR41" s="515"/>
      <c r="BS41" s="515"/>
      <c r="BT41" s="515"/>
      <c r="BU41" s="515"/>
      <c r="BV41" s="515"/>
      <c r="BW41" s="515"/>
      <c r="BX41" s="515"/>
      <c r="BY41" s="515"/>
      <c r="BZ41" s="515"/>
      <c r="CA41" s="515"/>
      <c r="CB41" s="515"/>
      <c r="CC41" s="515"/>
      <c r="CD41" s="515"/>
      <c r="CE41" s="515"/>
      <c r="CF41" s="515"/>
      <c r="CG41" s="515"/>
      <c r="CH41" s="482"/>
      <c r="CI41" s="482"/>
      <c r="CJ41" s="482"/>
      <c r="CK41" s="482"/>
      <c r="CL41" s="482"/>
      <c r="CM41" s="482"/>
      <c r="CN41" s="482"/>
      <c r="CO41" s="482"/>
      <c r="CP41" s="482"/>
      <c r="CQ41" s="482"/>
      <c r="CR41" s="482"/>
      <c r="CS41" s="482"/>
      <c r="CT41" s="482"/>
      <c r="CU41" s="482"/>
      <c r="CV41" s="482"/>
      <c r="CW41" s="482"/>
      <c r="CX41" s="482"/>
      <c r="CY41" s="482"/>
      <c r="CZ41" s="482"/>
      <c r="DA41" s="482"/>
      <c r="DB41" s="482"/>
      <c r="DC41" s="482"/>
      <c r="DD41" s="482"/>
      <c r="DE41" s="482"/>
      <c r="DF41" s="482"/>
    </row>
    <row r="42" spans="2:110" ht="15" customHeight="1" x14ac:dyDescent="0.25">
      <c r="B42" s="107"/>
      <c r="C42" s="107"/>
      <c r="D42" s="457"/>
      <c r="E42" s="457"/>
      <c r="F42" s="457"/>
      <c r="G42" s="457"/>
      <c r="H42" s="457"/>
      <c r="I42" s="457"/>
      <c r="J42" s="457"/>
      <c r="K42" s="457"/>
      <c r="L42" s="457"/>
      <c r="M42" s="457"/>
      <c r="N42" s="457"/>
      <c r="O42" s="457"/>
      <c r="P42" s="457"/>
      <c r="Q42" s="108"/>
      <c r="R42" s="108"/>
      <c r="T42" s="588"/>
      <c r="U42" s="17">
        <v>2</v>
      </c>
      <c r="V42" s="17">
        <v>7213</v>
      </c>
      <c r="W42" s="17" t="s">
        <v>12</v>
      </c>
      <c r="X42" s="81">
        <f>'Structural Information'!$AC$7</f>
        <v>2</v>
      </c>
      <c r="Y42" s="133">
        <f>2*(SUM('Structural Information'!$X$19:$X$20))*(200)/$X42</f>
        <v>241274.31579569611</v>
      </c>
      <c r="Z42" s="131" t="s">
        <v>85</v>
      </c>
      <c r="AA42" s="478"/>
      <c r="AB42" s="478"/>
      <c r="AC42" s="478"/>
      <c r="AD42" s="478"/>
      <c r="AE42" s="478"/>
      <c r="AF42" s="478"/>
      <c r="AG42" s="478"/>
      <c r="AH42" s="478"/>
      <c r="AI42" s="478"/>
      <c r="AJ42" s="478"/>
      <c r="AK42" s="478"/>
      <c r="AL42" s="478"/>
      <c r="AM42" s="478"/>
      <c r="AN42" s="478"/>
      <c r="AO42" s="478"/>
      <c r="AP42" s="478"/>
      <c r="AQ42" s="478"/>
      <c r="AR42" s="478"/>
      <c r="AS42" s="478"/>
      <c r="AT42" s="478"/>
      <c r="AU42" s="478"/>
      <c r="AV42" s="478"/>
      <c r="AW42" s="478"/>
      <c r="AX42" s="478"/>
      <c r="AY42" s="478"/>
      <c r="AZ42" s="478"/>
      <c r="BA42" s="478"/>
      <c r="BB42" s="478"/>
      <c r="BC42" s="478"/>
      <c r="BD42" s="478"/>
      <c r="BE42" s="478"/>
      <c r="BF42" s="478"/>
      <c r="BG42" s="478"/>
      <c r="BH42" s="478"/>
      <c r="BI42" s="478"/>
      <c r="BJ42" s="478"/>
      <c r="BK42" s="478"/>
      <c r="BL42" s="478"/>
      <c r="BM42" s="478"/>
      <c r="BN42" s="478"/>
      <c r="BO42" s="478"/>
      <c r="BP42" s="515"/>
      <c r="BQ42" s="515"/>
      <c r="BR42" s="515"/>
      <c r="BS42" s="515"/>
      <c r="BT42" s="515"/>
      <c r="BU42" s="515"/>
      <c r="BV42" s="515"/>
      <c r="BW42" s="515"/>
      <c r="BX42" s="515"/>
      <c r="BY42" s="515"/>
      <c r="BZ42" s="515"/>
      <c r="CA42" s="515"/>
      <c r="CB42" s="515"/>
      <c r="CC42" s="515"/>
      <c r="CD42" s="515"/>
      <c r="CE42" s="515"/>
      <c r="CF42" s="515"/>
      <c r="CG42" s="515"/>
      <c r="CH42" s="482"/>
      <c r="CI42" s="482"/>
      <c r="CJ42" s="482"/>
      <c r="CK42" s="482"/>
      <c r="CL42" s="482"/>
      <c r="CM42" s="482"/>
      <c r="CN42" s="482"/>
      <c r="CO42" s="482"/>
      <c r="CP42" s="482"/>
      <c r="CQ42" s="482"/>
      <c r="CR42" s="482"/>
      <c r="CS42" s="482"/>
      <c r="CT42" s="482"/>
      <c r="CU42" s="482"/>
      <c r="CV42" s="482"/>
      <c r="CW42" s="482"/>
      <c r="CX42" s="482"/>
      <c r="CY42" s="482"/>
      <c r="CZ42" s="482"/>
      <c r="DA42" s="482"/>
      <c r="DB42" s="482"/>
      <c r="DC42" s="482"/>
      <c r="DD42" s="482"/>
      <c r="DE42" s="482"/>
      <c r="DF42" s="482"/>
    </row>
    <row r="43" spans="2:110" ht="15" customHeight="1" thickBot="1" x14ac:dyDescent="0.3">
      <c r="B43" s="107"/>
      <c r="C43" s="107"/>
      <c r="D43" s="457"/>
      <c r="E43" s="457"/>
      <c r="F43" s="457"/>
      <c r="G43" s="457"/>
      <c r="H43" s="457"/>
      <c r="I43" s="457"/>
      <c r="J43" s="457"/>
      <c r="K43" s="457"/>
      <c r="L43" s="457"/>
      <c r="M43" s="457"/>
      <c r="N43" s="457"/>
      <c r="O43" s="457"/>
      <c r="P43" s="457"/>
      <c r="Q43" s="108"/>
      <c r="R43" s="108"/>
      <c r="T43" s="740"/>
      <c r="U43" s="68">
        <v>3</v>
      </c>
      <c r="V43" s="68">
        <v>7313</v>
      </c>
      <c r="W43" s="68" t="s">
        <v>12</v>
      </c>
      <c r="X43" s="100">
        <f>'Structural Information'!$AC$6</f>
        <v>4.5</v>
      </c>
      <c r="Y43" s="134">
        <f>2*(SUM('Structural Information'!$X$19:$X$20))*(200)/$X43</f>
        <v>107233.0292425316</v>
      </c>
      <c r="Z43" s="136" t="s">
        <v>85</v>
      </c>
      <c r="AA43" s="478"/>
      <c r="AB43" s="478"/>
      <c r="AC43" s="478"/>
      <c r="AD43" s="478"/>
      <c r="AE43" s="478"/>
      <c r="AF43" s="478"/>
      <c r="AG43" s="478"/>
      <c r="AH43" s="478"/>
      <c r="AI43" s="478"/>
      <c r="AJ43" s="478"/>
      <c r="AK43" s="478"/>
      <c r="AL43" s="478"/>
      <c r="AM43" s="478"/>
      <c r="AN43" s="478"/>
      <c r="AO43" s="478"/>
      <c r="AP43" s="478"/>
      <c r="AQ43" s="478"/>
      <c r="AR43" s="478"/>
      <c r="AS43" s="478"/>
      <c r="AT43" s="478"/>
      <c r="AU43" s="478"/>
      <c r="AV43" s="478"/>
      <c r="AW43" s="478"/>
      <c r="AX43" s="478"/>
      <c r="AY43" s="478"/>
      <c r="AZ43" s="478"/>
      <c r="BA43" s="478"/>
      <c r="BB43" s="478"/>
      <c r="BC43" s="478"/>
      <c r="BD43" s="478"/>
      <c r="BE43" s="478"/>
      <c r="BF43" s="478"/>
      <c r="BG43" s="478"/>
      <c r="BH43" s="478"/>
      <c r="BI43" s="478"/>
      <c r="BJ43" s="478"/>
      <c r="BK43" s="478"/>
      <c r="BL43" s="478"/>
      <c r="BM43" s="478"/>
      <c r="BN43" s="478"/>
      <c r="BO43" s="478"/>
      <c r="BP43" s="515"/>
      <c r="BQ43" s="515"/>
      <c r="BR43" s="515"/>
      <c r="BS43" s="515"/>
      <c r="BT43" s="515"/>
      <c r="BU43" s="515"/>
      <c r="BV43" s="515"/>
      <c r="BW43" s="515"/>
      <c r="BX43" s="515"/>
      <c r="BY43" s="515"/>
      <c r="BZ43" s="515"/>
      <c r="CA43" s="515"/>
      <c r="CB43" s="515"/>
      <c r="CC43" s="515"/>
      <c r="CD43" s="515"/>
      <c r="CE43" s="515"/>
      <c r="CF43" s="515"/>
      <c r="CG43" s="515"/>
      <c r="CH43" s="482"/>
      <c r="CI43" s="482"/>
      <c r="CJ43" s="482"/>
      <c r="CK43" s="482"/>
      <c r="CL43" s="482"/>
      <c r="CM43" s="482"/>
      <c r="CN43" s="482"/>
      <c r="CO43" s="482"/>
      <c r="CP43" s="482"/>
      <c r="CQ43" s="482"/>
      <c r="CR43" s="482"/>
      <c r="CS43" s="482"/>
      <c r="CT43" s="482"/>
      <c r="CU43" s="482"/>
      <c r="CV43" s="482"/>
      <c r="CW43" s="482"/>
      <c r="CX43" s="482"/>
      <c r="CY43" s="482"/>
      <c r="CZ43" s="482"/>
      <c r="DA43" s="482"/>
      <c r="DB43" s="482"/>
      <c r="DC43" s="482"/>
      <c r="DD43" s="482"/>
      <c r="DE43" s="482"/>
      <c r="DF43" s="482"/>
    </row>
    <row r="44" spans="2:110" ht="15" customHeight="1" x14ac:dyDescent="0.25">
      <c r="B44" s="107"/>
      <c r="C44" s="107"/>
      <c r="D44" s="457"/>
      <c r="E44" s="457"/>
      <c r="F44" s="457"/>
      <c r="G44" s="457"/>
      <c r="H44" s="457"/>
      <c r="I44" s="457"/>
      <c r="J44" s="457"/>
      <c r="K44" s="457"/>
      <c r="L44" s="457"/>
      <c r="M44" s="457"/>
      <c r="N44" s="457"/>
      <c r="O44" s="457"/>
      <c r="P44" s="457"/>
      <c r="Q44" s="108"/>
      <c r="R44" s="108"/>
      <c r="T44" s="737">
        <v>2</v>
      </c>
      <c r="U44" s="49">
        <v>1</v>
      </c>
      <c r="V44" s="49">
        <v>7112</v>
      </c>
      <c r="W44" s="49" t="s">
        <v>12</v>
      </c>
      <c r="X44" s="83">
        <f>'Structural Information'!$AC$8</f>
        <v>4.5</v>
      </c>
      <c r="Y44" s="137">
        <f>2*(SUM('Structural Information'!$X$19:$X$20))*(200)/$X44</f>
        <v>107233.0292425316</v>
      </c>
      <c r="Z44" s="138" t="s">
        <v>85</v>
      </c>
      <c r="AA44" s="478"/>
      <c r="AB44" s="478"/>
      <c r="AC44" s="478"/>
      <c r="AD44" s="478"/>
      <c r="AE44" s="478"/>
      <c r="AF44" s="478"/>
      <c r="AG44" s="478"/>
      <c r="AH44" s="478"/>
      <c r="AI44" s="478"/>
      <c r="AJ44" s="478"/>
      <c r="AK44" s="478"/>
      <c r="AL44" s="478"/>
      <c r="AM44" s="478"/>
      <c r="AN44" s="478"/>
      <c r="AO44" s="478"/>
      <c r="AP44" s="478"/>
      <c r="AQ44" s="478"/>
      <c r="AR44" s="478"/>
      <c r="AS44" s="478"/>
      <c r="AT44" s="478"/>
      <c r="AU44" s="478"/>
      <c r="AV44" s="478"/>
      <c r="AW44" s="478"/>
      <c r="AX44" s="478"/>
      <c r="AY44" s="478"/>
      <c r="AZ44" s="478"/>
      <c r="BA44" s="478"/>
      <c r="BB44" s="478"/>
      <c r="BC44" s="478"/>
      <c r="BD44" s="478"/>
      <c r="BE44" s="478"/>
      <c r="BF44" s="478"/>
      <c r="BG44" s="478"/>
      <c r="BH44" s="478"/>
      <c r="BI44" s="478"/>
      <c r="BJ44" s="478"/>
      <c r="BK44" s="478"/>
      <c r="BL44" s="478"/>
      <c r="BM44" s="478"/>
      <c r="BN44" s="478"/>
      <c r="BO44" s="478"/>
      <c r="BP44" s="515"/>
      <c r="BQ44" s="515"/>
      <c r="BR44" s="515"/>
      <c r="BS44" s="515"/>
      <c r="BT44" s="515"/>
      <c r="BU44" s="515"/>
      <c r="BV44" s="515"/>
      <c r="BW44" s="515"/>
      <c r="BX44" s="515"/>
      <c r="BY44" s="515"/>
      <c r="BZ44" s="515"/>
      <c r="CA44" s="515"/>
      <c r="CB44" s="515"/>
      <c r="CC44" s="515"/>
      <c r="CD44" s="515"/>
      <c r="CE44" s="515"/>
      <c r="CF44" s="515"/>
      <c r="CG44" s="515"/>
      <c r="CH44" s="482"/>
      <c r="CI44" s="482"/>
      <c r="CJ44" s="482"/>
      <c r="CK44" s="482"/>
      <c r="CL44" s="482"/>
      <c r="CM44" s="482"/>
      <c r="CN44" s="482"/>
      <c r="CO44" s="482"/>
      <c r="CP44" s="482"/>
      <c r="CQ44" s="482"/>
      <c r="CR44" s="482"/>
      <c r="CS44" s="482"/>
      <c r="CT44" s="482"/>
      <c r="CU44" s="482"/>
      <c r="CV44" s="482"/>
      <c r="CW44" s="482"/>
      <c r="CX44" s="482"/>
      <c r="CY44" s="482"/>
      <c r="CZ44" s="482"/>
      <c r="DA44" s="482"/>
      <c r="DB44" s="482"/>
      <c r="DC44" s="482"/>
      <c r="DD44" s="482"/>
      <c r="DE44" s="482"/>
      <c r="DF44" s="482"/>
    </row>
    <row r="45" spans="2:110" ht="15" customHeight="1" x14ac:dyDescent="0.25">
      <c r="B45" s="107"/>
      <c r="C45" s="107"/>
      <c r="D45" s="457"/>
      <c r="E45" s="457"/>
      <c r="F45" s="457"/>
      <c r="G45" s="457"/>
      <c r="H45" s="457"/>
      <c r="I45" s="457"/>
      <c r="J45" s="457"/>
      <c r="K45" s="457"/>
      <c r="L45" s="457"/>
      <c r="M45" s="457"/>
      <c r="N45" s="457"/>
      <c r="O45" s="457"/>
      <c r="P45" s="457"/>
      <c r="Q45" s="108"/>
      <c r="R45" s="108"/>
      <c r="T45" s="588"/>
      <c r="U45" s="17">
        <v>2</v>
      </c>
      <c r="V45" s="17">
        <v>7212</v>
      </c>
      <c r="W45" s="17" t="s">
        <v>12</v>
      </c>
      <c r="X45" s="81">
        <f>'Structural Information'!$AC$7</f>
        <v>2</v>
      </c>
      <c r="Y45" s="133">
        <f>2*(SUM('Structural Information'!$X$19:$X$20))*(200)/$X45</f>
        <v>241274.31579569611</v>
      </c>
      <c r="Z45" s="131" t="s">
        <v>85</v>
      </c>
      <c r="AA45" s="478"/>
      <c r="AB45" s="478"/>
      <c r="AC45" s="478"/>
      <c r="AD45" s="478"/>
      <c r="AE45" s="478"/>
      <c r="AF45" s="478"/>
      <c r="AG45" s="478"/>
      <c r="AH45" s="478"/>
      <c r="AI45" s="478"/>
      <c r="AJ45" s="478"/>
      <c r="AK45" s="478"/>
      <c r="AL45" s="478"/>
      <c r="AM45" s="478"/>
      <c r="AN45" s="478"/>
      <c r="AO45" s="478"/>
      <c r="AP45" s="478"/>
      <c r="AQ45" s="478"/>
      <c r="AR45" s="478"/>
      <c r="AS45" s="478"/>
      <c r="AT45" s="478"/>
      <c r="AU45" s="478"/>
      <c r="AV45" s="478"/>
      <c r="AW45" s="478"/>
      <c r="AX45" s="478"/>
      <c r="AY45" s="478"/>
      <c r="AZ45" s="478"/>
      <c r="BA45" s="478"/>
      <c r="BB45" s="478"/>
      <c r="BC45" s="478"/>
      <c r="BD45" s="478"/>
      <c r="BE45" s="478"/>
      <c r="BF45" s="478"/>
      <c r="BG45" s="478"/>
      <c r="BH45" s="478"/>
      <c r="BI45" s="478"/>
      <c r="BJ45" s="478"/>
      <c r="BK45" s="478"/>
      <c r="BL45" s="478"/>
      <c r="BM45" s="478"/>
      <c r="BN45" s="478"/>
      <c r="BO45" s="478"/>
      <c r="BP45" s="515"/>
      <c r="BQ45" s="515"/>
      <c r="BR45" s="515"/>
      <c r="BS45" s="515"/>
      <c r="BT45" s="515"/>
      <c r="BU45" s="515"/>
      <c r="BV45" s="515"/>
      <c r="BW45" s="515"/>
      <c r="BX45" s="515"/>
      <c r="BY45" s="515"/>
      <c r="BZ45" s="515"/>
      <c r="CA45" s="515"/>
      <c r="CB45" s="515"/>
      <c r="CC45" s="515"/>
      <c r="CD45" s="515"/>
      <c r="CE45" s="515"/>
      <c r="CF45" s="515"/>
      <c r="CG45" s="515"/>
      <c r="CH45" s="482"/>
      <c r="CI45" s="482"/>
      <c r="CJ45" s="482"/>
      <c r="CK45" s="482"/>
      <c r="CL45" s="482"/>
      <c r="CM45" s="482"/>
      <c r="CN45" s="482"/>
      <c r="CO45" s="482"/>
      <c r="CP45" s="482"/>
      <c r="CQ45" s="482"/>
      <c r="CR45" s="482"/>
      <c r="CS45" s="482"/>
      <c r="CT45" s="482"/>
      <c r="CU45" s="482"/>
      <c r="CV45" s="482"/>
      <c r="CW45" s="482"/>
      <c r="CX45" s="482"/>
      <c r="CY45" s="482"/>
      <c r="CZ45" s="482"/>
      <c r="DA45" s="482"/>
      <c r="DB45" s="482"/>
      <c r="DC45" s="482"/>
      <c r="DD45" s="482"/>
      <c r="DE45" s="482"/>
      <c r="DF45" s="482"/>
    </row>
    <row r="46" spans="2:110" ht="15.75" customHeight="1" thickBot="1" x14ac:dyDescent="0.3">
      <c r="B46" s="107"/>
      <c r="C46" s="107"/>
      <c r="D46" s="457"/>
      <c r="E46" s="457"/>
      <c r="F46" s="457"/>
      <c r="G46" s="457"/>
      <c r="H46" s="457"/>
      <c r="I46" s="457"/>
      <c r="J46" s="457"/>
      <c r="K46" s="457"/>
      <c r="L46" s="457"/>
      <c r="M46" s="457"/>
      <c r="N46" s="457"/>
      <c r="O46" s="457"/>
      <c r="P46" s="457"/>
      <c r="Q46" s="108"/>
      <c r="R46" s="108"/>
      <c r="T46" s="738"/>
      <c r="U46" s="50">
        <v>3</v>
      </c>
      <c r="V46" s="50">
        <v>7312</v>
      </c>
      <c r="W46" s="50" t="s">
        <v>12</v>
      </c>
      <c r="X46" s="82">
        <f>'Structural Information'!$AC$6</f>
        <v>4.5</v>
      </c>
      <c r="Y46" s="134">
        <f>2*(SUM('Structural Information'!$X$19:$X$20))*(200)/$X46</f>
        <v>107233.0292425316</v>
      </c>
      <c r="Z46" s="132" t="s">
        <v>85</v>
      </c>
      <c r="AA46" s="478"/>
      <c r="AB46" s="478"/>
      <c r="AC46" s="478"/>
      <c r="AD46" s="478"/>
      <c r="AE46" s="478"/>
      <c r="AF46" s="478"/>
      <c r="AG46" s="478"/>
      <c r="AH46" s="478"/>
      <c r="AI46" s="478"/>
      <c r="AJ46" s="478"/>
      <c r="AK46" s="478"/>
      <c r="AL46" s="478"/>
      <c r="AM46" s="478"/>
      <c r="AN46" s="478"/>
      <c r="AO46" s="478"/>
      <c r="AP46" s="478"/>
      <c r="AQ46" s="478"/>
      <c r="AR46" s="478"/>
      <c r="AS46" s="478"/>
      <c r="AT46" s="478"/>
      <c r="AU46" s="478"/>
      <c r="AV46" s="478"/>
      <c r="AW46" s="478"/>
      <c r="AX46" s="478"/>
      <c r="AY46" s="478"/>
      <c r="AZ46" s="478"/>
      <c r="BA46" s="478"/>
      <c r="BB46" s="478"/>
      <c r="BC46" s="478"/>
      <c r="BD46" s="478"/>
      <c r="BE46" s="478"/>
      <c r="BF46" s="478"/>
      <c r="BG46" s="478"/>
      <c r="BH46" s="478"/>
      <c r="BI46" s="478"/>
      <c r="BJ46" s="478"/>
      <c r="BK46" s="478"/>
      <c r="BL46" s="478"/>
      <c r="BM46" s="478"/>
      <c r="BN46" s="478"/>
      <c r="BO46" s="478"/>
      <c r="BP46" s="515"/>
      <c r="BQ46" s="515"/>
      <c r="BR46" s="515"/>
      <c r="BS46" s="515"/>
      <c r="BT46" s="515"/>
      <c r="BU46" s="515"/>
      <c r="BV46" s="515"/>
      <c r="BW46" s="515"/>
      <c r="BX46" s="515"/>
      <c r="BY46" s="515"/>
      <c r="BZ46" s="515"/>
      <c r="CA46" s="515"/>
      <c r="CB46" s="515"/>
      <c r="CC46" s="515"/>
      <c r="CD46" s="515"/>
      <c r="CE46" s="515"/>
      <c r="CF46" s="515"/>
      <c r="CG46" s="515"/>
      <c r="CH46" s="482"/>
      <c r="CI46" s="482"/>
      <c r="CJ46" s="482"/>
      <c r="CK46" s="482"/>
      <c r="CL46" s="482"/>
      <c r="CM46" s="482"/>
      <c r="CN46" s="482"/>
      <c r="CO46" s="482"/>
      <c r="CP46" s="482"/>
      <c r="CQ46" s="482"/>
      <c r="CR46" s="482"/>
      <c r="CS46" s="482"/>
      <c r="CT46" s="482"/>
      <c r="CU46" s="482"/>
      <c r="CV46" s="482"/>
      <c r="CW46" s="482"/>
      <c r="CX46" s="482"/>
      <c r="CY46" s="482"/>
      <c r="CZ46" s="482"/>
      <c r="DA46" s="482"/>
      <c r="DB46" s="482"/>
      <c r="DC46" s="482"/>
      <c r="DD46" s="482"/>
      <c r="DE46" s="482"/>
      <c r="DF46" s="482"/>
    </row>
    <row r="47" spans="2:110" ht="15.75" customHeight="1" x14ac:dyDescent="0.25">
      <c r="B47" s="107"/>
      <c r="C47" s="107"/>
      <c r="D47" s="457"/>
      <c r="E47" s="457"/>
      <c r="F47" s="457"/>
      <c r="G47" s="457"/>
      <c r="H47" s="457"/>
      <c r="I47" s="457"/>
      <c r="J47" s="457"/>
      <c r="K47" s="457"/>
      <c r="L47" s="457"/>
      <c r="M47" s="457"/>
      <c r="N47" s="457"/>
      <c r="O47" s="457"/>
      <c r="P47" s="457"/>
      <c r="Q47" s="108"/>
      <c r="R47" s="108"/>
      <c r="T47" s="739">
        <v>1</v>
      </c>
      <c r="U47" s="62">
        <v>1</v>
      </c>
      <c r="V47" s="49">
        <v>7111</v>
      </c>
      <c r="W47" s="49" t="s">
        <v>12</v>
      </c>
      <c r="X47" s="80">
        <f>'Structural Information'!$AC$8</f>
        <v>4.5</v>
      </c>
      <c r="Y47" s="137">
        <f>2*(SUM('Structural Information'!$X$19:$X$20))*(200)/$X47</f>
        <v>107233.0292425316</v>
      </c>
      <c r="Z47" s="138" t="s">
        <v>85</v>
      </c>
      <c r="AA47" s="478"/>
      <c r="AB47" s="478"/>
      <c r="AC47" s="478"/>
      <c r="AD47" s="478"/>
      <c r="AE47" s="478"/>
      <c r="AF47" s="478"/>
      <c r="AG47" s="478"/>
      <c r="AH47" s="478"/>
      <c r="AI47" s="478"/>
      <c r="AJ47" s="478"/>
      <c r="AK47" s="478"/>
      <c r="AL47" s="478"/>
      <c r="AM47" s="478"/>
      <c r="AN47" s="478"/>
      <c r="AO47" s="478"/>
      <c r="AP47" s="478"/>
      <c r="AQ47" s="478"/>
      <c r="AR47" s="478"/>
      <c r="AS47" s="478"/>
      <c r="AT47" s="478"/>
      <c r="AU47" s="478"/>
      <c r="AV47" s="478"/>
      <c r="AW47" s="478"/>
      <c r="AX47" s="478"/>
      <c r="AY47" s="478"/>
      <c r="AZ47" s="478"/>
      <c r="BA47" s="478"/>
      <c r="BB47" s="478"/>
      <c r="BC47" s="478"/>
      <c r="BD47" s="478"/>
      <c r="BE47" s="478"/>
      <c r="BF47" s="478"/>
      <c r="BG47" s="478"/>
      <c r="BH47" s="478"/>
      <c r="BI47" s="478"/>
      <c r="BJ47" s="478"/>
      <c r="BK47" s="478"/>
      <c r="BL47" s="478"/>
      <c r="BM47" s="478"/>
      <c r="BN47" s="478"/>
      <c r="BO47" s="478"/>
      <c r="BP47" s="515"/>
      <c r="BQ47" s="515"/>
      <c r="BR47" s="515"/>
      <c r="BS47" s="515"/>
      <c r="BT47" s="515"/>
      <c r="BU47" s="515"/>
      <c r="BV47" s="515"/>
      <c r="BW47" s="515"/>
      <c r="BX47" s="515"/>
      <c r="BY47" s="515"/>
      <c r="BZ47" s="515"/>
      <c r="CA47" s="515"/>
      <c r="CB47" s="515"/>
      <c r="CC47" s="515"/>
      <c r="CD47" s="515"/>
      <c r="CE47" s="515"/>
      <c r="CF47" s="515"/>
      <c r="CG47" s="515"/>
      <c r="CH47" s="482"/>
      <c r="CI47" s="482"/>
      <c r="CJ47" s="482"/>
      <c r="CK47" s="482"/>
      <c r="CL47" s="482"/>
      <c r="CM47" s="482"/>
      <c r="CN47" s="482"/>
      <c r="CO47" s="482"/>
      <c r="CP47" s="482"/>
      <c r="CQ47" s="482"/>
      <c r="CR47" s="482"/>
      <c r="CS47" s="482"/>
      <c r="CT47" s="482"/>
      <c r="CU47" s="482"/>
      <c r="CV47" s="482"/>
      <c r="CW47" s="482"/>
      <c r="CX47" s="482"/>
      <c r="CY47" s="482"/>
      <c r="CZ47" s="482"/>
      <c r="DA47" s="482"/>
      <c r="DB47" s="482"/>
      <c r="DC47" s="482"/>
      <c r="DD47" s="482"/>
      <c r="DE47" s="482"/>
      <c r="DF47" s="482"/>
    </row>
    <row r="48" spans="2:110" ht="15.75" customHeight="1" x14ac:dyDescent="0.25">
      <c r="B48" s="107"/>
      <c r="C48" s="107"/>
      <c r="D48" s="457"/>
      <c r="E48" s="457"/>
      <c r="F48" s="457"/>
      <c r="G48" s="457"/>
      <c r="H48" s="457"/>
      <c r="I48" s="457"/>
      <c r="J48" s="457"/>
      <c r="K48" s="457"/>
      <c r="L48" s="457"/>
      <c r="M48" s="457"/>
      <c r="N48" s="457"/>
      <c r="O48" s="457"/>
      <c r="P48" s="457"/>
      <c r="Q48" s="108"/>
      <c r="R48" s="108"/>
      <c r="T48" s="588"/>
      <c r="U48" s="17">
        <v>2</v>
      </c>
      <c r="V48" s="17">
        <v>7211</v>
      </c>
      <c r="W48" s="17" t="s">
        <v>12</v>
      </c>
      <c r="X48" s="81">
        <f>'Structural Information'!$AC$7</f>
        <v>2</v>
      </c>
      <c r="Y48" s="133">
        <f>2*(SUM('Structural Information'!$X$19:$X$20))*(200)/$X48</f>
        <v>241274.31579569611</v>
      </c>
      <c r="Z48" s="131" t="s">
        <v>85</v>
      </c>
      <c r="AA48" s="478"/>
      <c r="AB48" s="478"/>
      <c r="AC48" s="478"/>
      <c r="AD48" s="478"/>
      <c r="AE48" s="478"/>
      <c r="AF48" s="478"/>
      <c r="AG48" s="478"/>
      <c r="AH48" s="478"/>
      <c r="AI48" s="478"/>
      <c r="AJ48" s="478"/>
      <c r="AK48" s="478"/>
      <c r="AL48" s="478"/>
      <c r="AM48" s="478"/>
      <c r="AN48" s="478"/>
      <c r="AO48" s="478"/>
      <c r="AP48" s="478"/>
      <c r="AQ48" s="478"/>
      <c r="AR48" s="478"/>
      <c r="AS48" s="478"/>
      <c r="AT48" s="478"/>
      <c r="AU48" s="478"/>
      <c r="AV48" s="478"/>
      <c r="AW48" s="478"/>
      <c r="AX48" s="478"/>
      <c r="AY48" s="478"/>
      <c r="AZ48" s="478"/>
      <c r="BA48" s="478"/>
      <c r="BB48" s="478"/>
      <c r="BC48" s="478"/>
      <c r="BD48" s="478"/>
      <c r="BE48" s="478"/>
      <c r="BF48" s="478"/>
      <c r="BG48" s="478"/>
      <c r="BH48" s="478"/>
      <c r="BI48" s="478"/>
      <c r="BJ48" s="478"/>
      <c r="BK48" s="478"/>
      <c r="BL48" s="478"/>
      <c r="BM48" s="478"/>
      <c r="BN48" s="478"/>
      <c r="BO48" s="478"/>
      <c r="BP48" s="515"/>
      <c r="BQ48" s="515"/>
      <c r="BR48" s="515"/>
      <c r="BS48" s="515"/>
      <c r="BT48" s="515"/>
      <c r="BU48" s="515"/>
      <c r="BV48" s="515"/>
      <c r="BW48" s="515"/>
      <c r="BX48" s="515"/>
      <c r="BY48" s="515"/>
      <c r="BZ48" s="515"/>
      <c r="CA48" s="515"/>
      <c r="CB48" s="515"/>
      <c r="CC48" s="515"/>
      <c r="CD48" s="515"/>
      <c r="CE48" s="515"/>
      <c r="CF48" s="515"/>
      <c r="CG48" s="515"/>
      <c r="CH48" s="482"/>
      <c r="CI48" s="482"/>
      <c r="CJ48" s="482"/>
      <c r="CK48" s="482"/>
      <c r="CL48" s="482"/>
      <c r="CM48" s="482"/>
      <c r="CN48" s="482"/>
      <c r="CO48" s="482"/>
      <c r="CP48" s="482"/>
      <c r="CQ48" s="482"/>
      <c r="CR48" s="482"/>
      <c r="CS48" s="482"/>
      <c r="CT48" s="482"/>
      <c r="CU48" s="482"/>
      <c r="CV48" s="482"/>
      <c r="CW48" s="482"/>
      <c r="CX48" s="482"/>
      <c r="CY48" s="482"/>
      <c r="CZ48" s="482"/>
      <c r="DA48" s="482"/>
      <c r="DB48" s="482"/>
      <c r="DC48" s="482"/>
      <c r="DD48" s="482"/>
      <c r="DE48" s="482"/>
      <c r="DF48" s="482"/>
    </row>
    <row r="49" spans="2:110" ht="16.5" thickBot="1" x14ac:dyDescent="0.3">
      <c r="B49" s="107"/>
      <c r="C49" s="107"/>
      <c r="D49" s="457"/>
      <c r="E49" s="457"/>
      <c r="F49" s="457"/>
      <c r="G49" s="457"/>
      <c r="H49" s="457"/>
      <c r="I49" s="457"/>
      <c r="J49" s="457"/>
      <c r="K49" s="457"/>
      <c r="L49" s="457"/>
      <c r="M49" s="457"/>
      <c r="N49" s="457"/>
      <c r="O49" s="457"/>
      <c r="P49" s="457"/>
      <c r="Q49" s="108"/>
      <c r="R49" s="108"/>
      <c r="T49" s="738"/>
      <c r="U49" s="50">
        <v>3</v>
      </c>
      <c r="V49" s="50">
        <v>7311</v>
      </c>
      <c r="W49" s="50" t="s">
        <v>12</v>
      </c>
      <c r="X49" s="82">
        <f>'Structural Information'!$AC$6</f>
        <v>4.5</v>
      </c>
      <c r="Y49" s="134">
        <f>2*(SUM('Structural Information'!$X$19:$X$20))*(200)/$X49</f>
        <v>107233.0292425316</v>
      </c>
      <c r="Z49" s="132" t="s">
        <v>85</v>
      </c>
      <c r="AA49" s="478"/>
      <c r="AB49" s="478"/>
      <c r="AC49" s="478"/>
      <c r="AD49" s="478"/>
      <c r="AE49" s="478"/>
      <c r="AF49" s="478"/>
      <c r="AG49" s="478"/>
      <c r="AH49" s="478"/>
      <c r="AI49" s="478"/>
      <c r="AJ49" s="478"/>
      <c r="AK49" s="478"/>
      <c r="AL49" s="478"/>
      <c r="AM49" s="478"/>
      <c r="AN49" s="478"/>
      <c r="AO49" s="478"/>
      <c r="AP49" s="478"/>
      <c r="AQ49" s="478"/>
      <c r="AR49" s="478"/>
      <c r="AS49" s="478"/>
      <c r="AT49" s="478"/>
      <c r="AU49" s="478"/>
      <c r="AV49" s="478"/>
      <c r="AW49" s="478"/>
      <c r="AX49" s="478"/>
      <c r="AY49" s="478"/>
      <c r="AZ49" s="478"/>
      <c r="BA49" s="478"/>
      <c r="BB49" s="478"/>
      <c r="BC49" s="478"/>
      <c r="BD49" s="478"/>
      <c r="BE49" s="478"/>
      <c r="BF49" s="478"/>
      <c r="BG49" s="478"/>
      <c r="BH49" s="478"/>
      <c r="BI49" s="478"/>
      <c r="BJ49" s="478"/>
      <c r="BK49" s="478"/>
      <c r="BL49" s="478"/>
      <c r="BM49" s="478"/>
      <c r="BN49" s="478"/>
      <c r="BO49" s="478"/>
      <c r="BP49" s="515"/>
      <c r="BQ49" s="515"/>
      <c r="BR49" s="515"/>
      <c r="BS49" s="515"/>
      <c r="BT49" s="515"/>
      <c r="BU49" s="515"/>
      <c r="BV49" s="515"/>
      <c r="BW49" s="515"/>
      <c r="BX49" s="515"/>
      <c r="BY49" s="515"/>
      <c r="BZ49" s="515"/>
      <c r="CA49" s="515"/>
      <c r="CB49" s="515"/>
      <c r="CC49" s="515"/>
      <c r="CD49" s="515"/>
      <c r="CE49" s="515"/>
      <c r="CF49" s="515"/>
      <c r="CG49" s="515"/>
      <c r="CH49" s="482"/>
      <c r="CI49" s="482"/>
      <c r="CJ49" s="482"/>
      <c r="CK49" s="482"/>
      <c r="CL49" s="482"/>
      <c r="CM49" s="482"/>
      <c r="CN49" s="482"/>
      <c r="CO49" s="482"/>
      <c r="CP49" s="482"/>
      <c r="CQ49" s="482"/>
      <c r="CR49" s="482"/>
      <c r="CS49" s="482"/>
      <c r="CT49" s="482"/>
      <c r="CU49" s="482"/>
      <c r="CV49" s="482"/>
      <c r="CW49" s="482"/>
      <c r="CX49" s="482"/>
      <c r="CY49" s="482"/>
      <c r="CZ49" s="482"/>
      <c r="DA49" s="482"/>
      <c r="DB49" s="482"/>
      <c r="DC49" s="482"/>
      <c r="DD49" s="482"/>
      <c r="DE49" s="482"/>
      <c r="DF49" s="482"/>
    </row>
    <row r="50" spans="2:110" ht="15" customHeight="1" x14ac:dyDescent="0.25">
      <c r="B50" s="107"/>
      <c r="C50" s="107"/>
      <c r="D50" s="457"/>
      <c r="E50" s="457"/>
      <c r="F50" s="457"/>
      <c r="G50" s="457"/>
      <c r="H50" s="457"/>
      <c r="I50" s="457"/>
      <c r="J50" s="457"/>
      <c r="K50" s="457"/>
      <c r="L50" s="457"/>
      <c r="M50" s="457"/>
      <c r="N50" s="457"/>
      <c r="O50" s="457"/>
      <c r="P50" s="457"/>
      <c r="Q50" s="108"/>
      <c r="R50" s="108"/>
      <c r="T50" s="480"/>
      <c r="U50" s="480"/>
      <c r="V50" s="480"/>
      <c r="W50" s="480"/>
      <c r="X50" s="480"/>
      <c r="Y50" s="480"/>
      <c r="Z50" s="478"/>
      <c r="AA50" s="478"/>
      <c r="AB50" s="478"/>
      <c r="AC50" s="478"/>
      <c r="AD50" s="478"/>
      <c r="AE50" s="478"/>
      <c r="AF50" s="478"/>
      <c r="AG50" s="478"/>
      <c r="AH50" s="478"/>
      <c r="AI50" s="478"/>
      <c r="AJ50" s="478"/>
      <c r="AK50" s="478"/>
      <c r="AL50" s="478"/>
      <c r="AM50" s="478"/>
      <c r="AN50" s="478"/>
      <c r="AO50" s="478"/>
      <c r="AP50" s="478"/>
      <c r="AQ50" s="478"/>
      <c r="AR50" s="478"/>
      <c r="AS50" s="478"/>
      <c r="AT50" s="478"/>
      <c r="AU50" s="478"/>
      <c r="AV50" s="478"/>
      <c r="AW50" s="478"/>
      <c r="AX50" s="478"/>
      <c r="AY50" s="478"/>
      <c r="AZ50" s="478"/>
      <c r="BA50" s="478"/>
      <c r="BB50" s="478"/>
      <c r="BC50" s="478"/>
      <c r="BD50" s="478"/>
      <c r="BE50" s="478"/>
      <c r="BF50" s="478"/>
      <c r="BG50" s="478"/>
      <c r="BH50" s="478"/>
      <c r="BI50" s="478"/>
      <c r="BJ50" s="478"/>
      <c r="BK50" s="478"/>
      <c r="BL50" s="478"/>
      <c r="BM50" s="478"/>
      <c r="BN50" s="478"/>
      <c r="BO50" s="478"/>
      <c r="BP50" s="515"/>
      <c r="BQ50" s="515"/>
      <c r="BR50" s="515"/>
      <c r="BS50" s="515"/>
      <c r="BT50" s="515"/>
      <c r="BU50" s="515"/>
      <c r="BV50" s="515"/>
      <c r="BW50" s="515"/>
      <c r="BX50" s="515"/>
      <c r="BY50" s="515"/>
      <c r="BZ50" s="515"/>
      <c r="CA50" s="515"/>
      <c r="CB50" s="515"/>
      <c r="CC50" s="515"/>
      <c r="CD50" s="515"/>
      <c r="CE50" s="515"/>
      <c r="CF50" s="515"/>
      <c r="CG50" s="515"/>
      <c r="CH50" s="482"/>
      <c r="CI50" s="482"/>
      <c r="CJ50" s="482"/>
      <c r="CK50" s="482"/>
      <c r="CL50" s="482"/>
      <c r="CM50" s="482"/>
      <c r="CN50" s="482"/>
      <c r="CO50" s="482"/>
      <c r="CP50" s="482"/>
      <c r="CQ50" s="482"/>
      <c r="CR50" s="482"/>
      <c r="CS50" s="482"/>
      <c r="CT50" s="482"/>
      <c r="CU50" s="482"/>
      <c r="CV50" s="482"/>
      <c r="CW50" s="482"/>
      <c r="CX50" s="482"/>
      <c r="CY50" s="482"/>
      <c r="CZ50" s="482"/>
      <c r="DA50" s="482"/>
      <c r="DB50" s="482"/>
      <c r="DC50" s="482"/>
      <c r="DD50" s="482"/>
      <c r="DE50" s="482"/>
      <c r="DF50" s="482"/>
    </row>
    <row r="51" spans="2:110" ht="15" customHeight="1" x14ac:dyDescent="0.25">
      <c r="B51" s="107"/>
      <c r="C51" s="107"/>
      <c r="D51" s="457"/>
      <c r="E51" s="457"/>
      <c r="F51" s="457"/>
      <c r="G51" s="457"/>
      <c r="H51" s="457"/>
      <c r="I51" s="457"/>
      <c r="J51" s="457"/>
      <c r="K51" s="457"/>
      <c r="L51" s="457"/>
      <c r="M51" s="457"/>
      <c r="N51" s="457"/>
      <c r="O51" s="457"/>
      <c r="P51" s="457"/>
      <c r="Q51" s="108"/>
      <c r="R51" s="108"/>
      <c r="T51" s="480"/>
      <c r="U51" s="480"/>
      <c r="V51" s="480"/>
      <c r="W51" s="480"/>
      <c r="X51" s="480"/>
      <c r="Y51" s="480"/>
      <c r="Z51" s="478"/>
      <c r="AA51" s="478"/>
      <c r="AB51" s="478"/>
      <c r="AC51" s="478"/>
      <c r="AD51" s="478"/>
      <c r="AE51" s="478"/>
      <c r="AF51" s="478"/>
      <c r="AG51" s="478"/>
      <c r="AH51" s="478"/>
      <c r="AI51" s="478"/>
      <c r="AJ51" s="478"/>
      <c r="AK51" s="478"/>
      <c r="AL51" s="478"/>
      <c r="AM51" s="478"/>
      <c r="AN51" s="478"/>
      <c r="AO51" s="478"/>
      <c r="AP51" s="478"/>
      <c r="AQ51" s="478"/>
      <c r="AR51" s="478"/>
      <c r="AS51" s="478"/>
      <c r="AT51" s="478"/>
      <c r="AU51" s="478"/>
      <c r="AV51" s="478"/>
      <c r="AW51" s="478"/>
      <c r="AX51" s="478"/>
      <c r="AY51" s="478"/>
      <c r="AZ51" s="478"/>
      <c r="BA51" s="478"/>
      <c r="BB51" s="478"/>
      <c r="BC51" s="478"/>
      <c r="BD51" s="478"/>
      <c r="BE51" s="478"/>
      <c r="BF51" s="478"/>
      <c r="BG51" s="478"/>
      <c r="BH51" s="478"/>
      <c r="BI51" s="478"/>
      <c r="BJ51" s="478"/>
      <c r="BK51" s="478"/>
      <c r="BL51" s="478"/>
      <c r="BM51" s="478"/>
      <c r="BN51" s="478"/>
      <c r="BO51" s="478"/>
      <c r="BP51" s="515"/>
      <c r="BQ51" s="515"/>
      <c r="BR51" s="515"/>
      <c r="BS51" s="515"/>
      <c r="BT51" s="515"/>
      <c r="BU51" s="515"/>
      <c r="BV51" s="515"/>
      <c r="BW51" s="515"/>
      <c r="BX51" s="515"/>
      <c r="BY51" s="515"/>
      <c r="BZ51" s="515"/>
      <c r="CA51" s="515"/>
      <c r="CB51" s="515"/>
      <c r="CC51" s="515"/>
      <c r="CD51" s="515"/>
      <c r="CE51" s="515"/>
      <c r="CF51" s="515"/>
      <c r="CG51" s="515"/>
      <c r="CH51" s="482"/>
      <c r="CI51" s="482"/>
      <c r="CJ51" s="482"/>
      <c r="CK51" s="482"/>
      <c r="CL51" s="482"/>
      <c r="CM51" s="482"/>
      <c r="CN51" s="482"/>
      <c r="CO51" s="482"/>
      <c r="CP51" s="482"/>
      <c r="CQ51" s="482"/>
      <c r="CR51" s="482"/>
      <c r="CS51" s="482"/>
      <c r="CT51" s="482"/>
      <c r="CU51" s="482"/>
      <c r="CV51" s="482"/>
      <c r="CW51" s="482"/>
      <c r="CX51" s="482"/>
      <c r="CY51" s="482"/>
      <c r="CZ51" s="482"/>
      <c r="DA51" s="482"/>
      <c r="DB51" s="482"/>
      <c r="DC51" s="482"/>
      <c r="DD51" s="482"/>
      <c r="DE51" s="482"/>
      <c r="DF51" s="482"/>
    </row>
    <row r="52" spans="2:110" ht="15" customHeight="1" x14ac:dyDescent="0.25">
      <c r="B52" s="107"/>
      <c r="C52" s="107"/>
      <c r="D52" s="457"/>
      <c r="E52" s="457"/>
      <c r="F52" s="457"/>
      <c r="G52" s="457"/>
      <c r="H52" s="457"/>
      <c r="I52" s="457"/>
      <c r="J52" s="457"/>
      <c r="K52" s="457"/>
      <c r="L52" s="457"/>
      <c r="M52" s="457"/>
      <c r="N52" s="457"/>
      <c r="O52" s="457"/>
      <c r="P52" s="457"/>
      <c r="Q52" s="108"/>
      <c r="R52" s="108"/>
      <c r="T52" s="480"/>
      <c r="U52" s="480"/>
      <c r="V52" s="480"/>
      <c r="W52" s="480"/>
      <c r="X52" s="480"/>
      <c r="Y52" s="480"/>
      <c r="Z52" s="478"/>
      <c r="AA52" s="478"/>
      <c r="AB52" s="478"/>
      <c r="AC52" s="478"/>
      <c r="AD52" s="478"/>
      <c r="AE52" s="478"/>
      <c r="AF52" s="478"/>
      <c r="AG52" s="478"/>
      <c r="AH52" s="478"/>
      <c r="AI52" s="478"/>
      <c r="AJ52" s="478"/>
      <c r="AK52" s="478"/>
      <c r="AL52" s="478"/>
      <c r="AM52" s="478"/>
      <c r="AN52" s="478"/>
      <c r="AO52" s="478"/>
      <c r="AP52" s="478"/>
      <c r="AQ52" s="478"/>
      <c r="AR52" s="478"/>
      <c r="AS52" s="478"/>
      <c r="AT52" s="478"/>
      <c r="AU52" s="478"/>
      <c r="AV52" s="478"/>
      <c r="AW52" s="478"/>
      <c r="AX52" s="478"/>
      <c r="AY52" s="478"/>
      <c r="AZ52" s="478"/>
      <c r="BA52" s="478"/>
      <c r="BB52" s="478"/>
      <c r="BC52" s="478"/>
      <c r="BD52" s="478"/>
      <c r="BE52" s="478"/>
      <c r="BF52" s="478"/>
      <c r="BG52" s="478"/>
      <c r="BH52" s="478"/>
      <c r="BI52" s="478"/>
      <c r="BJ52" s="478"/>
      <c r="BK52" s="478"/>
      <c r="BL52" s="478"/>
      <c r="BM52" s="478"/>
      <c r="BN52" s="478"/>
      <c r="BO52" s="478"/>
      <c r="BP52" s="515"/>
      <c r="BQ52" s="515"/>
      <c r="BR52" s="515"/>
      <c r="BS52" s="515"/>
      <c r="BT52" s="515"/>
      <c r="BU52" s="515"/>
      <c r="BV52" s="515"/>
      <c r="BW52" s="515"/>
      <c r="BX52" s="515"/>
      <c r="BY52" s="515"/>
      <c r="BZ52" s="515"/>
      <c r="CA52" s="515"/>
      <c r="CB52" s="515"/>
      <c r="CC52" s="515"/>
      <c r="CD52" s="515"/>
      <c r="CE52" s="515"/>
      <c r="CF52" s="515"/>
      <c r="CG52" s="515"/>
      <c r="CH52" s="482"/>
      <c r="CI52" s="482"/>
      <c r="CJ52" s="482"/>
      <c r="CK52" s="482"/>
      <c r="CL52" s="482"/>
      <c r="CM52" s="482"/>
      <c r="CN52" s="482"/>
      <c r="CO52" s="482"/>
      <c r="CP52" s="482"/>
      <c r="CQ52" s="482"/>
      <c r="CR52" s="482"/>
      <c r="CS52" s="482"/>
      <c r="CT52" s="482"/>
      <c r="CU52" s="482"/>
      <c r="CV52" s="482"/>
      <c r="CW52" s="482"/>
      <c r="CX52" s="482"/>
      <c r="CY52" s="482"/>
      <c r="CZ52" s="482"/>
      <c r="DA52" s="482"/>
      <c r="DB52" s="482"/>
      <c r="DC52" s="482"/>
      <c r="DD52" s="482"/>
      <c r="DE52" s="482"/>
      <c r="DF52" s="482"/>
    </row>
    <row r="53" spans="2:110" ht="15" customHeight="1" x14ac:dyDescent="0.25">
      <c r="B53" s="107"/>
      <c r="C53" s="107"/>
      <c r="D53" s="457"/>
      <c r="E53" s="457"/>
      <c r="F53" s="457"/>
      <c r="G53" s="457"/>
      <c r="H53" s="457"/>
      <c r="I53" s="457"/>
      <c r="J53" s="457"/>
      <c r="K53" s="457"/>
      <c r="L53" s="457"/>
      <c r="M53" s="457"/>
      <c r="N53" s="457"/>
      <c r="O53" s="457"/>
      <c r="P53" s="457"/>
      <c r="Q53" s="108"/>
      <c r="R53" s="108"/>
      <c r="T53" s="480"/>
      <c r="U53" s="480"/>
      <c r="V53" s="480"/>
      <c r="W53" s="480"/>
      <c r="X53" s="480"/>
      <c r="Y53" s="480"/>
      <c r="Z53" s="478"/>
      <c r="AA53" s="478"/>
      <c r="AB53" s="478"/>
      <c r="AC53" s="478"/>
      <c r="AD53" s="478"/>
      <c r="AE53" s="478"/>
      <c r="AF53" s="478"/>
      <c r="AG53" s="478"/>
      <c r="AH53" s="478"/>
      <c r="AI53" s="478"/>
      <c r="AJ53" s="478"/>
      <c r="AK53" s="478"/>
      <c r="AL53" s="478"/>
      <c r="AM53" s="478"/>
      <c r="AN53" s="478"/>
      <c r="AO53" s="478"/>
      <c r="AP53" s="478"/>
      <c r="AQ53" s="478"/>
      <c r="AR53" s="478"/>
      <c r="AS53" s="478"/>
      <c r="AT53" s="478"/>
      <c r="AU53" s="478"/>
      <c r="AV53" s="478"/>
      <c r="AW53" s="478"/>
      <c r="AX53" s="478"/>
      <c r="AY53" s="478"/>
      <c r="AZ53" s="478"/>
      <c r="BA53" s="478"/>
      <c r="BB53" s="478"/>
      <c r="BC53" s="478"/>
      <c r="BD53" s="478"/>
      <c r="BE53" s="478"/>
      <c r="BF53" s="478"/>
      <c r="BG53" s="478"/>
      <c r="BH53" s="478"/>
      <c r="BI53" s="478"/>
      <c r="BJ53" s="478"/>
      <c r="BK53" s="478"/>
      <c r="BL53" s="478"/>
      <c r="BM53" s="478"/>
      <c r="BN53" s="478"/>
      <c r="BO53" s="478"/>
      <c r="BP53" s="515"/>
      <c r="BQ53" s="515"/>
      <c r="BR53" s="515"/>
      <c r="BS53" s="515"/>
      <c r="BT53" s="515"/>
      <c r="BU53" s="515"/>
      <c r="BV53" s="515"/>
      <c r="BW53" s="515"/>
      <c r="BX53" s="515"/>
      <c r="BY53" s="515"/>
      <c r="BZ53" s="515"/>
      <c r="CA53" s="515"/>
      <c r="CB53" s="515"/>
      <c r="CC53" s="515"/>
      <c r="CD53" s="515"/>
      <c r="CE53" s="515"/>
      <c r="CF53" s="515"/>
      <c r="CG53" s="515"/>
      <c r="CH53" s="482"/>
      <c r="CI53" s="482"/>
      <c r="CJ53" s="482"/>
      <c r="CK53" s="482"/>
      <c r="CL53" s="482"/>
      <c r="CM53" s="482"/>
      <c r="CN53" s="482"/>
      <c r="CO53" s="482"/>
      <c r="CP53" s="482"/>
      <c r="CQ53" s="482"/>
      <c r="CR53" s="482"/>
      <c r="CS53" s="482"/>
      <c r="CT53" s="482"/>
      <c r="CU53" s="482"/>
      <c r="CV53" s="482"/>
      <c r="CW53" s="482"/>
      <c r="CX53" s="482"/>
      <c r="CY53" s="482"/>
      <c r="CZ53" s="482"/>
      <c r="DA53" s="482"/>
      <c r="DB53" s="482"/>
      <c r="DC53" s="482"/>
      <c r="DD53" s="482"/>
      <c r="DE53" s="482"/>
      <c r="DF53" s="482"/>
    </row>
    <row r="54" spans="2:110" ht="15" customHeight="1" x14ac:dyDescent="0.25">
      <c r="B54" s="107"/>
      <c r="C54" s="107"/>
      <c r="D54" s="457"/>
      <c r="E54" s="457"/>
      <c r="F54" s="457"/>
      <c r="G54" s="457"/>
      <c r="H54" s="457"/>
      <c r="I54" s="457"/>
      <c r="J54" s="457"/>
      <c r="K54" s="457"/>
      <c r="L54" s="457"/>
      <c r="M54" s="457"/>
      <c r="N54" s="457"/>
      <c r="O54" s="457"/>
      <c r="P54" s="457"/>
      <c r="Q54" s="108"/>
      <c r="R54" s="108"/>
      <c r="T54" s="480"/>
      <c r="U54" s="480"/>
      <c r="V54" s="480"/>
      <c r="W54" s="480"/>
      <c r="X54" s="480"/>
      <c r="Y54" s="480"/>
      <c r="Z54" s="478"/>
      <c r="AA54" s="478"/>
      <c r="AB54" s="478"/>
      <c r="AC54" s="478"/>
      <c r="AD54" s="478"/>
      <c r="AE54" s="478"/>
      <c r="AF54" s="478"/>
      <c r="AG54" s="478"/>
      <c r="AH54" s="478"/>
      <c r="AI54" s="478"/>
      <c r="AJ54" s="478"/>
      <c r="AK54" s="478"/>
      <c r="AL54" s="478"/>
      <c r="AM54" s="478"/>
      <c r="AN54" s="478"/>
      <c r="AO54" s="478"/>
      <c r="AP54" s="478"/>
      <c r="AQ54" s="478"/>
      <c r="AR54" s="478"/>
      <c r="AS54" s="478"/>
      <c r="AT54" s="478"/>
      <c r="AU54" s="478"/>
      <c r="AV54" s="478"/>
      <c r="AW54" s="478"/>
      <c r="AX54" s="478"/>
      <c r="AY54" s="478"/>
      <c r="AZ54" s="478"/>
      <c r="BA54" s="478"/>
      <c r="BB54" s="478"/>
      <c r="BC54" s="478"/>
      <c r="BD54" s="478"/>
      <c r="BE54" s="478"/>
      <c r="BF54" s="478"/>
      <c r="BG54" s="478"/>
      <c r="BH54" s="478"/>
      <c r="BI54" s="478"/>
      <c r="BJ54" s="478"/>
      <c r="BK54" s="478"/>
      <c r="BL54" s="478"/>
      <c r="BM54" s="478"/>
      <c r="BN54" s="478"/>
      <c r="BO54" s="478"/>
      <c r="BP54" s="515"/>
      <c r="BQ54" s="515"/>
      <c r="BR54" s="515"/>
      <c r="BS54" s="515"/>
      <c r="BT54" s="515"/>
      <c r="BU54" s="515"/>
      <c r="BV54" s="515"/>
      <c r="BW54" s="515"/>
      <c r="BX54" s="515"/>
      <c r="BY54" s="515"/>
      <c r="BZ54" s="515"/>
      <c r="CA54" s="515"/>
      <c r="CB54" s="515"/>
      <c r="CC54" s="515"/>
      <c r="CD54" s="515"/>
      <c r="CE54" s="515"/>
      <c r="CF54" s="515"/>
      <c r="CG54" s="515"/>
      <c r="CH54" s="482"/>
      <c r="CI54" s="482"/>
      <c r="CJ54" s="482"/>
      <c r="CK54" s="482"/>
      <c r="CL54" s="482"/>
      <c r="CM54" s="482"/>
      <c r="CN54" s="482"/>
      <c r="CO54" s="482"/>
      <c r="CP54" s="482"/>
      <c r="CQ54" s="482"/>
      <c r="CR54" s="482"/>
      <c r="CS54" s="482"/>
      <c r="CT54" s="482"/>
      <c r="CU54" s="482"/>
      <c r="CV54" s="482"/>
      <c r="CW54" s="482"/>
      <c r="CX54" s="482"/>
      <c r="CY54" s="482"/>
      <c r="CZ54" s="482"/>
      <c r="DA54" s="482"/>
      <c r="DB54" s="482"/>
      <c r="DC54" s="482"/>
      <c r="DD54" s="482"/>
      <c r="DE54" s="482"/>
      <c r="DF54" s="482"/>
    </row>
    <row r="55" spans="2:110" ht="15.75" customHeight="1" thickBot="1" x14ac:dyDescent="0.3">
      <c r="B55" s="109"/>
      <c r="C55" s="109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1"/>
      <c r="R55" s="111"/>
      <c r="U55" s="481"/>
      <c r="V55" s="481"/>
      <c r="W55" s="481"/>
      <c r="X55" s="478"/>
      <c r="Y55" s="478"/>
      <c r="Z55" s="478"/>
      <c r="AA55" s="478"/>
      <c r="AB55" s="478"/>
      <c r="AC55" s="478"/>
      <c r="AD55" s="478"/>
      <c r="AE55" s="478"/>
      <c r="AF55" s="478"/>
      <c r="AG55" s="478"/>
      <c r="AH55" s="478"/>
      <c r="AI55" s="478"/>
      <c r="AJ55" s="478"/>
      <c r="AK55" s="478"/>
      <c r="AL55" s="478"/>
      <c r="AM55" s="478"/>
      <c r="AN55" s="478"/>
      <c r="AO55" s="478"/>
      <c r="AP55" s="478"/>
      <c r="AQ55" s="478"/>
      <c r="AR55" s="478"/>
      <c r="AS55" s="478"/>
      <c r="AT55" s="478"/>
      <c r="AU55" s="478"/>
      <c r="AV55" s="478"/>
      <c r="AW55" s="478"/>
      <c r="AX55" s="478"/>
      <c r="AY55" s="478"/>
      <c r="AZ55" s="478"/>
      <c r="BA55" s="478"/>
      <c r="BB55" s="478"/>
      <c r="BC55" s="478"/>
      <c r="BD55" s="478"/>
      <c r="BE55" s="478"/>
      <c r="BF55" s="478"/>
      <c r="BG55" s="478"/>
      <c r="BH55" s="478"/>
      <c r="BI55" s="478"/>
      <c r="BJ55" s="478"/>
      <c r="BK55" s="478"/>
      <c r="BL55" s="478"/>
      <c r="BM55" s="478"/>
      <c r="BN55" s="478"/>
      <c r="BO55" s="478"/>
      <c r="BP55" s="515"/>
      <c r="BQ55" s="515"/>
      <c r="BR55" s="515"/>
      <c r="BS55" s="515"/>
      <c r="BT55" s="515"/>
      <c r="BU55" s="515"/>
      <c r="BV55" s="515"/>
      <c r="BW55" s="515"/>
      <c r="BX55" s="515"/>
      <c r="BY55" s="515"/>
      <c r="BZ55" s="515"/>
      <c r="CA55" s="515"/>
      <c r="CB55" s="515"/>
      <c r="CC55" s="515"/>
      <c r="CD55" s="515"/>
      <c r="CE55" s="515"/>
      <c r="CF55" s="515"/>
      <c r="CG55" s="515"/>
      <c r="CH55" s="482"/>
      <c r="CI55" s="482"/>
      <c r="CJ55" s="482"/>
      <c r="CK55" s="482"/>
      <c r="CL55" s="482"/>
      <c r="CM55" s="482"/>
      <c r="CN55" s="482"/>
      <c r="CO55" s="482"/>
      <c r="CP55" s="482"/>
      <c r="CQ55" s="482"/>
      <c r="CR55" s="482"/>
      <c r="CS55" s="482"/>
      <c r="CT55" s="482"/>
      <c r="CU55" s="482"/>
      <c r="CV55" s="482"/>
      <c r="CW55" s="482"/>
      <c r="CX55" s="482"/>
      <c r="CY55" s="482"/>
      <c r="CZ55" s="482"/>
      <c r="DA55" s="482"/>
      <c r="DB55" s="482"/>
      <c r="DC55" s="482"/>
      <c r="DD55" s="482"/>
      <c r="DE55" s="482"/>
      <c r="DF55" s="482"/>
    </row>
    <row r="56" spans="2:110" ht="15" customHeight="1" x14ac:dyDescent="0.25">
      <c r="B56" s="457"/>
      <c r="C56" s="457"/>
      <c r="D56" s="457"/>
      <c r="E56" s="457"/>
      <c r="F56" s="457"/>
      <c r="G56" s="457"/>
      <c r="H56" s="457"/>
      <c r="I56" s="457"/>
      <c r="J56" s="457"/>
      <c r="K56" s="457"/>
      <c r="L56" s="457"/>
      <c r="M56" s="457"/>
      <c r="N56" s="457"/>
      <c r="O56" s="457"/>
      <c r="P56" s="457"/>
      <c r="Q56" s="457"/>
      <c r="R56" s="457"/>
      <c r="U56" s="481"/>
      <c r="V56" s="481"/>
      <c r="W56" s="481"/>
      <c r="X56" s="478"/>
      <c r="Y56" s="478"/>
      <c r="Z56" s="478"/>
      <c r="AA56" s="478"/>
      <c r="AB56" s="478"/>
      <c r="AC56" s="478"/>
      <c r="AD56" s="478"/>
      <c r="AE56" s="478"/>
      <c r="AF56" s="478"/>
      <c r="AG56" s="478"/>
      <c r="AH56" s="478"/>
      <c r="AI56" s="478"/>
      <c r="AJ56" s="478"/>
      <c r="AK56" s="478"/>
      <c r="AL56" s="478"/>
      <c r="AM56" s="478"/>
      <c r="AN56" s="478"/>
      <c r="AO56" s="478"/>
      <c r="AP56" s="478"/>
      <c r="AQ56" s="478"/>
      <c r="AR56" s="478"/>
      <c r="AS56" s="478"/>
      <c r="AT56" s="478"/>
      <c r="AU56" s="478"/>
      <c r="AV56" s="478"/>
      <c r="AW56" s="478"/>
      <c r="AX56" s="478"/>
      <c r="AY56" s="478"/>
      <c r="AZ56" s="478"/>
      <c r="BA56" s="478"/>
      <c r="BB56" s="478"/>
      <c r="BC56" s="478"/>
      <c r="BD56" s="478"/>
      <c r="BE56" s="478"/>
      <c r="BF56" s="478"/>
      <c r="BG56" s="478"/>
      <c r="BH56" s="478"/>
      <c r="BI56" s="478"/>
      <c r="BJ56" s="478"/>
      <c r="BK56" s="478"/>
      <c r="BL56" s="478"/>
      <c r="BM56" s="478"/>
      <c r="BN56" s="478"/>
      <c r="BO56" s="478"/>
      <c r="BP56" s="515"/>
      <c r="BQ56" s="515"/>
      <c r="BR56" s="515"/>
      <c r="BS56" s="515"/>
      <c r="BT56" s="515"/>
      <c r="BU56" s="515"/>
      <c r="BV56" s="515"/>
      <c r="BW56" s="515"/>
      <c r="BX56" s="515"/>
      <c r="BY56" s="515"/>
      <c r="BZ56" s="515"/>
      <c r="CA56" s="515"/>
      <c r="CB56" s="515"/>
      <c r="CC56" s="515"/>
      <c r="CD56" s="515"/>
      <c r="CE56" s="515"/>
      <c r="CF56" s="515"/>
      <c r="CG56" s="515"/>
      <c r="CH56" s="482"/>
      <c r="CI56" s="482"/>
      <c r="CJ56" s="482"/>
      <c r="CK56" s="482"/>
      <c r="CL56" s="482"/>
      <c r="CM56" s="482"/>
      <c r="CN56" s="482"/>
      <c r="CO56" s="482"/>
      <c r="CP56" s="482"/>
      <c r="CQ56" s="482"/>
      <c r="CR56" s="482"/>
      <c r="CS56" s="482"/>
      <c r="CT56" s="482"/>
      <c r="CU56" s="482"/>
      <c r="CV56" s="482"/>
      <c r="CW56" s="482"/>
      <c r="CX56" s="482"/>
      <c r="CY56" s="482"/>
      <c r="CZ56" s="482"/>
      <c r="DA56" s="482"/>
      <c r="DB56" s="482"/>
      <c r="DC56" s="482"/>
      <c r="DD56" s="482"/>
      <c r="DE56" s="482"/>
      <c r="DF56" s="482"/>
    </row>
    <row r="57" spans="2:110" ht="15.75" customHeight="1" x14ac:dyDescent="0.25">
      <c r="B57" s="457"/>
      <c r="C57" s="457"/>
      <c r="D57" s="457"/>
      <c r="E57" s="457"/>
      <c r="F57" s="457"/>
      <c r="G57" s="457"/>
      <c r="H57" s="457"/>
      <c r="I57" s="457"/>
      <c r="J57" s="457"/>
      <c r="K57" s="457"/>
      <c r="L57" s="457"/>
      <c r="M57" s="457"/>
      <c r="N57" s="458"/>
      <c r="O57" s="457"/>
      <c r="P57" s="457"/>
      <c r="Q57" s="457"/>
      <c r="R57" s="457"/>
      <c r="U57" s="480"/>
      <c r="V57" s="480"/>
      <c r="W57" s="480"/>
      <c r="X57" s="478"/>
      <c r="Y57" s="478"/>
      <c r="Z57" s="478"/>
      <c r="AA57" s="478"/>
      <c r="AB57" s="478"/>
      <c r="AC57" s="478"/>
      <c r="AD57" s="478"/>
      <c r="AE57" s="478"/>
      <c r="AF57" s="478"/>
      <c r="AG57" s="478"/>
      <c r="AH57" s="478"/>
      <c r="AI57" s="478"/>
      <c r="AJ57" s="478"/>
      <c r="AK57" s="478"/>
      <c r="AL57" s="478"/>
      <c r="AM57" s="478"/>
      <c r="AN57" s="478"/>
      <c r="AO57" s="478"/>
      <c r="AP57" s="478"/>
      <c r="AQ57" s="478"/>
      <c r="AR57" s="478"/>
      <c r="AS57" s="478"/>
      <c r="AT57" s="478"/>
      <c r="AU57" s="478"/>
      <c r="AV57" s="478"/>
      <c r="AW57" s="478"/>
      <c r="AX57" s="478"/>
      <c r="AY57" s="478"/>
      <c r="AZ57" s="478"/>
      <c r="BA57" s="478"/>
      <c r="BB57" s="478"/>
      <c r="BC57" s="478"/>
      <c r="BD57" s="478"/>
      <c r="BE57" s="478"/>
      <c r="BF57" s="478"/>
      <c r="BG57" s="478"/>
      <c r="BH57" s="478"/>
      <c r="BI57" s="478"/>
      <c r="BJ57" s="478"/>
      <c r="BK57" s="478"/>
      <c r="BL57" s="478"/>
      <c r="BM57" s="478"/>
      <c r="BN57" s="478"/>
      <c r="BO57" s="478"/>
      <c r="BP57" s="515"/>
      <c r="BQ57" s="515"/>
      <c r="BR57" s="515"/>
      <c r="BS57" s="515"/>
      <c r="BT57" s="515"/>
      <c r="BU57" s="515"/>
      <c r="BV57" s="515"/>
      <c r="BW57" s="515"/>
      <c r="BX57" s="515"/>
      <c r="BY57" s="515"/>
      <c r="BZ57" s="515"/>
      <c r="CA57" s="515"/>
      <c r="CB57" s="515"/>
      <c r="CC57" s="515"/>
      <c r="CD57" s="515"/>
      <c r="CE57" s="515"/>
      <c r="CF57" s="515"/>
      <c r="CG57" s="515"/>
      <c r="CH57" s="482"/>
      <c r="CI57" s="482"/>
      <c r="CJ57" s="482"/>
      <c r="CK57" s="482"/>
      <c r="CL57" s="482"/>
      <c r="CM57" s="482"/>
      <c r="CN57" s="482"/>
      <c r="CO57" s="482"/>
      <c r="CP57" s="482"/>
      <c r="CQ57" s="482"/>
      <c r="CR57" s="482"/>
      <c r="CS57" s="482"/>
      <c r="CT57" s="482"/>
      <c r="CU57" s="482"/>
      <c r="CV57" s="482"/>
      <c r="CW57" s="482"/>
      <c r="CX57" s="482"/>
      <c r="CY57" s="482"/>
      <c r="CZ57" s="482"/>
      <c r="DA57" s="482"/>
      <c r="DB57" s="482"/>
      <c r="DC57" s="482"/>
      <c r="DD57" s="482"/>
      <c r="DE57" s="482"/>
      <c r="DF57" s="482"/>
    </row>
    <row r="58" spans="2:110" ht="16.5" customHeight="1" x14ac:dyDescent="0.25">
      <c r="I58" s="457"/>
      <c r="J58" s="457"/>
      <c r="K58" s="457"/>
      <c r="L58" s="457"/>
      <c r="M58" s="457"/>
      <c r="N58" s="455"/>
      <c r="O58" s="457"/>
      <c r="P58" s="457"/>
      <c r="Q58" s="457"/>
      <c r="R58" s="457"/>
      <c r="U58" s="478"/>
      <c r="V58" s="478"/>
      <c r="W58" s="478"/>
      <c r="X58" s="478"/>
      <c r="Y58" s="478"/>
      <c r="Z58" s="478"/>
      <c r="AA58" s="478"/>
      <c r="AB58" s="478"/>
      <c r="AC58" s="478"/>
      <c r="AD58" s="478"/>
      <c r="AE58" s="478"/>
      <c r="AF58" s="478"/>
      <c r="AG58" s="478"/>
      <c r="AH58" s="478"/>
      <c r="AI58" s="478"/>
      <c r="AJ58" s="478"/>
      <c r="AK58" s="478"/>
      <c r="AL58" s="478"/>
      <c r="AM58" s="478"/>
      <c r="AN58" s="478"/>
      <c r="AO58" s="478"/>
      <c r="AP58" s="478"/>
      <c r="AQ58" s="478"/>
      <c r="AR58" s="478"/>
      <c r="AS58" s="478"/>
      <c r="AT58" s="478"/>
      <c r="AU58" s="478"/>
      <c r="AV58" s="478"/>
      <c r="AW58" s="478"/>
      <c r="AX58" s="478"/>
      <c r="AY58" s="478"/>
      <c r="AZ58" s="478"/>
      <c r="BA58" s="478"/>
      <c r="BB58" s="478"/>
      <c r="BC58" s="478"/>
      <c r="BD58" s="478"/>
      <c r="BE58" s="478"/>
      <c r="BF58" s="478"/>
      <c r="BG58" s="478"/>
      <c r="BH58" s="478"/>
      <c r="BI58" s="478"/>
      <c r="BJ58" s="478"/>
      <c r="BK58" s="478"/>
      <c r="BL58" s="478"/>
      <c r="BM58" s="478"/>
      <c r="BN58" s="478"/>
      <c r="BO58" s="478"/>
      <c r="BP58" s="515"/>
      <c r="BQ58" s="515"/>
      <c r="BR58" s="515"/>
      <c r="BS58" s="515"/>
      <c r="BT58" s="515"/>
      <c r="BU58" s="515"/>
      <c r="BV58" s="515"/>
      <c r="BW58" s="515"/>
      <c r="BX58" s="515"/>
      <c r="BY58" s="515"/>
      <c r="BZ58" s="515"/>
      <c r="CA58" s="515"/>
      <c r="CB58" s="515"/>
      <c r="CC58" s="515"/>
      <c r="CD58" s="515"/>
      <c r="CE58" s="515"/>
      <c r="CF58" s="515"/>
      <c r="CG58" s="515"/>
      <c r="CH58" s="482"/>
      <c r="CI58" s="482"/>
      <c r="CJ58" s="482"/>
      <c r="CK58" s="482"/>
      <c r="CL58" s="482"/>
      <c r="CM58" s="482"/>
      <c r="CN58" s="482"/>
      <c r="CO58" s="482"/>
      <c r="CP58" s="482"/>
      <c r="CQ58" s="482"/>
      <c r="CR58" s="482"/>
      <c r="CS58" s="482"/>
      <c r="CT58" s="482"/>
      <c r="CU58" s="482"/>
      <c r="CV58" s="482"/>
      <c r="CW58" s="482"/>
      <c r="CX58" s="482"/>
      <c r="CY58" s="482"/>
      <c r="CZ58" s="482"/>
      <c r="DA58" s="482"/>
      <c r="DB58" s="482"/>
      <c r="DC58" s="482"/>
      <c r="DD58" s="482"/>
      <c r="DE58" s="482"/>
      <c r="DF58" s="482"/>
    </row>
    <row r="59" spans="2:110" ht="16.5" customHeight="1" x14ac:dyDescent="0.25">
      <c r="I59" s="457"/>
      <c r="J59" s="457"/>
      <c r="K59" s="457"/>
      <c r="L59" s="457"/>
      <c r="U59" s="478"/>
      <c r="V59" s="478"/>
      <c r="W59" s="478"/>
      <c r="X59" s="478"/>
      <c r="Y59" s="478"/>
      <c r="Z59" s="478"/>
      <c r="AA59" s="478"/>
      <c r="AB59" s="478"/>
      <c r="AC59" s="478"/>
      <c r="AD59" s="478"/>
      <c r="AE59" s="478"/>
      <c r="AF59" s="478"/>
      <c r="AG59" s="478"/>
      <c r="AH59" s="478"/>
      <c r="AI59" s="478"/>
      <c r="AJ59" s="478"/>
      <c r="AK59" s="478"/>
      <c r="AL59" s="478"/>
      <c r="AM59" s="478"/>
      <c r="AN59" s="478"/>
      <c r="AO59" s="478"/>
      <c r="AP59" s="478"/>
      <c r="AQ59" s="478"/>
      <c r="AR59" s="478"/>
      <c r="AS59" s="478"/>
      <c r="AT59" s="478"/>
      <c r="AU59" s="478"/>
      <c r="AV59" s="478"/>
      <c r="AW59" s="478"/>
      <c r="AX59" s="478"/>
      <c r="AY59" s="478"/>
      <c r="AZ59" s="478"/>
      <c r="BA59" s="478"/>
      <c r="BB59" s="478"/>
      <c r="BC59" s="478"/>
      <c r="BD59" s="478"/>
      <c r="BE59" s="478"/>
      <c r="BF59" s="478"/>
      <c r="BG59" s="478"/>
      <c r="BH59" s="478"/>
      <c r="BI59" s="478"/>
      <c r="BJ59" s="478"/>
      <c r="BK59" s="478"/>
      <c r="BL59" s="478"/>
      <c r="BM59" s="478"/>
      <c r="BN59" s="478"/>
      <c r="BO59" s="478"/>
      <c r="BP59" s="515"/>
      <c r="BQ59" s="515"/>
      <c r="BR59" s="515"/>
      <c r="BS59" s="515"/>
      <c r="BT59" s="515"/>
      <c r="BU59" s="515"/>
      <c r="BV59" s="515"/>
      <c r="BW59" s="515"/>
      <c r="BX59" s="515"/>
      <c r="BY59" s="515"/>
      <c r="BZ59" s="515"/>
      <c r="CA59" s="515"/>
      <c r="CB59" s="515"/>
      <c r="CC59" s="515"/>
      <c r="CD59" s="515"/>
      <c r="CE59" s="515"/>
      <c r="CF59" s="515"/>
      <c r="CG59" s="515"/>
      <c r="CH59" s="482"/>
      <c r="CI59" s="482"/>
      <c r="CJ59" s="482"/>
      <c r="CK59" s="482"/>
      <c r="CL59" s="482"/>
      <c r="CM59" s="482"/>
      <c r="CN59" s="482"/>
      <c r="CO59" s="482"/>
      <c r="CP59" s="482"/>
      <c r="CQ59" s="482"/>
      <c r="CR59" s="482"/>
      <c r="CS59" s="482"/>
      <c r="CT59" s="482"/>
      <c r="CU59" s="482"/>
      <c r="CV59" s="482"/>
      <c r="CW59" s="482"/>
      <c r="CX59" s="482"/>
      <c r="CY59" s="482"/>
      <c r="CZ59" s="482"/>
      <c r="DA59" s="482"/>
      <c r="DB59" s="482"/>
      <c r="DC59" s="482"/>
      <c r="DD59" s="482"/>
      <c r="DE59" s="482"/>
      <c r="DF59" s="482"/>
    </row>
    <row r="60" spans="2:110" ht="15" customHeight="1" x14ac:dyDescent="0.25">
      <c r="I60" s="457"/>
      <c r="J60" s="457"/>
      <c r="K60" s="457"/>
      <c r="L60" s="457"/>
      <c r="U60" s="478"/>
      <c r="V60" s="478"/>
      <c r="W60" s="478"/>
      <c r="X60" s="478"/>
      <c r="Y60" s="478"/>
      <c r="Z60" s="478"/>
      <c r="AA60" s="478"/>
      <c r="AB60" s="478"/>
      <c r="AC60" s="478"/>
      <c r="AD60" s="478"/>
      <c r="AE60" s="478"/>
      <c r="AF60" s="478"/>
      <c r="AG60" s="478"/>
      <c r="AH60" s="478"/>
      <c r="AI60" s="478"/>
      <c r="AJ60" s="478"/>
      <c r="AK60" s="478"/>
      <c r="AL60" s="478"/>
      <c r="AM60" s="478"/>
      <c r="AN60" s="478"/>
      <c r="AO60" s="478"/>
      <c r="AP60" s="478"/>
      <c r="AQ60" s="478"/>
      <c r="AR60" s="478"/>
      <c r="AS60" s="478"/>
      <c r="AT60" s="478"/>
      <c r="AU60" s="478"/>
      <c r="AV60" s="478"/>
      <c r="AW60" s="478"/>
      <c r="AX60" s="478"/>
      <c r="AY60" s="478"/>
      <c r="AZ60" s="478"/>
      <c r="BA60" s="478"/>
      <c r="BB60" s="478"/>
      <c r="BC60" s="478"/>
      <c r="BD60" s="478"/>
      <c r="BE60" s="478"/>
      <c r="BF60" s="478"/>
      <c r="BG60" s="478"/>
      <c r="BH60" s="478"/>
      <c r="BI60" s="478"/>
      <c r="BJ60" s="478"/>
      <c r="BK60" s="478"/>
      <c r="BL60" s="478"/>
      <c r="BM60" s="478"/>
      <c r="BN60" s="478"/>
      <c r="BO60" s="478"/>
      <c r="BP60" s="515"/>
      <c r="BQ60" s="515"/>
      <c r="BR60" s="515"/>
      <c r="BS60" s="515"/>
      <c r="BT60" s="515"/>
      <c r="BU60" s="515"/>
      <c r="BV60" s="515"/>
      <c r="BW60" s="515"/>
      <c r="BX60" s="515"/>
      <c r="BY60" s="515"/>
      <c r="BZ60" s="515"/>
      <c r="CA60" s="515"/>
      <c r="CB60" s="515"/>
      <c r="CC60" s="515"/>
      <c r="CD60" s="515"/>
      <c r="CE60" s="515"/>
      <c r="CF60" s="515"/>
      <c r="CG60" s="515"/>
      <c r="CH60" s="482"/>
      <c r="CI60" s="482"/>
      <c r="CJ60" s="482"/>
      <c r="CK60" s="482"/>
      <c r="CL60" s="482"/>
      <c r="CM60" s="482"/>
      <c r="CN60" s="482"/>
      <c r="CO60" s="482"/>
      <c r="CP60" s="482"/>
      <c r="CQ60" s="482"/>
      <c r="CR60" s="482"/>
      <c r="CS60" s="482"/>
      <c r="CT60" s="482"/>
      <c r="CU60" s="482"/>
      <c r="CV60" s="482"/>
      <c r="CW60" s="482"/>
      <c r="CX60" s="482"/>
      <c r="CY60" s="482"/>
      <c r="CZ60" s="482"/>
      <c r="DA60" s="482"/>
      <c r="DB60" s="482"/>
      <c r="DC60" s="482"/>
      <c r="DD60" s="482"/>
      <c r="DE60" s="482"/>
      <c r="DF60" s="482"/>
    </row>
    <row r="61" spans="2:110" ht="15" customHeight="1" x14ac:dyDescent="0.25">
      <c r="I61" s="457"/>
      <c r="J61" s="457"/>
      <c r="K61" s="457"/>
      <c r="L61" s="457"/>
      <c r="U61" s="478"/>
      <c r="V61" s="478"/>
      <c r="W61" s="478"/>
      <c r="X61" s="478"/>
      <c r="Y61" s="478"/>
      <c r="Z61" s="478"/>
      <c r="AA61" s="478"/>
      <c r="AB61" s="478"/>
      <c r="AC61" s="478"/>
      <c r="AD61" s="478"/>
      <c r="AE61" s="478"/>
      <c r="AF61" s="478"/>
      <c r="AG61" s="478"/>
      <c r="AH61" s="478"/>
      <c r="AI61" s="478"/>
      <c r="AJ61" s="478"/>
      <c r="AK61" s="478"/>
      <c r="AL61" s="478"/>
      <c r="AM61" s="478"/>
      <c r="AN61" s="478"/>
      <c r="AO61" s="478"/>
      <c r="AP61" s="478"/>
      <c r="AQ61" s="478"/>
      <c r="AR61" s="478"/>
      <c r="AS61" s="478"/>
      <c r="AT61" s="478"/>
      <c r="AU61" s="478"/>
      <c r="AV61" s="478"/>
      <c r="AW61" s="478"/>
      <c r="AX61" s="478"/>
      <c r="AY61" s="478"/>
      <c r="AZ61" s="478"/>
      <c r="BA61" s="478"/>
      <c r="BB61" s="478"/>
      <c r="BC61" s="478"/>
      <c r="BD61" s="478"/>
      <c r="BE61" s="478"/>
      <c r="BF61" s="478"/>
      <c r="BG61" s="478"/>
      <c r="BH61" s="478"/>
      <c r="BI61" s="478"/>
      <c r="BJ61" s="478"/>
      <c r="BK61" s="478"/>
      <c r="BL61" s="478"/>
      <c r="BM61" s="478"/>
      <c r="BN61" s="478"/>
      <c r="BO61" s="478"/>
      <c r="BP61" s="515"/>
      <c r="BQ61" s="515"/>
      <c r="BR61" s="515"/>
      <c r="BS61" s="515"/>
      <c r="BT61" s="515"/>
      <c r="BU61" s="515"/>
      <c r="BV61" s="515"/>
      <c r="BW61" s="515"/>
      <c r="BX61" s="515"/>
      <c r="BY61" s="515"/>
      <c r="BZ61" s="515"/>
      <c r="CA61" s="515"/>
      <c r="CB61" s="515"/>
      <c r="CC61" s="515"/>
      <c r="CD61" s="515"/>
      <c r="CE61" s="515"/>
      <c r="CF61" s="515"/>
      <c r="CG61" s="515"/>
      <c r="CH61" s="482"/>
      <c r="CI61" s="482"/>
      <c r="CJ61" s="482"/>
      <c r="CK61" s="482"/>
      <c r="CL61" s="482"/>
      <c r="CM61" s="482"/>
      <c r="CN61" s="482"/>
      <c r="CO61" s="482"/>
      <c r="CP61" s="482"/>
      <c r="CQ61" s="482"/>
      <c r="CR61" s="482"/>
      <c r="CS61" s="482"/>
      <c r="CT61" s="482"/>
      <c r="CU61" s="482"/>
      <c r="CV61" s="482"/>
      <c r="CW61" s="482"/>
      <c r="CX61" s="482"/>
      <c r="CY61" s="482"/>
      <c r="CZ61" s="482"/>
      <c r="DA61" s="482"/>
      <c r="DB61" s="482"/>
      <c r="DC61" s="482"/>
      <c r="DD61" s="482"/>
      <c r="DE61" s="482"/>
      <c r="DF61" s="482"/>
    </row>
    <row r="62" spans="2:110" ht="15.75" customHeight="1" x14ac:dyDescent="0.25">
      <c r="I62" s="457"/>
      <c r="J62" s="457"/>
      <c r="K62" s="457"/>
      <c r="L62" s="457"/>
      <c r="U62" s="478"/>
      <c r="V62" s="478"/>
      <c r="W62" s="478"/>
      <c r="X62" s="478"/>
      <c r="Y62" s="478"/>
      <c r="Z62" s="478"/>
      <c r="AA62" s="478"/>
      <c r="AB62" s="478"/>
      <c r="AC62" s="478"/>
      <c r="AD62" s="478"/>
      <c r="AE62" s="478"/>
      <c r="AF62" s="478"/>
      <c r="AG62" s="478"/>
      <c r="AH62" s="478"/>
      <c r="AI62" s="478"/>
      <c r="AJ62" s="478"/>
      <c r="AK62" s="478"/>
      <c r="AL62" s="478"/>
      <c r="AM62" s="478"/>
      <c r="AN62" s="478"/>
      <c r="AO62" s="478"/>
      <c r="AP62" s="478"/>
      <c r="AQ62" s="478"/>
      <c r="AR62" s="478"/>
      <c r="AS62" s="478"/>
      <c r="AT62" s="478"/>
      <c r="AU62" s="478"/>
      <c r="AV62" s="478"/>
      <c r="AW62" s="478"/>
      <c r="AX62" s="478"/>
      <c r="AY62" s="478"/>
      <c r="AZ62" s="478"/>
      <c r="BA62" s="478"/>
      <c r="BB62" s="478"/>
      <c r="BC62" s="478"/>
      <c r="BD62" s="478"/>
      <c r="BE62" s="478"/>
      <c r="BF62" s="478"/>
      <c r="BG62" s="478"/>
      <c r="BH62" s="478"/>
      <c r="BI62" s="478"/>
      <c r="BJ62" s="478"/>
      <c r="BK62" s="478"/>
      <c r="BL62" s="478"/>
      <c r="BM62" s="478"/>
      <c r="BN62" s="478"/>
      <c r="BO62" s="478"/>
      <c r="BP62" s="515"/>
      <c r="BQ62" s="515"/>
      <c r="BR62" s="515"/>
      <c r="BS62" s="515"/>
      <c r="BT62" s="515"/>
      <c r="BU62" s="515"/>
      <c r="BV62" s="515"/>
      <c r="BW62" s="515"/>
      <c r="BX62" s="515"/>
      <c r="BY62" s="515"/>
      <c r="BZ62" s="515"/>
      <c r="CA62" s="515"/>
      <c r="CB62" s="515"/>
      <c r="CC62" s="515"/>
      <c r="CD62" s="515"/>
      <c r="CE62" s="515"/>
      <c r="CF62" s="515"/>
      <c r="CG62" s="515"/>
      <c r="CH62" s="482"/>
      <c r="CI62" s="482"/>
      <c r="CJ62" s="482"/>
      <c r="CK62" s="482"/>
      <c r="CL62" s="482"/>
      <c r="CM62" s="482"/>
      <c r="CN62" s="482"/>
      <c r="CO62" s="482"/>
      <c r="CP62" s="482"/>
      <c r="CQ62" s="482"/>
      <c r="CR62" s="482"/>
      <c r="CS62" s="482"/>
      <c r="CT62" s="482"/>
      <c r="CU62" s="482"/>
      <c r="CV62" s="482"/>
      <c r="CW62" s="482"/>
      <c r="CX62" s="482"/>
      <c r="CY62" s="482"/>
      <c r="CZ62" s="482"/>
      <c r="DA62" s="482"/>
      <c r="DB62" s="482"/>
      <c r="DC62" s="482"/>
      <c r="DD62" s="482"/>
      <c r="DE62" s="482"/>
      <c r="DF62" s="482"/>
    </row>
    <row r="63" spans="2:110" ht="15.75" customHeight="1" x14ac:dyDescent="0.25">
      <c r="U63" s="478"/>
      <c r="V63" s="478"/>
      <c r="W63" s="478"/>
      <c r="X63" s="478"/>
      <c r="Y63" s="478"/>
      <c r="Z63" s="478"/>
      <c r="AA63" s="478"/>
      <c r="AB63" s="478"/>
      <c r="AC63" s="478"/>
      <c r="AD63" s="478"/>
      <c r="AE63" s="478"/>
      <c r="AF63" s="478"/>
      <c r="AG63" s="478"/>
      <c r="AH63" s="478"/>
      <c r="AI63" s="478"/>
      <c r="AJ63" s="478"/>
      <c r="AK63" s="478"/>
      <c r="AL63" s="478"/>
      <c r="AM63" s="478"/>
      <c r="AN63" s="478"/>
      <c r="AO63" s="478"/>
      <c r="AP63" s="478"/>
      <c r="AQ63" s="478"/>
      <c r="AR63" s="478"/>
      <c r="AS63" s="478"/>
      <c r="AT63" s="478"/>
      <c r="AU63" s="478"/>
      <c r="AV63" s="478"/>
      <c r="AW63" s="478"/>
      <c r="AX63" s="478"/>
      <c r="AY63" s="478"/>
      <c r="AZ63" s="478"/>
      <c r="BA63" s="478"/>
      <c r="BB63" s="478"/>
      <c r="BC63" s="478"/>
      <c r="BD63" s="478"/>
      <c r="BE63" s="478"/>
      <c r="BF63" s="478"/>
      <c r="BG63" s="478"/>
      <c r="BH63" s="478"/>
      <c r="BI63" s="478"/>
      <c r="BJ63" s="478"/>
      <c r="BK63" s="478"/>
      <c r="BL63" s="478"/>
      <c r="BM63" s="478"/>
      <c r="BN63" s="478"/>
      <c r="BO63" s="478"/>
      <c r="BP63" s="515"/>
      <c r="BQ63" s="515"/>
      <c r="BR63" s="515"/>
      <c r="BS63" s="515"/>
      <c r="BT63" s="515"/>
      <c r="BU63" s="515"/>
      <c r="BV63" s="515"/>
      <c r="BW63" s="515"/>
      <c r="BX63" s="515"/>
      <c r="BY63" s="515"/>
      <c r="BZ63" s="515"/>
      <c r="CA63" s="515"/>
      <c r="CB63" s="515"/>
      <c r="CC63" s="515"/>
      <c r="CD63" s="515"/>
      <c r="CE63" s="515"/>
      <c r="CF63" s="515"/>
      <c r="CG63" s="515"/>
      <c r="CH63" s="482"/>
      <c r="CI63" s="482"/>
      <c r="CJ63" s="482"/>
      <c r="CK63" s="482"/>
      <c r="CL63" s="482"/>
      <c r="CM63" s="482"/>
      <c r="CN63" s="482"/>
      <c r="CO63" s="482"/>
      <c r="CP63" s="482"/>
      <c r="CQ63" s="482"/>
      <c r="CR63" s="482"/>
      <c r="CS63" s="482"/>
      <c r="CT63" s="482"/>
      <c r="CU63" s="482"/>
      <c r="CV63" s="482"/>
      <c r="CW63" s="482"/>
      <c r="CX63" s="482"/>
      <c r="CY63" s="482"/>
      <c r="CZ63" s="482"/>
      <c r="DA63" s="482"/>
      <c r="DB63" s="482"/>
      <c r="DC63" s="482"/>
      <c r="DD63" s="482"/>
      <c r="DE63" s="482"/>
      <c r="DF63" s="482"/>
    </row>
    <row r="64" spans="2:110" ht="15" customHeight="1" x14ac:dyDescent="0.25">
      <c r="U64" s="478"/>
      <c r="V64" s="478"/>
      <c r="W64" s="478"/>
      <c r="X64" s="478"/>
      <c r="Y64" s="478"/>
      <c r="Z64" s="478"/>
      <c r="AA64" s="478"/>
      <c r="AB64" s="478"/>
      <c r="AC64" s="478"/>
      <c r="AD64" s="478"/>
      <c r="AE64" s="478"/>
      <c r="AF64" s="478"/>
      <c r="AG64" s="478"/>
      <c r="AH64" s="478"/>
      <c r="AI64" s="478"/>
      <c r="AJ64" s="478"/>
      <c r="AK64" s="478"/>
      <c r="AL64" s="478"/>
      <c r="AM64" s="478"/>
      <c r="AN64" s="478"/>
      <c r="AO64" s="478"/>
      <c r="AP64" s="478"/>
      <c r="AQ64" s="478"/>
      <c r="AR64" s="478"/>
      <c r="AS64" s="478"/>
      <c r="AT64" s="478"/>
      <c r="AU64" s="478"/>
      <c r="AV64" s="478"/>
      <c r="AW64" s="478"/>
      <c r="AX64" s="478"/>
      <c r="AY64" s="478"/>
      <c r="AZ64" s="478"/>
      <c r="BA64" s="478"/>
      <c r="BB64" s="478"/>
      <c r="BC64" s="478"/>
      <c r="BD64" s="478"/>
      <c r="BE64" s="478"/>
      <c r="BF64" s="478"/>
      <c r="BG64" s="478"/>
      <c r="BH64" s="478"/>
      <c r="BI64" s="478"/>
      <c r="BJ64" s="478"/>
      <c r="BK64" s="478"/>
      <c r="BL64" s="478"/>
      <c r="BM64" s="478"/>
      <c r="BN64" s="478"/>
      <c r="BO64" s="478"/>
      <c r="BP64" s="515"/>
      <c r="BQ64" s="515"/>
      <c r="BR64" s="515"/>
      <c r="BS64" s="515"/>
      <c r="BT64" s="515"/>
      <c r="BU64" s="515"/>
      <c r="BV64" s="515"/>
      <c r="BW64" s="515"/>
      <c r="BX64" s="515"/>
      <c r="BY64" s="515"/>
      <c r="BZ64" s="515"/>
      <c r="CA64" s="515"/>
      <c r="CB64" s="515"/>
      <c r="CC64" s="515"/>
      <c r="CD64" s="515"/>
      <c r="CE64" s="515"/>
      <c r="CF64" s="515"/>
      <c r="CG64" s="515"/>
      <c r="CH64" s="482"/>
      <c r="CI64" s="482"/>
      <c r="CJ64" s="482"/>
      <c r="CK64" s="482"/>
      <c r="CL64" s="482"/>
      <c r="CM64" s="482"/>
      <c r="CN64" s="482"/>
      <c r="CO64" s="482"/>
      <c r="CP64" s="482"/>
      <c r="CQ64" s="482"/>
      <c r="CR64" s="482"/>
      <c r="CS64" s="482"/>
      <c r="CT64" s="482"/>
      <c r="CU64" s="482"/>
      <c r="CV64" s="482"/>
      <c r="CW64" s="482"/>
      <c r="CX64" s="482"/>
      <c r="CY64" s="482"/>
      <c r="CZ64" s="482"/>
      <c r="DA64" s="482"/>
      <c r="DB64" s="482"/>
      <c r="DC64" s="482"/>
      <c r="DD64" s="482"/>
      <c r="DE64" s="482"/>
      <c r="DF64" s="482"/>
    </row>
    <row r="65" spans="21:110" ht="15.75" customHeight="1" x14ac:dyDescent="0.25">
      <c r="U65" s="478"/>
      <c r="V65" s="478"/>
      <c r="W65" s="478"/>
      <c r="X65" s="478"/>
      <c r="Y65" s="478"/>
      <c r="Z65" s="478"/>
      <c r="AA65" s="478"/>
      <c r="AB65" s="478"/>
      <c r="AC65" s="478"/>
      <c r="AD65" s="478"/>
      <c r="AE65" s="478"/>
      <c r="AF65" s="478"/>
      <c r="AG65" s="478"/>
      <c r="AH65" s="478"/>
      <c r="AI65" s="478"/>
      <c r="AJ65" s="478"/>
      <c r="AK65" s="478"/>
      <c r="AL65" s="478"/>
      <c r="AM65" s="478"/>
      <c r="AN65" s="478"/>
      <c r="AO65" s="478"/>
      <c r="AP65" s="478"/>
      <c r="AQ65" s="478"/>
      <c r="AR65" s="478"/>
      <c r="AS65" s="478"/>
      <c r="AT65" s="478"/>
      <c r="AU65" s="478"/>
      <c r="AV65" s="478"/>
      <c r="AW65" s="478"/>
      <c r="AX65" s="478"/>
      <c r="AY65" s="478"/>
      <c r="AZ65" s="478"/>
      <c r="BA65" s="478"/>
      <c r="BB65" s="478"/>
      <c r="BC65" s="478"/>
      <c r="BD65" s="478"/>
      <c r="BE65" s="478"/>
      <c r="BF65" s="478"/>
      <c r="BG65" s="478"/>
      <c r="BH65" s="478"/>
      <c r="BI65" s="478"/>
      <c r="BJ65" s="478"/>
      <c r="BK65" s="478"/>
      <c r="BL65" s="478"/>
      <c r="BM65" s="478"/>
      <c r="BN65" s="478"/>
      <c r="BO65" s="478"/>
      <c r="BP65" s="515"/>
      <c r="BQ65" s="515"/>
      <c r="BR65" s="515"/>
      <c r="BS65" s="515"/>
      <c r="BT65" s="515"/>
      <c r="BU65" s="515"/>
      <c r="BV65" s="515"/>
      <c r="BW65" s="515"/>
      <c r="BX65" s="515"/>
      <c r="BY65" s="515"/>
      <c r="BZ65" s="515"/>
      <c r="CA65" s="515"/>
      <c r="CB65" s="515"/>
      <c r="CC65" s="515"/>
      <c r="CD65" s="515"/>
      <c r="CE65" s="515"/>
      <c r="CF65" s="515"/>
      <c r="CG65" s="515"/>
      <c r="CH65" s="482"/>
      <c r="CI65" s="482"/>
      <c r="CJ65" s="482"/>
      <c r="CK65" s="482"/>
      <c r="CL65" s="482"/>
      <c r="CM65" s="482"/>
      <c r="CN65" s="482"/>
      <c r="CO65" s="482"/>
      <c r="CP65" s="482"/>
      <c r="CQ65" s="482"/>
      <c r="CR65" s="482"/>
      <c r="CS65" s="482"/>
      <c r="CT65" s="482"/>
      <c r="CU65" s="482"/>
      <c r="CV65" s="482"/>
      <c r="CW65" s="482"/>
      <c r="CX65" s="482"/>
      <c r="CY65" s="482"/>
      <c r="CZ65" s="482"/>
      <c r="DA65" s="482"/>
      <c r="DB65" s="482"/>
      <c r="DC65" s="482"/>
      <c r="DD65" s="482"/>
      <c r="DE65" s="482"/>
      <c r="DF65" s="482"/>
    </row>
    <row r="66" spans="21:110" ht="15.75" customHeight="1" x14ac:dyDescent="0.25">
      <c r="U66" s="478"/>
      <c r="V66" s="478"/>
      <c r="W66" s="478"/>
      <c r="X66" s="478"/>
      <c r="Y66" s="478"/>
      <c r="Z66" s="478"/>
      <c r="AA66" s="478"/>
      <c r="AB66" s="478"/>
      <c r="AC66" s="478"/>
      <c r="AD66" s="478"/>
      <c r="AE66" s="478"/>
      <c r="AF66" s="478"/>
      <c r="AG66" s="478"/>
      <c r="AH66" s="478"/>
      <c r="AI66" s="478"/>
      <c r="AJ66" s="478"/>
      <c r="AK66" s="478"/>
      <c r="AL66" s="478"/>
      <c r="AM66" s="478"/>
      <c r="AN66" s="478"/>
      <c r="AO66" s="478"/>
      <c r="AP66" s="478"/>
      <c r="AQ66" s="478"/>
      <c r="AR66" s="478"/>
      <c r="AS66" s="478"/>
      <c r="AT66" s="478"/>
      <c r="AU66" s="478"/>
      <c r="AV66" s="478"/>
      <c r="AW66" s="478"/>
      <c r="AX66" s="478"/>
      <c r="AY66" s="478"/>
      <c r="AZ66" s="478"/>
      <c r="BA66" s="478"/>
      <c r="BB66" s="478"/>
      <c r="BC66" s="478"/>
      <c r="BD66" s="478"/>
      <c r="BE66" s="478"/>
      <c r="BF66" s="478"/>
      <c r="BG66" s="478"/>
      <c r="BH66" s="478"/>
      <c r="BI66" s="478"/>
      <c r="BJ66" s="478"/>
      <c r="BK66" s="478"/>
      <c r="BL66" s="478"/>
      <c r="BM66" s="478"/>
      <c r="BN66" s="478"/>
      <c r="BO66" s="478"/>
      <c r="BP66" s="515"/>
      <c r="BQ66" s="515"/>
      <c r="BR66" s="515"/>
      <c r="BS66" s="515"/>
      <c r="BT66" s="515"/>
      <c r="BU66" s="515"/>
      <c r="BV66" s="515"/>
      <c r="BW66" s="515"/>
      <c r="BX66" s="515"/>
      <c r="BY66" s="515"/>
      <c r="BZ66" s="515"/>
      <c r="CA66" s="515"/>
      <c r="CB66" s="515"/>
      <c r="CC66" s="515"/>
      <c r="CD66" s="515"/>
      <c r="CE66" s="515"/>
      <c r="CF66" s="515"/>
      <c r="CG66" s="515"/>
      <c r="CH66" s="482"/>
      <c r="CI66" s="482"/>
      <c r="CJ66" s="482"/>
      <c r="CK66" s="482"/>
      <c r="CL66" s="482"/>
      <c r="CM66" s="482"/>
      <c r="CN66" s="482"/>
      <c r="CO66" s="482"/>
      <c r="CP66" s="482"/>
      <c r="CQ66" s="482"/>
      <c r="CR66" s="482"/>
      <c r="CS66" s="482"/>
      <c r="CT66" s="482"/>
      <c r="CU66" s="482"/>
      <c r="CV66" s="482"/>
      <c r="CW66" s="482"/>
      <c r="CX66" s="482"/>
      <c r="CY66" s="482"/>
      <c r="CZ66" s="482"/>
      <c r="DA66" s="482"/>
      <c r="DB66" s="482"/>
      <c r="DC66" s="482"/>
      <c r="DD66" s="482"/>
      <c r="DE66" s="482"/>
      <c r="DF66" s="482"/>
    </row>
    <row r="67" spans="21:110" ht="15.75" customHeight="1" x14ac:dyDescent="0.25">
      <c r="U67" s="478"/>
      <c r="V67" s="478"/>
      <c r="W67" s="478"/>
      <c r="X67" s="478"/>
      <c r="Y67" s="478"/>
      <c r="Z67" s="478"/>
      <c r="AA67" s="478"/>
      <c r="AB67" s="478"/>
      <c r="AC67" s="478"/>
      <c r="AD67" s="478"/>
      <c r="AE67" s="478"/>
      <c r="AF67" s="478"/>
      <c r="AG67" s="478"/>
      <c r="AH67" s="478"/>
      <c r="AI67" s="478"/>
      <c r="AJ67" s="478"/>
      <c r="AK67" s="478"/>
      <c r="AL67" s="478"/>
      <c r="AM67" s="478"/>
      <c r="AN67" s="478"/>
      <c r="AO67" s="478"/>
      <c r="AP67" s="478"/>
      <c r="AQ67" s="478"/>
      <c r="AR67" s="478"/>
      <c r="AS67" s="478"/>
      <c r="AT67" s="478"/>
      <c r="AU67" s="478"/>
      <c r="AV67" s="478"/>
      <c r="AW67" s="478"/>
      <c r="AX67" s="478"/>
      <c r="AY67" s="478"/>
      <c r="AZ67" s="478"/>
      <c r="BA67" s="478"/>
      <c r="BB67" s="478"/>
      <c r="BC67" s="478"/>
      <c r="BD67" s="478"/>
      <c r="BE67" s="478"/>
      <c r="BF67" s="478"/>
      <c r="BG67" s="478"/>
      <c r="BH67" s="478"/>
      <c r="BI67" s="478"/>
      <c r="BJ67" s="478"/>
      <c r="BK67" s="478"/>
      <c r="BL67" s="478"/>
      <c r="BM67" s="478"/>
      <c r="BN67" s="478"/>
      <c r="BO67" s="478"/>
      <c r="BP67" s="515"/>
      <c r="BQ67" s="515"/>
      <c r="BR67" s="515"/>
      <c r="BS67" s="515"/>
      <c r="BT67" s="515"/>
      <c r="BU67" s="515"/>
      <c r="BV67" s="515"/>
      <c r="BW67" s="515"/>
      <c r="BX67" s="515"/>
      <c r="BY67" s="515"/>
      <c r="BZ67" s="515"/>
      <c r="CA67" s="515"/>
      <c r="CB67" s="515"/>
      <c r="CC67" s="515"/>
      <c r="CD67" s="515"/>
      <c r="CE67" s="515"/>
      <c r="CF67" s="515"/>
      <c r="CG67" s="515"/>
      <c r="CH67" s="482"/>
      <c r="CI67" s="482"/>
      <c r="CJ67" s="482"/>
      <c r="CK67" s="482"/>
      <c r="CL67" s="482"/>
      <c r="CM67" s="482"/>
      <c r="CN67" s="482"/>
      <c r="CO67" s="482"/>
      <c r="CP67" s="482"/>
      <c r="CQ67" s="482"/>
      <c r="CR67" s="482"/>
      <c r="CS67" s="482"/>
      <c r="CT67" s="482"/>
      <c r="CU67" s="482"/>
      <c r="CV67" s="482"/>
      <c r="CW67" s="482"/>
      <c r="CX67" s="482"/>
      <c r="CY67" s="482"/>
      <c r="CZ67" s="482"/>
      <c r="DA67" s="482"/>
      <c r="DB67" s="482"/>
      <c r="DC67" s="482"/>
      <c r="DD67" s="482"/>
      <c r="DE67" s="482"/>
      <c r="DF67" s="482"/>
    </row>
    <row r="68" spans="21:110" ht="15.75" customHeight="1" x14ac:dyDescent="0.25">
      <c r="U68" s="478"/>
      <c r="V68" s="478"/>
      <c r="W68" s="478"/>
      <c r="X68" s="478"/>
      <c r="Y68" s="478"/>
      <c r="Z68" s="478"/>
      <c r="AA68" s="478"/>
      <c r="AB68" s="478"/>
      <c r="AC68" s="478"/>
      <c r="AD68" s="478"/>
      <c r="AE68" s="478"/>
      <c r="AF68" s="478"/>
      <c r="AG68" s="478"/>
      <c r="AH68" s="478"/>
      <c r="AI68" s="478"/>
      <c r="AJ68" s="478"/>
      <c r="AK68" s="478"/>
      <c r="AL68" s="478"/>
      <c r="AM68" s="478"/>
      <c r="AN68" s="478"/>
      <c r="AO68" s="478"/>
      <c r="AP68" s="478"/>
      <c r="AQ68" s="478"/>
      <c r="AR68" s="478"/>
      <c r="AS68" s="478"/>
      <c r="AT68" s="478"/>
      <c r="AU68" s="478"/>
      <c r="AV68" s="478"/>
      <c r="AW68" s="478"/>
      <c r="AX68" s="478"/>
      <c r="AY68" s="478"/>
      <c r="AZ68" s="478"/>
      <c r="BA68" s="478"/>
      <c r="BB68" s="478"/>
      <c r="BC68" s="478"/>
      <c r="BD68" s="478"/>
      <c r="BE68" s="478"/>
      <c r="BF68" s="478"/>
      <c r="BG68" s="478"/>
      <c r="BH68" s="478"/>
      <c r="BI68" s="478"/>
      <c r="BJ68" s="478"/>
      <c r="BK68" s="478"/>
      <c r="BL68" s="478"/>
      <c r="BM68" s="478"/>
      <c r="BN68" s="478"/>
      <c r="BO68" s="478"/>
      <c r="BP68" s="515"/>
      <c r="BQ68" s="515"/>
      <c r="BR68" s="515"/>
      <c r="BS68" s="515"/>
      <c r="BT68" s="515"/>
      <c r="BU68" s="515"/>
      <c r="BV68" s="515"/>
      <c r="BW68" s="515"/>
      <c r="BX68" s="515"/>
      <c r="BY68" s="515"/>
      <c r="BZ68" s="515"/>
      <c r="CA68" s="515"/>
      <c r="CB68" s="515"/>
      <c r="CC68" s="515"/>
      <c r="CD68" s="515"/>
      <c r="CE68" s="515"/>
      <c r="CF68" s="515"/>
      <c r="CG68" s="515"/>
      <c r="CH68" s="482"/>
      <c r="CI68" s="482"/>
      <c r="CJ68" s="482"/>
      <c r="CK68" s="482"/>
      <c r="CL68" s="482"/>
      <c r="CM68" s="482"/>
      <c r="CN68" s="482"/>
      <c r="CO68" s="482"/>
      <c r="CP68" s="482"/>
      <c r="CQ68" s="482"/>
      <c r="CR68" s="482"/>
      <c r="CS68" s="482"/>
      <c r="CT68" s="482"/>
      <c r="CU68" s="482"/>
      <c r="CV68" s="482"/>
      <c r="CW68" s="482"/>
      <c r="CX68" s="482"/>
      <c r="CY68" s="482"/>
      <c r="CZ68" s="482"/>
      <c r="DA68" s="482"/>
      <c r="DB68" s="482"/>
      <c r="DC68" s="482"/>
      <c r="DD68" s="482"/>
      <c r="DE68" s="482"/>
      <c r="DF68" s="482"/>
    </row>
    <row r="69" spans="21:110" ht="15" customHeight="1" x14ac:dyDescent="0.25">
      <c r="U69" s="478"/>
      <c r="V69" s="478"/>
      <c r="W69" s="478"/>
      <c r="X69" s="478"/>
      <c r="Y69" s="478"/>
      <c r="Z69" s="478"/>
      <c r="AA69" s="478"/>
      <c r="AB69" s="478"/>
      <c r="AC69" s="478"/>
      <c r="AD69" s="478"/>
      <c r="AE69" s="478"/>
      <c r="AF69" s="478"/>
      <c r="AG69" s="478"/>
      <c r="AH69" s="478"/>
      <c r="AI69" s="478"/>
      <c r="AJ69" s="478"/>
      <c r="AK69" s="478"/>
      <c r="AL69" s="478"/>
      <c r="AM69" s="478"/>
      <c r="AN69" s="478"/>
      <c r="AO69" s="478"/>
      <c r="AP69" s="478"/>
      <c r="AQ69" s="478"/>
      <c r="AR69" s="478"/>
      <c r="AS69" s="478"/>
      <c r="AT69" s="478"/>
      <c r="AU69" s="478"/>
      <c r="AV69" s="478"/>
      <c r="AW69" s="478"/>
      <c r="AX69" s="478"/>
      <c r="AY69" s="478"/>
      <c r="AZ69" s="478"/>
      <c r="BA69" s="478"/>
      <c r="BB69" s="478"/>
      <c r="BC69" s="478"/>
      <c r="BD69" s="478"/>
      <c r="BE69" s="478"/>
      <c r="BF69" s="478"/>
      <c r="BG69" s="478"/>
      <c r="BH69" s="478"/>
      <c r="BI69" s="478"/>
      <c r="BJ69" s="478"/>
      <c r="BK69" s="478"/>
      <c r="BL69" s="478"/>
      <c r="BM69" s="478"/>
      <c r="BN69" s="478"/>
      <c r="BO69" s="478"/>
      <c r="BP69" s="515"/>
      <c r="BQ69" s="515"/>
      <c r="BR69" s="515"/>
      <c r="BS69" s="515"/>
      <c r="BT69" s="515"/>
      <c r="BU69" s="515"/>
      <c r="BV69" s="515"/>
      <c r="BW69" s="515"/>
      <c r="BX69" s="515"/>
      <c r="BY69" s="515"/>
      <c r="BZ69" s="515"/>
      <c r="CA69" s="515"/>
      <c r="CB69" s="515"/>
      <c r="CC69" s="515"/>
      <c r="CD69" s="515"/>
      <c r="CE69" s="515"/>
      <c r="CF69" s="515"/>
      <c r="CG69" s="515"/>
      <c r="CH69" s="482"/>
      <c r="CI69" s="482"/>
      <c r="CJ69" s="482"/>
      <c r="CK69" s="482"/>
      <c r="CL69" s="482"/>
      <c r="CM69" s="482"/>
      <c r="CN69" s="482"/>
      <c r="CO69" s="482"/>
      <c r="CP69" s="482"/>
      <c r="CQ69" s="482"/>
      <c r="CR69" s="482"/>
      <c r="CS69" s="482"/>
      <c r="CT69" s="482"/>
      <c r="CU69" s="482"/>
      <c r="CV69" s="482"/>
      <c r="CW69" s="482"/>
      <c r="CX69" s="482"/>
      <c r="CY69" s="482"/>
      <c r="CZ69" s="482"/>
      <c r="DA69" s="482"/>
      <c r="DB69" s="482"/>
      <c r="DC69" s="482"/>
      <c r="DD69" s="482"/>
      <c r="DE69" s="482"/>
      <c r="DF69" s="482"/>
    </row>
    <row r="70" spans="21:110" ht="15" customHeight="1" x14ac:dyDescent="0.25">
      <c r="U70" s="478"/>
      <c r="V70" s="478"/>
      <c r="W70" s="478"/>
      <c r="X70" s="478"/>
      <c r="Y70" s="478"/>
      <c r="Z70" s="478"/>
      <c r="AA70" s="478"/>
      <c r="AB70" s="478"/>
      <c r="AC70" s="478"/>
      <c r="AD70" s="478"/>
      <c r="AE70" s="478"/>
      <c r="AF70" s="478"/>
      <c r="AG70" s="478"/>
      <c r="AH70" s="478"/>
      <c r="AI70" s="478"/>
      <c r="AJ70" s="478"/>
      <c r="AK70" s="478"/>
      <c r="AL70" s="478"/>
      <c r="AM70" s="478"/>
      <c r="AN70" s="478"/>
      <c r="AO70" s="478"/>
      <c r="AP70" s="478"/>
      <c r="AQ70" s="478"/>
      <c r="AR70" s="478"/>
      <c r="AS70" s="478"/>
      <c r="AT70" s="478"/>
      <c r="AU70" s="478"/>
      <c r="AV70" s="478"/>
      <c r="AW70" s="478"/>
      <c r="AX70" s="478"/>
      <c r="AY70" s="478"/>
      <c r="AZ70" s="478"/>
      <c r="BA70" s="478"/>
      <c r="BB70" s="478"/>
      <c r="BC70" s="478"/>
      <c r="BD70" s="478"/>
      <c r="BE70" s="478"/>
      <c r="BF70" s="478"/>
      <c r="BG70" s="478"/>
      <c r="BH70" s="478"/>
      <c r="BI70" s="478"/>
      <c r="BJ70" s="478"/>
      <c r="BK70" s="478"/>
      <c r="BL70" s="478"/>
      <c r="BM70" s="478"/>
      <c r="BN70" s="478"/>
      <c r="BO70" s="478"/>
      <c r="BP70" s="515"/>
      <c r="BQ70" s="515"/>
      <c r="BR70" s="515"/>
      <c r="BS70" s="515"/>
      <c r="BT70" s="515"/>
      <c r="BU70" s="515"/>
      <c r="BV70" s="515"/>
      <c r="BW70" s="515"/>
      <c r="BX70" s="515"/>
      <c r="BY70" s="515"/>
      <c r="BZ70" s="515"/>
      <c r="CA70" s="515"/>
      <c r="CB70" s="515"/>
      <c r="CC70" s="515"/>
      <c r="CD70" s="515"/>
      <c r="CE70" s="515"/>
      <c r="CF70" s="515"/>
      <c r="CG70" s="515"/>
      <c r="CH70" s="482"/>
      <c r="CI70" s="482"/>
      <c r="CJ70" s="482"/>
      <c r="CK70" s="482"/>
      <c r="CL70" s="482"/>
      <c r="CM70" s="482"/>
      <c r="CN70" s="482"/>
      <c r="CO70" s="482"/>
      <c r="CP70" s="482"/>
      <c r="CQ70" s="482"/>
      <c r="CR70" s="482"/>
      <c r="CS70" s="482"/>
      <c r="CT70" s="482"/>
      <c r="CU70" s="482"/>
      <c r="CV70" s="482"/>
      <c r="CW70" s="482"/>
      <c r="CX70" s="482"/>
      <c r="CY70" s="482"/>
      <c r="CZ70" s="482"/>
      <c r="DA70" s="482"/>
      <c r="DB70" s="482"/>
      <c r="DC70" s="482"/>
      <c r="DD70" s="482"/>
      <c r="DE70" s="482"/>
      <c r="DF70" s="482"/>
    </row>
    <row r="71" spans="21:110" ht="15.75" customHeight="1" x14ac:dyDescent="0.25">
      <c r="U71" s="478"/>
      <c r="V71" s="478"/>
      <c r="W71" s="478"/>
      <c r="X71" s="478"/>
      <c r="Y71" s="478"/>
      <c r="Z71" s="478"/>
      <c r="AA71" s="478"/>
      <c r="AB71" s="478"/>
      <c r="AC71" s="478"/>
      <c r="AD71" s="478"/>
      <c r="AE71" s="478"/>
      <c r="AF71" s="478"/>
      <c r="AG71" s="478"/>
      <c r="AH71" s="478"/>
      <c r="AI71" s="478"/>
      <c r="AJ71" s="478"/>
      <c r="AK71" s="478"/>
      <c r="AL71" s="478"/>
      <c r="AM71" s="478"/>
      <c r="AN71" s="478"/>
      <c r="AO71" s="478"/>
      <c r="AP71" s="478"/>
      <c r="AQ71" s="478"/>
      <c r="AR71" s="478"/>
      <c r="AS71" s="478"/>
      <c r="AT71" s="478"/>
      <c r="AU71" s="478"/>
      <c r="AV71" s="478"/>
      <c r="AW71" s="478"/>
      <c r="AX71" s="478"/>
      <c r="AY71" s="478"/>
      <c r="AZ71" s="478"/>
      <c r="BA71" s="478"/>
      <c r="BB71" s="478"/>
      <c r="BC71" s="478"/>
      <c r="BD71" s="478"/>
      <c r="BE71" s="478"/>
      <c r="BF71" s="478"/>
      <c r="BG71" s="478"/>
      <c r="BH71" s="478"/>
      <c r="BI71" s="478"/>
      <c r="BJ71" s="478"/>
      <c r="BK71" s="478"/>
      <c r="BL71" s="478"/>
      <c r="BM71" s="478"/>
      <c r="BN71" s="478"/>
      <c r="BO71" s="478"/>
      <c r="BP71" s="515"/>
      <c r="BQ71" s="515"/>
      <c r="BR71" s="515"/>
      <c r="BS71" s="515"/>
      <c r="BT71" s="515"/>
      <c r="BU71" s="515"/>
      <c r="BV71" s="515"/>
      <c r="BW71" s="515"/>
      <c r="BX71" s="515"/>
      <c r="BY71" s="515"/>
      <c r="BZ71" s="515"/>
      <c r="CA71" s="515"/>
      <c r="CB71" s="515"/>
      <c r="CC71" s="515"/>
      <c r="CD71" s="515"/>
      <c r="CE71" s="515"/>
      <c r="CF71" s="515"/>
      <c r="CG71" s="515"/>
      <c r="CH71" s="482"/>
      <c r="CI71" s="482"/>
      <c r="CJ71" s="482"/>
      <c r="CK71" s="482"/>
      <c r="CL71" s="482"/>
      <c r="CM71" s="482"/>
      <c r="CN71" s="482"/>
      <c r="CO71" s="482"/>
      <c r="CP71" s="482"/>
      <c r="CQ71" s="482"/>
      <c r="CR71" s="482"/>
      <c r="CS71" s="482"/>
      <c r="CT71" s="482"/>
      <c r="CU71" s="482"/>
      <c r="CV71" s="482"/>
      <c r="CW71" s="482"/>
      <c r="CX71" s="482"/>
      <c r="CY71" s="482"/>
      <c r="CZ71" s="482"/>
      <c r="DA71" s="482"/>
      <c r="DB71" s="482"/>
      <c r="DC71" s="482"/>
      <c r="DD71" s="482"/>
      <c r="DE71" s="482"/>
      <c r="DF71" s="482"/>
    </row>
    <row r="72" spans="21:110" ht="15" customHeight="1" x14ac:dyDescent="0.25">
      <c r="U72" s="478"/>
      <c r="V72" s="478"/>
      <c r="W72" s="478"/>
      <c r="X72" s="478"/>
      <c r="Y72" s="478"/>
      <c r="Z72" s="478"/>
      <c r="AA72" s="478"/>
      <c r="AB72" s="478"/>
      <c r="AC72" s="478"/>
      <c r="AD72" s="478"/>
      <c r="AE72" s="478"/>
      <c r="AF72" s="478"/>
      <c r="AG72" s="478"/>
      <c r="AH72" s="478"/>
      <c r="AI72" s="478"/>
      <c r="AJ72" s="478"/>
      <c r="AK72" s="478"/>
      <c r="AL72" s="478"/>
      <c r="AM72" s="478"/>
      <c r="AN72" s="478"/>
      <c r="AO72" s="478"/>
      <c r="AP72" s="478"/>
      <c r="AQ72" s="478"/>
      <c r="AR72" s="478"/>
      <c r="AS72" s="478"/>
      <c r="AT72" s="478"/>
      <c r="AU72" s="478"/>
      <c r="AV72" s="478"/>
      <c r="AW72" s="478"/>
      <c r="AX72" s="478"/>
      <c r="AY72" s="478"/>
      <c r="AZ72" s="478"/>
      <c r="BA72" s="478"/>
      <c r="BB72" s="478"/>
      <c r="BC72" s="478"/>
      <c r="BD72" s="478"/>
      <c r="BE72" s="478"/>
      <c r="BF72" s="478"/>
      <c r="BG72" s="478"/>
      <c r="BH72" s="478"/>
      <c r="BI72" s="478"/>
      <c r="BJ72" s="478"/>
      <c r="BK72" s="478"/>
      <c r="BL72" s="478"/>
      <c r="BM72" s="478"/>
      <c r="BN72" s="478"/>
      <c r="BO72" s="478"/>
      <c r="BP72" s="515"/>
      <c r="BQ72" s="515"/>
      <c r="BR72" s="515"/>
      <c r="BS72" s="515"/>
      <c r="BT72" s="515"/>
      <c r="BU72" s="515"/>
      <c r="BV72" s="515"/>
      <c r="BW72" s="515"/>
      <c r="BX72" s="515"/>
      <c r="BY72" s="515"/>
      <c r="BZ72" s="515"/>
      <c r="CA72" s="515"/>
      <c r="CB72" s="515"/>
      <c r="CC72" s="515"/>
      <c r="CD72" s="515"/>
      <c r="CE72" s="515"/>
      <c r="CF72" s="515"/>
      <c r="CG72" s="515"/>
      <c r="CH72" s="482"/>
      <c r="CI72" s="482"/>
      <c r="CJ72" s="482"/>
      <c r="CK72" s="482"/>
      <c r="CL72" s="482"/>
      <c r="CM72" s="482"/>
      <c r="CN72" s="482"/>
      <c r="CO72" s="482"/>
      <c r="CP72" s="482"/>
      <c r="CQ72" s="482"/>
      <c r="CR72" s="482"/>
      <c r="CS72" s="482"/>
      <c r="CT72" s="482"/>
      <c r="CU72" s="482"/>
      <c r="CV72" s="482"/>
      <c r="CW72" s="482"/>
      <c r="CX72" s="482"/>
      <c r="CY72" s="482"/>
      <c r="CZ72" s="482"/>
      <c r="DA72" s="482"/>
      <c r="DB72" s="482"/>
      <c r="DC72" s="482"/>
      <c r="DD72" s="482"/>
      <c r="DE72" s="482"/>
      <c r="DF72" s="482"/>
    </row>
    <row r="73" spans="21:110" ht="15" customHeight="1" x14ac:dyDescent="0.25">
      <c r="U73" s="478"/>
      <c r="V73" s="478"/>
      <c r="W73" s="478"/>
      <c r="X73" s="478"/>
      <c r="Y73" s="478"/>
      <c r="Z73" s="478"/>
      <c r="AA73" s="478"/>
      <c r="AB73" s="478"/>
      <c r="AC73" s="478"/>
      <c r="AD73" s="478"/>
      <c r="AE73" s="478"/>
      <c r="AF73" s="478"/>
      <c r="AG73" s="478"/>
      <c r="AH73" s="478"/>
      <c r="AI73" s="478"/>
      <c r="AJ73" s="478"/>
      <c r="AK73" s="478"/>
      <c r="AL73" s="478"/>
      <c r="AM73" s="478"/>
      <c r="AN73" s="478"/>
      <c r="AO73" s="478"/>
      <c r="AP73" s="478"/>
      <c r="AQ73" s="478"/>
      <c r="AR73" s="478"/>
      <c r="AS73" s="478"/>
      <c r="AT73" s="478"/>
      <c r="AU73" s="478"/>
      <c r="AV73" s="478"/>
      <c r="AW73" s="478"/>
      <c r="AX73" s="478"/>
      <c r="AY73" s="478"/>
      <c r="AZ73" s="478"/>
      <c r="BA73" s="478"/>
      <c r="BB73" s="478"/>
      <c r="BC73" s="478"/>
      <c r="BD73" s="478"/>
      <c r="BE73" s="478"/>
      <c r="BF73" s="478"/>
      <c r="BG73" s="478"/>
      <c r="BH73" s="478"/>
      <c r="BI73" s="478"/>
      <c r="BJ73" s="478"/>
      <c r="BK73" s="478"/>
      <c r="BL73" s="478"/>
      <c r="BM73" s="478"/>
      <c r="BN73" s="478"/>
      <c r="BO73" s="478"/>
      <c r="BP73" s="515"/>
      <c r="BQ73" s="515"/>
      <c r="BR73" s="515"/>
      <c r="BS73" s="515"/>
      <c r="BT73" s="515"/>
      <c r="BU73" s="515"/>
      <c r="BV73" s="515"/>
      <c r="BW73" s="515"/>
      <c r="BX73" s="515"/>
      <c r="BY73" s="515"/>
      <c r="BZ73" s="515"/>
      <c r="CA73" s="515"/>
      <c r="CB73" s="515"/>
      <c r="CC73" s="515"/>
      <c r="CD73" s="515"/>
      <c r="CE73" s="515"/>
      <c r="CF73" s="515"/>
      <c r="CG73" s="515"/>
      <c r="CH73" s="482"/>
      <c r="CI73" s="482"/>
      <c r="CJ73" s="482"/>
      <c r="CK73" s="482"/>
      <c r="CL73" s="482"/>
      <c r="CM73" s="482"/>
      <c r="CN73" s="482"/>
      <c r="CO73" s="482"/>
      <c r="CP73" s="482"/>
      <c r="CQ73" s="482"/>
      <c r="CR73" s="482"/>
      <c r="CS73" s="482"/>
      <c r="CT73" s="482"/>
      <c r="CU73" s="482"/>
      <c r="CV73" s="482"/>
      <c r="CW73" s="482"/>
      <c r="CX73" s="482"/>
      <c r="CY73" s="482"/>
      <c r="CZ73" s="482"/>
      <c r="DA73" s="482"/>
      <c r="DB73" s="482"/>
      <c r="DC73" s="482"/>
      <c r="DD73" s="482"/>
      <c r="DE73" s="482"/>
      <c r="DF73" s="482"/>
    </row>
    <row r="74" spans="21:110" ht="15.75" customHeight="1" x14ac:dyDescent="0.25">
      <c r="U74" s="478"/>
      <c r="V74" s="478"/>
      <c r="W74" s="478"/>
      <c r="X74" s="478"/>
      <c r="Y74" s="478"/>
      <c r="Z74" s="478"/>
      <c r="AA74" s="478"/>
      <c r="AB74" s="478"/>
      <c r="AC74" s="478"/>
      <c r="AD74" s="478"/>
      <c r="AE74" s="478"/>
      <c r="AF74" s="478"/>
      <c r="AG74" s="478"/>
      <c r="AH74" s="478"/>
      <c r="AI74" s="478"/>
      <c r="AJ74" s="478"/>
      <c r="AK74" s="478"/>
      <c r="AL74" s="478"/>
      <c r="AM74" s="478"/>
      <c r="AN74" s="478"/>
      <c r="AO74" s="478"/>
      <c r="AP74" s="478"/>
      <c r="AQ74" s="478"/>
      <c r="AR74" s="478"/>
      <c r="AS74" s="478"/>
      <c r="AT74" s="478"/>
      <c r="AU74" s="478"/>
      <c r="AV74" s="478"/>
      <c r="AW74" s="478"/>
      <c r="AX74" s="478"/>
      <c r="AY74" s="478"/>
      <c r="AZ74" s="478"/>
      <c r="BA74" s="478"/>
      <c r="BB74" s="478"/>
      <c r="BC74" s="478"/>
      <c r="BD74" s="478"/>
      <c r="BE74" s="478"/>
      <c r="BF74" s="478"/>
      <c r="BG74" s="478"/>
      <c r="BH74" s="478"/>
      <c r="BI74" s="478"/>
      <c r="BJ74" s="478"/>
      <c r="BK74" s="478"/>
      <c r="BL74" s="478"/>
      <c r="BM74" s="478"/>
      <c r="BN74" s="478"/>
      <c r="BO74" s="478"/>
      <c r="BP74" s="515"/>
      <c r="BQ74" s="515"/>
      <c r="BR74" s="515"/>
      <c r="BS74" s="515"/>
      <c r="BT74" s="515"/>
      <c r="BU74" s="515"/>
      <c r="BV74" s="515"/>
      <c r="BW74" s="515"/>
      <c r="BX74" s="515"/>
      <c r="BY74" s="515"/>
      <c r="BZ74" s="515"/>
      <c r="CA74" s="515"/>
      <c r="CB74" s="515"/>
      <c r="CC74" s="515"/>
      <c r="CD74" s="515"/>
      <c r="CE74" s="515"/>
      <c r="CF74" s="515"/>
      <c r="CG74" s="515"/>
      <c r="CH74" s="482"/>
      <c r="CI74" s="482"/>
      <c r="CJ74" s="482"/>
      <c r="CK74" s="482"/>
      <c r="CL74" s="482"/>
      <c r="CM74" s="482"/>
      <c r="CN74" s="482"/>
      <c r="CO74" s="482"/>
      <c r="CP74" s="482"/>
      <c r="CQ74" s="482"/>
      <c r="CR74" s="482"/>
      <c r="CS74" s="482"/>
      <c r="CT74" s="482"/>
      <c r="CU74" s="482"/>
      <c r="CV74" s="482"/>
      <c r="CW74" s="482"/>
      <c r="CX74" s="482"/>
      <c r="CY74" s="482"/>
      <c r="CZ74" s="482"/>
      <c r="DA74" s="482"/>
      <c r="DB74" s="482"/>
      <c r="DC74" s="482"/>
      <c r="DD74" s="482"/>
      <c r="DE74" s="482"/>
      <c r="DF74" s="482"/>
    </row>
    <row r="75" spans="21:110" ht="15.75" customHeight="1" x14ac:dyDescent="0.25">
      <c r="U75" s="478"/>
      <c r="V75" s="478"/>
      <c r="W75" s="478"/>
      <c r="X75" s="478"/>
      <c r="Y75" s="478"/>
      <c r="Z75" s="478"/>
      <c r="AA75" s="478"/>
      <c r="AB75" s="478"/>
      <c r="AC75" s="478"/>
      <c r="AD75" s="478"/>
      <c r="AE75" s="478"/>
      <c r="AF75" s="478"/>
      <c r="AG75" s="478"/>
      <c r="AH75" s="478"/>
      <c r="AI75" s="478"/>
      <c r="AJ75" s="478"/>
      <c r="AK75" s="478"/>
      <c r="AL75" s="478"/>
      <c r="AM75" s="478"/>
      <c r="AN75" s="478"/>
      <c r="AO75" s="478"/>
      <c r="AP75" s="478"/>
      <c r="AQ75" s="478"/>
      <c r="AR75" s="478"/>
      <c r="AS75" s="478"/>
      <c r="AT75" s="478"/>
      <c r="AU75" s="478"/>
      <c r="AV75" s="478"/>
      <c r="AW75" s="478"/>
      <c r="AX75" s="478"/>
      <c r="AY75" s="478"/>
      <c r="AZ75" s="478"/>
      <c r="BA75" s="478"/>
      <c r="BB75" s="478"/>
      <c r="BC75" s="478"/>
      <c r="BD75" s="478"/>
      <c r="BE75" s="478"/>
      <c r="BF75" s="478"/>
      <c r="BG75" s="478"/>
      <c r="BH75" s="478"/>
      <c r="BI75" s="478"/>
      <c r="BJ75" s="478"/>
      <c r="BK75" s="478"/>
      <c r="BL75" s="478"/>
      <c r="BM75" s="478"/>
      <c r="BN75" s="478"/>
      <c r="BO75" s="478"/>
      <c r="BP75" s="515"/>
      <c r="BQ75" s="515"/>
      <c r="BR75" s="515"/>
      <c r="BS75" s="515"/>
      <c r="BT75" s="515"/>
      <c r="BU75" s="515"/>
      <c r="BV75" s="515"/>
      <c r="BW75" s="515"/>
      <c r="BX75" s="515"/>
      <c r="BY75" s="515"/>
      <c r="BZ75" s="515"/>
      <c r="CA75" s="515"/>
      <c r="CB75" s="515"/>
      <c r="CC75" s="515"/>
      <c r="CD75" s="515"/>
      <c r="CE75" s="515"/>
      <c r="CF75" s="515"/>
      <c r="CG75" s="515"/>
      <c r="CH75" s="482"/>
      <c r="CI75" s="482"/>
      <c r="CJ75" s="482"/>
      <c r="CK75" s="482"/>
      <c r="CL75" s="482"/>
      <c r="CM75" s="482"/>
      <c r="CN75" s="482"/>
      <c r="CO75" s="482"/>
      <c r="CP75" s="482"/>
      <c r="CQ75" s="482"/>
      <c r="CR75" s="482"/>
      <c r="CS75" s="482"/>
      <c r="CT75" s="482"/>
      <c r="CU75" s="482"/>
      <c r="CV75" s="482"/>
      <c r="CW75" s="482"/>
      <c r="CX75" s="482"/>
      <c r="CY75" s="482"/>
      <c r="CZ75" s="482"/>
      <c r="DA75" s="482"/>
      <c r="DB75" s="482"/>
      <c r="DC75" s="482"/>
      <c r="DD75" s="482"/>
      <c r="DE75" s="482"/>
      <c r="DF75" s="482"/>
    </row>
    <row r="76" spans="21:110" ht="15.75" customHeight="1" x14ac:dyDescent="0.25">
      <c r="U76" s="478"/>
      <c r="V76" s="478"/>
      <c r="W76" s="478"/>
      <c r="X76" s="478"/>
      <c r="Y76" s="478"/>
      <c r="Z76" s="478"/>
      <c r="AA76" s="478"/>
      <c r="AB76" s="478"/>
      <c r="AC76" s="478"/>
      <c r="AD76" s="478"/>
      <c r="AE76" s="478"/>
      <c r="AF76" s="478"/>
      <c r="AG76" s="478"/>
      <c r="AH76" s="478"/>
      <c r="AI76" s="478"/>
      <c r="AJ76" s="478"/>
      <c r="AK76" s="478"/>
      <c r="AL76" s="478"/>
      <c r="AM76" s="478"/>
      <c r="AN76" s="478"/>
      <c r="AO76" s="478"/>
      <c r="AP76" s="478"/>
      <c r="AQ76" s="478"/>
      <c r="AR76" s="478"/>
      <c r="AS76" s="478"/>
      <c r="AT76" s="478"/>
      <c r="AU76" s="478"/>
      <c r="AV76" s="478"/>
      <c r="AW76" s="478"/>
      <c r="AX76" s="478"/>
      <c r="AY76" s="478"/>
      <c r="AZ76" s="478"/>
      <c r="BA76" s="478"/>
      <c r="BB76" s="478"/>
      <c r="BC76" s="478"/>
      <c r="BD76" s="478"/>
      <c r="BE76" s="478"/>
      <c r="BF76" s="478"/>
      <c r="BG76" s="478"/>
      <c r="BH76" s="478"/>
      <c r="BI76" s="478"/>
      <c r="BJ76" s="478"/>
      <c r="BK76" s="478"/>
      <c r="BL76" s="478"/>
      <c r="BM76" s="478"/>
      <c r="BN76" s="478"/>
      <c r="BO76" s="478"/>
      <c r="BP76" s="515"/>
      <c r="BQ76" s="515"/>
      <c r="BR76" s="515"/>
      <c r="BS76" s="515"/>
      <c r="BT76" s="515"/>
      <c r="BU76" s="515"/>
      <c r="BV76" s="515"/>
      <c r="BW76" s="515"/>
      <c r="BX76" s="515"/>
      <c r="BY76" s="515"/>
      <c r="BZ76" s="515"/>
      <c r="CA76" s="515"/>
      <c r="CB76" s="515"/>
      <c r="CC76" s="515"/>
      <c r="CD76" s="515"/>
      <c r="CE76" s="515"/>
      <c r="CF76" s="515"/>
      <c r="CG76" s="515"/>
      <c r="CH76" s="482"/>
      <c r="CI76" s="482"/>
      <c r="CJ76" s="482"/>
      <c r="CK76" s="482"/>
      <c r="CL76" s="482"/>
      <c r="CM76" s="482"/>
      <c r="CN76" s="482"/>
      <c r="CO76" s="482"/>
      <c r="CP76" s="482"/>
      <c r="CQ76" s="482"/>
      <c r="CR76" s="482"/>
      <c r="CS76" s="482"/>
      <c r="CT76" s="482"/>
      <c r="CU76" s="482"/>
      <c r="CV76" s="482"/>
      <c r="CW76" s="482"/>
      <c r="CX76" s="482"/>
      <c r="CY76" s="482"/>
      <c r="CZ76" s="482"/>
      <c r="DA76" s="482"/>
      <c r="DB76" s="482"/>
      <c r="DC76" s="482"/>
      <c r="DD76" s="482"/>
      <c r="DE76" s="482"/>
      <c r="DF76" s="482"/>
    </row>
    <row r="77" spans="21:110" ht="15.75" x14ac:dyDescent="0.25">
      <c r="U77" s="478"/>
      <c r="V77" s="478"/>
      <c r="W77" s="478"/>
      <c r="X77" s="478"/>
      <c r="Y77" s="478"/>
      <c r="Z77" s="478"/>
      <c r="AA77" s="478"/>
      <c r="AB77" s="478"/>
      <c r="AC77" s="478"/>
      <c r="AD77" s="478"/>
      <c r="AE77" s="478"/>
      <c r="AF77" s="478"/>
      <c r="AG77" s="478"/>
      <c r="AH77" s="478"/>
      <c r="AI77" s="478"/>
      <c r="AJ77" s="478"/>
      <c r="AK77" s="478"/>
      <c r="AL77" s="478"/>
      <c r="AM77" s="478"/>
      <c r="AN77" s="478"/>
      <c r="AO77" s="478"/>
      <c r="AP77" s="478"/>
      <c r="AQ77" s="478"/>
      <c r="AR77" s="478"/>
      <c r="AS77" s="478"/>
      <c r="AT77" s="478"/>
      <c r="AU77" s="478"/>
      <c r="AV77" s="478"/>
      <c r="AW77" s="478"/>
      <c r="AX77" s="478"/>
      <c r="AY77" s="478"/>
      <c r="AZ77" s="478"/>
      <c r="BA77" s="478"/>
      <c r="BB77" s="478"/>
      <c r="BC77" s="478"/>
      <c r="BD77" s="478"/>
      <c r="BE77" s="478"/>
      <c r="BF77" s="478"/>
      <c r="BG77" s="478"/>
      <c r="BH77" s="478"/>
      <c r="BI77" s="478"/>
      <c r="BJ77" s="478"/>
      <c r="BK77" s="478"/>
      <c r="BL77" s="478"/>
      <c r="BM77" s="478"/>
      <c r="BN77" s="478"/>
      <c r="BO77" s="478"/>
      <c r="BP77" s="515"/>
      <c r="BQ77" s="515"/>
      <c r="BR77" s="515"/>
      <c r="BS77" s="515"/>
      <c r="BT77" s="515"/>
      <c r="BU77" s="515"/>
      <c r="BV77" s="515"/>
      <c r="BW77" s="515"/>
      <c r="BX77" s="515"/>
      <c r="BY77" s="515"/>
      <c r="BZ77" s="515"/>
      <c r="CA77" s="515"/>
      <c r="CB77" s="515"/>
      <c r="CC77" s="515"/>
      <c r="CD77" s="515"/>
      <c r="CE77" s="515"/>
      <c r="CF77" s="515"/>
      <c r="CG77" s="515"/>
      <c r="CH77" s="482"/>
      <c r="CI77" s="482"/>
      <c r="CJ77" s="482"/>
      <c r="CK77" s="482"/>
      <c r="CL77" s="482"/>
      <c r="CM77" s="482"/>
      <c r="CN77" s="482"/>
      <c r="CO77" s="482"/>
      <c r="CP77" s="482"/>
      <c r="CQ77" s="482"/>
      <c r="CR77" s="482"/>
      <c r="CS77" s="482"/>
      <c r="CT77" s="482"/>
      <c r="CU77" s="482"/>
      <c r="CV77" s="482"/>
      <c r="CW77" s="482"/>
      <c r="CX77" s="482"/>
      <c r="CY77" s="482"/>
      <c r="CZ77" s="482"/>
      <c r="DA77" s="482"/>
      <c r="DB77" s="482"/>
      <c r="DC77" s="482"/>
      <c r="DD77" s="482"/>
      <c r="DE77" s="482"/>
      <c r="DF77" s="482"/>
    </row>
    <row r="78" spans="21:110" ht="15" customHeight="1" x14ac:dyDescent="0.25">
      <c r="U78" s="478"/>
      <c r="V78" s="478"/>
      <c r="W78" s="478"/>
      <c r="X78" s="478"/>
      <c r="Y78" s="478"/>
      <c r="Z78" s="478"/>
      <c r="AA78" s="478"/>
      <c r="AB78" s="478"/>
      <c r="AC78" s="478"/>
      <c r="AD78" s="478"/>
      <c r="AE78" s="478"/>
      <c r="AF78" s="478"/>
      <c r="AG78" s="478"/>
      <c r="AH78" s="478"/>
      <c r="AI78" s="478"/>
      <c r="AJ78" s="478"/>
      <c r="AK78" s="478"/>
      <c r="AL78" s="478"/>
      <c r="AM78" s="478"/>
      <c r="AN78" s="478"/>
      <c r="AO78" s="478"/>
      <c r="AP78" s="478"/>
      <c r="AQ78" s="478"/>
      <c r="AR78" s="478"/>
      <c r="AS78" s="478"/>
      <c r="AT78" s="478"/>
      <c r="AU78" s="478"/>
      <c r="AV78" s="478"/>
      <c r="AW78" s="478"/>
      <c r="AX78" s="478"/>
      <c r="AY78" s="478"/>
      <c r="AZ78" s="478"/>
      <c r="BA78" s="478"/>
      <c r="BB78" s="478"/>
      <c r="BC78" s="478"/>
      <c r="BD78" s="478"/>
      <c r="BE78" s="478"/>
      <c r="BF78" s="478"/>
      <c r="BG78" s="478"/>
      <c r="BH78" s="478"/>
      <c r="BI78" s="478"/>
      <c r="BJ78" s="478"/>
      <c r="BK78" s="478"/>
      <c r="BL78" s="478"/>
      <c r="BM78" s="478"/>
      <c r="BN78" s="478"/>
      <c r="BO78" s="478"/>
      <c r="BP78" s="515"/>
      <c r="BQ78" s="515"/>
      <c r="BR78" s="515"/>
      <c r="BS78" s="515"/>
      <c r="BT78" s="515"/>
      <c r="BU78" s="515"/>
      <c r="BV78" s="515"/>
      <c r="BW78" s="515"/>
      <c r="BX78" s="515"/>
      <c r="BY78" s="515"/>
      <c r="BZ78" s="515"/>
      <c r="CA78" s="515"/>
      <c r="CB78" s="515"/>
      <c r="CC78" s="515"/>
      <c r="CD78" s="515"/>
      <c r="CE78" s="515"/>
      <c r="CF78" s="515"/>
      <c r="CG78" s="515"/>
      <c r="CH78" s="482"/>
      <c r="CI78" s="482"/>
      <c r="CJ78" s="482"/>
      <c r="CK78" s="482"/>
      <c r="CL78" s="482"/>
      <c r="CM78" s="482"/>
      <c r="CN78" s="482"/>
      <c r="CO78" s="482"/>
      <c r="CP78" s="482"/>
      <c r="CQ78" s="482"/>
      <c r="CR78" s="482"/>
      <c r="CS78" s="482"/>
      <c r="CT78" s="482"/>
      <c r="CU78" s="482"/>
      <c r="CV78" s="482"/>
      <c r="CW78" s="482"/>
      <c r="CX78" s="482"/>
      <c r="CY78" s="482"/>
      <c r="CZ78" s="482"/>
      <c r="DA78" s="482"/>
      <c r="DB78" s="482"/>
      <c r="DC78" s="482"/>
      <c r="DD78" s="482"/>
      <c r="DE78" s="482"/>
      <c r="DF78" s="482"/>
    </row>
    <row r="79" spans="21:110" ht="15" customHeight="1" x14ac:dyDescent="0.25">
      <c r="U79" s="478"/>
      <c r="V79" s="478"/>
      <c r="W79" s="478"/>
      <c r="X79" s="478"/>
      <c r="Y79" s="478"/>
      <c r="Z79" s="478"/>
      <c r="AA79" s="478"/>
      <c r="AB79" s="478"/>
      <c r="AC79" s="478"/>
      <c r="AD79" s="478"/>
      <c r="AE79" s="478"/>
      <c r="AF79" s="478"/>
      <c r="AG79" s="478"/>
      <c r="AH79" s="478"/>
      <c r="AI79" s="478"/>
      <c r="AJ79" s="478"/>
      <c r="AK79" s="478"/>
      <c r="AL79" s="478"/>
      <c r="AM79" s="478"/>
      <c r="AN79" s="478"/>
      <c r="AO79" s="478"/>
      <c r="AP79" s="478"/>
      <c r="AQ79" s="478"/>
      <c r="AR79" s="478"/>
      <c r="AS79" s="478"/>
      <c r="AT79" s="478"/>
      <c r="AU79" s="478"/>
      <c r="AV79" s="478"/>
      <c r="AW79" s="478"/>
      <c r="AX79" s="478"/>
      <c r="AY79" s="478"/>
      <c r="AZ79" s="478"/>
      <c r="BA79" s="478"/>
      <c r="BB79" s="478"/>
      <c r="BC79" s="478"/>
      <c r="BD79" s="478"/>
      <c r="BE79" s="478"/>
      <c r="BF79" s="478"/>
      <c r="BG79" s="478"/>
      <c r="BH79" s="478"/>
      <c r="BI79" s="478"/>
      <c r="BJ79" s="478"/>
      <c r="BK79" s="478"/>
      <c r="BL79" s="478"/>
      <c r="BM79" s="478"/>
      <c r="BN79" s="478"/>
      <c r="BO79" s="478"/>
      <c r="BP79" s="515"/>
      <c r="BQ79" s="515"/>
      <c r="BR79" s="515"/>
      <c r="BS79" s="515"/>
      <c r="BT79" s="515"/>
      <c r="BU79" s="515"/>
      <c r="BV79" s="515"/>
      <c r="BW79" s="515"/>
      <c r="BX79" s="515"/>
      <c r="BY79" s="515"/>
      <c r="BZ79" s="515"/>
      <c r="CA79" s="515"/>
      <c r="CB79" s="515"/>
      <c r="CC79" s="515"/>
      <c r="CD79" s="515"/>
      <c r="CE79" s="515"/>
      <c r="CF79" s="515"/>
      <c r="CG79" s="515"/>
      <c r="CH79" s="482"/>
      <c r="CI79" s="482"/>
      <c r="CJ79" s="482"/>
      <c r="CK79" s="482"/>
      <c r="CL79" s="482"/>
      <c r="CM79" s="482"/>
      <c r="CN79" s="482"/>
      <c r="CO79" s="482"/>
      <c r="CP79" s="482"/>
      <c r="CQ79" s="482"/>
      <c r="CR79" s="482"/>
      <c r="CS79" s="482"/>
      <c r="CT79" s="482"/>
      <c r="CU79" s="482"/>
      <c r="CV79" s="482"/>
      <c r="CW79" s="482"/>
      <c r="CX79" s="482"/>
      <c r="CY79" s="482"/>
      <c r="CZ79" s="482"/>
      <c r="DA79" s="482"/>
      <c r="DB79" s="482"/>
      <c r="DC79" s="482"/>
      <c r="DD79" s="482"/>
      <c r="DE79" s="482"/>
      <c r="DF79" s="482"/>
    </row>
    <row r="80" spans="21:110" ht="15" customHeight="1" x14ac:dyDescent="0.25">
      <c r="U80" s="480"/>
      <c r="V80" s="480"/>
      <c r="W80" s="480"/>
      <c r="X80" s="478"/>
      <c r="Y80" s="478"/>
      <c r="Z80" s="478"/>
      <c r="AA80" s="478"/>
      <c r="AB80" s="478"/>
      <c r="AC80" s="478"/>
      <c r="AD80" s="478"/>
      <c r="AE80" s="478"/>
      <c r="AF80" s="478"/>
      <c r="AG80" s="478"/>
      <c r="AH80" s="478"/>
      <c r="AI80" s="478"/>
      <c r="AJ80" s="478"/>
      <c r="AK80" s="478"/>
      <c r="AL80" s="478"/>
      <c r="AM80" s="478"/>
      <c r="AN80" s="478"/>
      <c r="AO80" s="478"/>
      <c r="AP80" s="478"/>
      <c r="AQ80" s="478"/>
      <c r="AR80" s="478"/>
      <c r="AS80" s="478"/>
      <c r="AT80" s="478"/>
      <c r="AU80" s="478"/>
      <c r="AV80" s="478"/>
      <c r="AW80" s="478"/>
      <c r="AX80" s="478"/>
      <c r="AY80" s="478"/>
      <c r="AZ80" s="478"/>
      <c r="BA80" s="478"/>
      <c r="BB80" s="478"/>
      <c r="BC80" s="478"/>
      <c r="BD80" s="478"/>
      <c r="BE80" s="478"/>
      <c r="BF80" s="478"/>
      <c r="BG80" s="478"/>
      <c r="BH80" s="478"/>
      <c r="BI80" s="478"/>
      <c r="BJ80" s="478"/>
      <c r="BK80" s="478"/>
      <c r="BL80" s="478"/>
      <c r="BM80" s="478"/>
      <c r="BN80" s="478"/>
      <c r="BO80" s="478"/>
      <c r="BP80" s="515"/>
      <c r="BQ80" s="515"/>
      <c r="BR80" s="515"/>
      <c r="BS80" s="515"/>
      <c r="BT80" s="515"/>
      <c r="BU80" s="515"/>
      <c r="BV80" s="515"/>
      <c r="BW80" s="515"/>
      <c r="BX80" s="515"/>
      <c r="BY80" s="515"/>
      <c r="BZ80" s="515"/>
      <c r="CA80" s="515"/>
      <c r="CB80" s="515"/>
      <c r="CC80" s="515"/>
      <c r="CD80" s="515"/>
      <c r="CE80" s="515"/>
      <c r="CF80" s="515"/>
      <c r="CG80" s="515"/>
      <c r="CH80" s="482"/>
      <c r="CI80" s="482"/>
      <c r="CJ80" s="482"/>
      <c r="CK80" s="482"/>
      <c r="CL80" s="482"/>
      <c r="CM80" s="482"/>
      <c r="CN80" s="482"/>
      <c r="CO80" s="482"/>
      <c r="CP80" s="482"/>
      <c r="CQ80" s="482"/>
      <c r="CR80" s="482"/>
      <c r="CS80" s="482"/>
      <c r="CT80" s="482"/>
      <c r="CU80" s="482"/>
      <c r="CV80" s="482"/>
      <c r="CW80" s="482"/>
      <c r="CX80" s="482"/>
      <c r="CY80" s="482"/>
      <c r="CZ80" s="482"/>
      <c r="DA80" s="482"/>
      <c r="DB80" s="482"/>
      <c r="DC80" s="482"/>
      <c r="DD80" s="482"/>
      <c r="DE80" s="482"/>
      <c r="DF80" s="482"/>
    </row>
    <row r="81" spans="21:110" ht="15" customHeight="1" x14ac:dyDescent="0.25">
      <c r="U81" s="480"/>
      <c r="V81" s="480"/>
      <c r="W81" s="480"/>
      <c r="X81" s="478"/>
      <c r="Y81" s="478"/>
      <c r="Z81" s="478"/>
      <c r="AA81" s="478"/>
      <c r="AB81" s="478"/>
      <c r="AC81" s="478"/>
      <c r="AD81" s="478"/>
      <c r="AE81" s="478"/>
      <c r="AF81" s="478"/>
      <c r="AG81" s="478"/>
      <c r="AH81" s="478"/>
      <c r="AI81" s="478"/>
      <c r="AJ81" s="478"/>
      <c r="AK81" s="478"/>
      <c r="AL81" s="478"/>
      <c r="AM81" s="478"/>
      <c r="AN81" s="478"/>
      <c r="AO81" s="478"/>
      <c r="AP81" s="478"/>
      <c r="AQ81" s="478"/>
      <c r="AR81" s="478"/>
      <c r="AS81" s="478"/>
      <c r="AT81" s="478"/>
      <c r="AU81" s="478"/>
      <c r="AV81" s="478"/>
      <c r="AW81" s="478"/>
      <c r="AX81" s="478"/>
      <c r="AY81" s="478"/>
      <c r="AZ81" s="478"/>
      <c r="BA81" s="478"/>
      <c r="BB81" s="478"/>
      <c r="BC81" s="478"/>
      <c r="BD81" s="478"/>
      <c r="BE81" s="478"/>
      <c r="BF81" s="478"/>
      <c r="BG81" s="478"/>
      <c r="BH81" s="478"/>
      <c r="BI81" s="478"/>
      <c r="BJ81" s="478"/>
      <c r="BK81" s="478"/>
      <c r="BL81" s="478"/>
      <c r="BM81" s="478"/>
      <c r="BN81" s="478"/>
      <c r="BO81" s="478"/>
      <c r="BP81" s="515"/>
      <c r="BQ81" s="515"/>
      <c r="BR81" s="515"/>
      <c r="BS81" s="515"/>
      <c r="BT81" s="515"/>
      <c r="BU81" s="515"/>
      <c r="BV81" s="515"/>
      <c r="BW81" s="515"/>
      <c r="BX81" s="515"/>
      <c r="BY81" s="515"/>
      <c r="BZ81" s="515"/>
      <c r="CA81" s="515"/>
      <c r="CB81" s="515"/>
      <c r="CC81" s="515"/>
      <c r="CD81" s="515"/>
      <c r="CE81" s="515"/>
      <c r="CF81" s="515"/>
      <c r="CG81" s="515"/>
      <c r="CH81" s="482"/>
      <c r="CI81" s="482"/>
      <c r="CJ81" s="482"/>
      <c r="CK81" s="482"/>
      <c r="CL81" s="482"/>
      <c r="CM81" s="482"/>
      <c r="CN81" s="482"/>
      <c r="CO81" s="482"/>
      <c r="CP81" s="482"/>
      <c r="CQ81" s="482"/>
      <c r="CR81" s="482"/>
      <c r="CS81" s="482"/>
      <c r="CT81" s="482"/>
      <c r="CU81" s="482"/>
      <c r="CV81" s="482"/>
      <c r="CW81" s="482"/>
      <c r="CX81" s="482"/>
      <c r="CY81" s="482"/>
      <c r="CZ81" s="482"/>
      <c r="DA81" s="482"/>
      <c r="DB81" s="482"/>
      <c r="DC81" s="482"/>
      <c r="DD81" s="482"/>
      <c r="DE81" s="482"/>
      <c r="DF81" s="482"/>
    </row>
    <row r="82" spans="21:110" ht="15" customHeight="1" x14ac:dyDescent="0.25">
      <c r="U82" s="480"/>
      <c r="V82" s="480"/>
      <c r="W82" s="480"/>
      <c r="X82" s="478"/>
      <c r="Y82" s="478"/>
      <c r="Z82" s="478"/>
      <c r="AA82" s="478"/>
      <c r="AB82" s="478"/>
      <c r="AC82" s="478"/>
      <c r="AD82" s="478"/>
      <c r="AE82" s="478"/>
      <c r="AF82" s="478"/>
      <c r="AG82" s="478"/>
      <c r="AH82" s="478"/>
      <c r="AI82" s="478"/>
      <c r="AJ82" s="478"/>
      <c r="AK82" s="478"/>
      <c r="AL82" s="478"/>
      <c r="AM82" s="478"/>
      <c r="AN82" s="478"/>
      <c r="AO82" s="478"/>
      <c r="AP82" s="478"/>
      <c r="AQ82" s="478"/>
      <c r="AR82" s="478"/>
      <c r="AS82" s="478"/>
      <c r="AT82" s="478"/>
      <c r="AU82" s="478"/>
      <c r="AV82" s="478"/>
      <c r="AW82" s="478"/>
      <c r="AX82" s="478"/>
      <c r="AY82" s="478"/>
      <c r="AZ82" s="478"/>
      <c r="BA82" s="478"/>
      <c r="BB82" s="478"/>
      <c r="BC82" s="478"/>
      <c r="BD82" s="478"/>
      <c r="BE82" s="478"/>
      <c r="BF82" s="478"/>
      <c r="BG82" s="478"/>
      <c r="BH82" s="478"/>
      <c r="BI82" s="478"/>
      <c r="BJ82" s="478"/>
      <c r="BK82" s="478"/>
      <c r="BL82" s="478"/>
      <c r="BM82" s="478"/>
      <c r="BN82" s="478"/>
      <c r="BO82" s="478"/>
      <c r="BP82" s="515"/>
      <c r="BQ82" s="515"/>
      <c r="BR82" s="515"/>
      <c r="BS82" s="515"/>
      <c r="BT82" s="515"/>
      <c r="BU82" s="515"/>
      <c r="BV82" s="515"/>
      <c r="BW82" s="515"/>
      <c r="BX82" s="515"/>
      <c r="BY82" s="515"/>
      <c r="BZ82" s="515"/>
      <c r="CA82" s="515"/>
      <c r="CB82" s="515"/>
      <c r="CC82" s="515"/>
      <c r="CD82" s="515"/>
      <c r="CE82" s="515"/>
      <c r="CF82" s="515"/>
      <c r="CG82" s="515"/>
      <c r="CH82" s="482"/>
      <c r="CI82" s="482"/>
      <c r="CJ82" s="482"/>
      <c r="CK82" s="482"/>
      <c r="CL82" s="482"/>
      <c r="CM82" s="482"/>
      <c r="CN82" s="482"/>
      <c r="CO82" s="482"/>
      <c r="CP82" s="482"/>
      <c r="CQ82" s="482"/>
      <c r="CR82" s="482"/>
      <c r="CS82" s="482"/>
      <c r="CT82" s="482"/>
      <c r="CU82" s="482"/>
      <c r="CV82" s="482"/>
      <c r="CW82" s="482"/>
      <c r="CX82" s="482"/>
      <c r="CY82" s="482"/>
      <c r="CZ82" s="482"/>
      <c r="DA82" s="482"/>
      <c r="DB82" s="482"/>
      <c r="DC82" s="482"/>
      <c r="DD82" s="482"/>
      <c r="DE82" s="482"/>
      <c r="DF82" s="482"/>
    </row>
    <row r="83" spans="21:110" ht="15" customHeight="1" x14ac:dyDescent="0.25">
      <c r="U83" s="480"/>
      <c r="V83" s="480"/>
      <c r="W83" s="480"/>
      <c r="X83" s="478"/>
      <c r="Y83" s="478"/>
      <c r="Z83" s="478"/>
      <c r="AA83" s="478"/>
      <c r="AB83" s="478"/>
      <c r="AC83" s="478"/>
      <c r="AD83" s="478"/>
      <c r="AE83" s="478"/>
      <c r="AF83" s="478"/>
      <c r="AG83" s="478"/>
      <c r="AH83" s="478"/>
      <c r="AI83" s="478"/>
      <c r="AJ83" s="478"/>
      <c r="AK83" s="478"/>
      <c r="AL83" s="478"/>
      <c r="AM83" s="478"/>
      <c r="AN83" s="478"/>
      <c r="AO83" s="478"/>
      <c r="AP83" s="478"/>
      <c r="AQ83" s="478"/>
      <c r="AR83" s="478"/>
      <c r="AS83" s="478"/>
      <c r="AT83" s="478"/>
      <c r="AU83" s="478"/>
      <c r="AV83" s="478"/>
      <c r="AW83" s="478"/>
      <c r="AX83" s="478"/>
      <c r="AY83" s="478"/>
      <c r="AZ83" s="478"/>
      <c r="BA83" s="478"/>
      <c r="BB83" s="478"/>
      <c r="BC83" s="478"/>
      <c r="BD83" s="478"/>
      <c r="BE83" s="478"/>
      <c r="BF83" s="478"/>
      <c r="BG83" s="478"/>
      <c r="BH83" s="478"/>
      <c r="BI83" s="478"/>
      <c r="BJ83" s="478"/>
      <c r="BK83" s="478"/>
      <c r="BL83" s="478"/>
      <c r="BM83" s="478"/>
      <c r="BN83" s="478"/>
      <c r="BO83" s="478"/>
      <c r="BP83" s="515"/>
      <c r="BQ83" s="515"/>
      <c r="BR83" s="515"/>
      <c r="BS83" s="515"/>
      <c r="BT83" s="515"/>
      <c r="BU83" s="515"/>
      <c r="BV83" s="515"/>
      <c r="BW83" s="515"/>
      <c r="BX83" s="515"/>
      <c r="BY83" s="515"/>
      <c r="BZ83" s="515"/>
      <c r="CA83" s="515"/>
      <c r="CB83" s="515"/>
      <c r="CC83" s="515"/>
      <c r="CD83" s="515"/>
      <c r="CE83" s="515"/>
      <c r="CF83" s="515"/>
      <c r="CG83" s="515"/>
      <c r="CH83" s="482"/>
      <c r="CI83" s="482"/>
      <c r="CJ83" s="482"/>
      <c r="CK83" s="482"/>
      <c r="CL83" s="482"/>
      <c r="CM83" s="482"/>
      <c r="CN83" s="482"/>
      <c r="CO83" s="482"/>
      <c r="CP83" s="482"/>
      <c r="CQ83" s="482"/>
      <c r="CR83" s="482"/>
      <c r="CS83" s="482"/>
      <c r="CT83" s="482"/>
      <c r="CU83" s="482"/>
      <c r="CV83" s="482"/>
      <c r="CW83" s="482"/>
      <c r="CX83" s="482"/>
      <c r="CY83" s="482"/>
      <c r="CZ83" s="482"/>
      <c r="DA83" s="482"/>
      <c r="DB83" s="482"/>
      <c r="DC83" s="482"/>
      <c r="DD83" s="482"/>
      <c r="DE83" s="482"/>
      <c r="DF83" s="482"/>
    </row>
    <row r="84" spans="21:110" ht="15" customHeight="1" x14ac:dyDescent="0.25">
      <c r="X84" s="478"/>
      <c r="Y84" s="478"/>
      <c r="Z84" s="478"/>
      <c r="AA84" s="478"/>
      <c r="AB84" s="478"/>
      <c r="AC84" s="478"/>
      <c r="AD84" s="478"/>
      <c r="AE84" s="478"/>
      <c r="AF84" s="478"/>
      <c r="AG84" s="478"/>
      <c r="AH84" s="478"/>
      <c r="AI84" s="478"/>
      <c r="AJ84" s="478"/>
      <c r="AK84" s="478"/>
      <c r="AL84" s="478"/>
      <c r="AM84" s="478"/>
      <c r="AN84" s="478"/>
      <c r="AO84" s="478"/>
      <c r="AP84" s="478"/>
      <c r="AQ84" s="478"/>
      <c r="AR84" s="478"/>
      <c r="AS84" s="478"/>
      <c r="AT84" s="478"/>
      <c r="AU84" s="478"/>
      <c r="AV84" s="478"/>
      <c r="AW84" s="478"/>
      <c r="AX84" s="478"/>
      <c r="AY84" s="478"/>
      <c r="AZ84" s="478"/>
      <c r="BA84" s="478"/>
      <c r="BB84" s="478"/>
      <c r="BC84" s="478"/>
      <c r="BD84" s="478"/>
      <c r="BE84" s="478"/>
      <c r="BF84" s="478"/>
      <c r="BG84" s="478"/>
      <c r="BH84" s="478"/>
      <c r="BI84" s="478"/>
      <c r="BJ84" s="478"/>
      <c r="BK84" s="478"/>
      <c r="BL84" s="478"/>
      <c r="BM84" s="478"/>
      <c r="BN84" s="478"/>
      <c r="BO84" s="478"/>
      <c r="BP84" s="515"/>
      <c r="BQ84" s="515"/>
      <c r="BR84" s="515"/>
      <c r="BS84" s="515"/>
      <c r="BT84" s="515"/>
      <c r="BU84" s="515"/>
      <c r="BV84" s="515"/>
      <c r="BW84" s="515"/>
      <c r="BX84" s="515"/>
      <c r="BY84" s="515"/>
      <c r="BZ84" s="515"/>
      <c r="CA84" s="515"/>
      <c r="CB84" s="515"/>
      <c r="CC84" s="515"/>
      <c r="CD84" s="515"/>
      <c r="CE84" s="515"/>
      <c r="CF84" s="515"/>
      <c r="CG84" s="515"/>
      <c r="CH84" s="482"/>
      <c r="CI84" s="482"/>
      <c r="CJ84" s="482"/>
      <c r="CK84" s="482"/>
      <c r="CL84" s="482"/>
      <c r="CM84" s="482"/>
      <c r="CN84" s="482"/>
      <c r="CO84" s="482"/>
      <c r="CP84" s="482"/>
      <c r="CQ84" s="482"/>
      <c r="CR84" s="482"/>
      <c r="CS84" s="482"/>
      <c r="CT84" s="482"/>
      <c r="CU84" s="482"/>
      <c r="CV84" s="482"/>
      <c r="CW84" s="482"/>
      <c r="CX84" s="482"/>
      <c r="CY84" s="482"/>
      <c r="CZ84" s="482"/>
      <c r="DA84" s="482"/>
      <c r="DB84" s="482"/>
      <c r="DC84" s="482"/>
      <c r="DD84" s="482"/>
      <c r="DE84" s="482"/>
      <c r="DF84" s="482"/>
    </row>
    <row r="85" spans="21:110" ht="15" customHeight="1" x14ac:dyDescent="0.25">
      <c r="BP85" s="515"/>
      <c r="BQ85" s="515"/>
      <c r="BR85" s="515"/>
      <c r="BS85" s="515"/>
      <c r="BT85" s="515"/>
      <c r="BU85" s="515"/>
      <c r="BV85" s="515"/>
      <c r="BW85" s="515"/>
      <c r="BX85" s="515"/>
      <c r="BY85" s="515"/>
      <c r="BZ85" s="515"/>
      <c r="CA85" s="515"/>
      <c r="CB85" s="515"/>
      <c r="CC85" s="515"/>
      <c r="CD85" s="515"/>
      <c r="CE85" s="515"/>
      <c r="CF85" s="515"/>
      <c r="CG85" s="515"/>
      <c r="CH85" s="482"/>
      <c r="CI85" s="482"/>
      <c r="CJ85" s="482"/>
      <c r="CK85" s="482"/>
      <c r="CL85" s="482"/>
      <c r="CM85" s="482"/>
      <c r="CN85" s="482"/>
      <c r="CO85" s="482"/>
      <c r="CP85" s="482"/>
      <c r="CQ85" s="482"/>
      <c r="CR85" s="482"/>
      <c r="CS85" s="482"/>
      <c r="CT85" s="482"/>
      <c r="CU85" s="482"/>
      <c r="CV85" s="482"/>
      <c r="CW85" s="482"/>
      <c r="CX85" s="482"/>
      <c r="CY85" s="482"/>
      <c r="CZ85" s="482"/>
      <c r="DA85" s="482"/>
      <c r="DB85" s="482"/>
      <c r="DC85" s="482"/>
      <c r="DD85" s="482"/>
      <c r="DE85" s="482"/>
      <c r="DF85" s="482"/>
    </row>
    <row r="86" spans="21:110" ht="15" customHeight="1" x14ac:dyDescent="0.25">
      <c r="BP86" s="515"/>
      <c r="BQ86" s="515"/>
      <c r="BR86" s="515"/>
      <c r="BS86" s="515"/>
      <c r="BT86" s="515"/>
      <c r="BU86" s="515"/>
      <c r="BV86" s="515"/>
      <c r="BW86" s="515"/>
      <c r="BX86" s="515"/>
      <c r="BY86" s="515"/>
      <c r="BZ86" s="515"/>
      <c r="CA86" s="515"/>
      <c r="CB86" s="515"/>
      <c r="CC86" s="515"/>
      <c r="CD86" s="515"/>
      <c r="CE86" s="515"/>
      <c r="CF86" s="515"/>
      <c r="CG86" s="515"/>
    </row>
    <row r="87" spans="21:110" ht="15" customHeight="1" x14ac:dyDescent="0.25">
      <c r="BP87" s="515"/>
      <c r="BQ87" s="515"/>
      <c r="BR87" s="515"/>
      <c r="BS87" s="515"/>
      <c r="BT87" s="515"/>
      <c r="BU87" s="515"/>
      <c r="BV87" s="515"/>
      <c r="BW87" s="515"/>
      <c r="BX87" s="515"/>
      <c r="BY87" s="515"/>
      <c r="BZ87" s="515"/>
      <c r="CA87" s="515"/>
      <c r="CB87" s="515"/>
      <c r="CC87" s="515"/>
      <c r="CD87" s="515"/>
      <c r="CE87" s="515"/>
      <c r="CF87" s="515"/>
      <c r="CG87" s="515"/>
    </row>
    <row r="88" spans="21:110" ht="15.75" customHeight="1" x14ac:dyDescent="0.25">
      <c r="BP88" s="515"/>
      <c r="BQ88" s="515"/>
      <c r="BR88" s="515"/>
      <c r="BS88" s="515"/>
      <c r="BT88" s="515"/>
      <c r="BU88" s="515"/>
      <c r="BV88" s="515"/>
      <c r="BW88" s="515"/>
      <c r="BX88" s="515"/>
      <c r="BY88" s="515"/>
      <c r="BZ88" s="515"/>
      <c r="CA88" s="515"/>
      <c r="CB88" s="515"/>
      <c r="CC88" s="515"/>
      <c r="CD88" s="515"/>
      <c r="CE88" s="515"/>
      <c r="CF88" s="515"/>
      <c r="CG88" s="515"/>
    </row>
    <row r="89" spans="21:110" ht="15" customHeight="1" x14ac:dyDescent="0.25">
      <c r="BP89" s="515"/>
      <c r="BQ89" s="515"/>
      <c r="BR89" s="515"/>
      <c r="BS89" s="515"/>
      <c r="BT89" s="515"/>
      <c r="BU89" s="515"/>
      <c r="BV89" s="515"/>
      <c r="BW89" s="515"/>
      <c r="BX89" s="515"/>
      <c r="BY89" s="515"/>
      <c r="BZ89" s="515"/>
      <c r="CA89" s="515"/>
      <c r="CB89" s="515"/>
      <c r="CC89" s="515"/>
      <c r="CD89" s="515"/>
      <c r="CE89" s="515"/>
      <c r="CF89" s="515"/>
      <c r="CG89" s="515"/>
    </row>
    <row r="90" spans="21:110" ht="15.75" customHeight="1" x14ac:dyDescent="0.25">
      <c r="BP90" s="515"/>
      <c r="BQ90" s="515"/>
      <c r="BR90" s="515"/>
      <c r="BS90" s="515"/>
      <c r="BT90" s="515"/>
      <c r="BU90" s="515"/>
      <c r="BV90" s="515"/>
      <c r="BW90" s="515"/>
      <c r="BX90" s="515"/>
      <c r="BY90" s="515"/>
      <c r="BZ90" s="515"/>
      <c r="CA90" s="515"/>
      <c r="CB90" s="515"/>
      <c r="CC90" s="515"/>
      <c r="CD90" s="515"/>
      <c r="CE90" s="515"/>
      <c r="CF90" s="515"/>
      <c r="CG90" s="515"/>
    </row>
    <row r="91" spans="21:110" ht="15" customHeight="1" x14ac:dyDescent="0.25">
      <c r="BP91" s="515"/>
      <c r="BQ91" s="515"/>
      <c r="BR91" s="515"/>
      <c r="BS91" s="515"/>
      <c r="BT91" s="515"/>
      <c r="BU91" s="515"/>
      <c r="BV91" s="515"/>
      <c r="BW91" s="515"/>
      <c r="BX91" s="515"/>
      <c r="BY91" s="515"/>
      <c r="BZ91" s="515"/>
      <c r="CA91" s="515"/>
      <c r="CB91" s="515"/>
      <c r="CC91" s="515"/>
      <c r="CD91" s="515"/>
      <c r="CE91" s="515"/>
      <c r="CF91" s="515"/>
      <c r="CG91" s="515"/>
    </row>
    <row r="92" spans="21:110" ht="15" customHeight="1" x14ac:dyDescent="0.25">
      <c r="BP92" s="515"/>
      <c r="BQ92" s="515"/>
      <c r="BR92" s="515"/>
      <c r="BS92" s="515"/>
      <c r="BT92" s="515"/>
      <c r="BU92" s="515"/>
      <c r="BV92" s="515"/>
      <c r="BW92" s="515"/>
      <c r="BX92" s="515"/>
      <c r="BY92" s="515"/>
      <c r="BZ92" s="515"/>
      <c r="CA92" s="515"/>
      <c r="CB92" s="515"/>
      <c r="CC92" s="515"/>
      <c r="CD92" s="515"/>
      <c r="CE92" s="515"/>
      <c r="CF92" s="515"/>
      <c r="CG92" s="515"/>
    </row>
    <row r="93" spans="21:110" ht="15" customHeight="1" x14ac:dyDescent="0.25">
      <c r="BP93" s="515"/>
      <c r="BQ93" s="515"/>
      <c r="BR93" s="515"/>
      <c r="BS93" s="515"/>
      <c r="BT93" s="515"/>
      <c r="BU93" s="515"/>
      <c r="BV93" s="515"/>
      <c r="BW93" s="515"/>
      <c r="BX93" s="515"/>
      <c r="BY93" s="515"/>
      <c r="BZ93" s="515"/>
      <c r="CA93" s="515"/>
      <c r="CB93" s="515"/>
      <c r="CC93" s="515"/>
      <c r="CD93" s="515"/>
      <c r="CE93" s="515"/>
      <c r="CF93" s="515"/>
      <c r="CG93" s="515"/>
    </row>
    <row r="94" spans="21:110" ht="15" customHeight="1" x14ac:dyDescent="0.25">
      <c r="BP94" s="515"/>
      <c r="BQ94" s="515"/>
      <c r="BR94" s="515"/>
      <c r="BS94" s="515"/>
      <c r="BT94" s="515"/>
      <c r="BU94" s="515"/>
      <c r="BV94" s="515"/>
      <c r="BW94" s="515"/>
      <c r="BX94" s="515"/>
      <c r="BY94" s="515"/>
      <c r="BZ94" s="515"/>
      <c r="CA94" s="515"/>
      <c r="CB94" s="515"/>
      <c r="CC94" s="515"/>
      <c r="CD94" s="515"/>
      <c r="CE94" s="515"/>
      <c r="CF94" s="515"/>
      <c r="CG94" s="515"/>
    </row>
    <row r="95" spans="21:110" ht="15" customHeight="1" x14ac:dyDescent="0.25">
      <c r="BP95" s="515"/>
      <c r="BQ95" s="515"/>
      <c r="BR95" s="515"/>
      <c r="BS95" s="515"/>
      <c r="BT95" s="515"/>
      <c r="BU95" s="515"/>
      <c r="BV95" s="515"/>
      <c r="BW95" s="515"/>
      <c r="BX95" s="515"/>
      <c r="BY95" s="515"/>
      <c r="BZ95" s="515"/>
      <c r="CA95" s="515"/>
      <c r="CB95" s="515"/>
      <c r="CC95" s="515"/>
      <c r="CD95" s="515"/>
      <c r="CE95" s="515"/>
      <c r="CF95" s="515"/>
      <c r="CG95" s="515"/>
    </row>
    <row r="96" spans="21:110" ht="15" customHeight="1" x14ac:dyDescent="0.25">
      <c r="BP96" s="515"/>
      <c r="BQ96" s="515"/>
      <c r="BR96" s="515"/>
      <c r="BS96" s="515"/>
      <c r="BT96" s="515"/>
      <c r="BU96" s="515"/>
      <c r="BV96" s="515"/>
      <c r="BW96" s="515"/>
      <c r="BX96" s="515"/>
      <c r="BY96" s="515"/>
      <c r="BZ96" s="515"/>
      <c r="CA96" s="515"/>
      <c r="CB96" s="515"/>
      <c r="CC96" s="515"/>
      <c r="CD96" s="515"/>
      <c r="CE96" s="515"/>
      <c r="CF96" s="515"/>
      <c r="CG96" s="515"/>
    </row>
    <row r="97" spans="68:85" ht="15" customHeight="1" x14ac:dyDescent="0.25">
      <c r="BP97" s="515"/>
      <c r="BQ97" s="515"/>
      <c r="BR97" s="515"/>
      <c r="BS97" s="515"/>
      <c r="BT97" s="515"/>
      <c r="BU97" s="515"/>
      <c r="BV97" s="515"/>
      <c r="BW97" s="515"/>
      <c r="BX97" s="515"/>
      <c r="BY97" s="515"/>
      <c r="BZ97" s="515"/>
      <c r="CA97" s="515"/>
      <c r="CB97" s="515"/>
      <c r="CC97" s="515"/>
      <c r="CD97" s="515"/>
      <c r="CE97" s="515"/>
      <c r="CF97" s="515"/>
      <c r="CG97" s="515"/>
    </row>
    <row r="98" spans="68:85" ht="15" customHeight="1" x14ac:dyDescent="0.25">
      <c r="BP98" s="515"/>
      <c r="BQ98" s="515"/>
      <c r="BR98" s="515"/>
      <c r="BS98" s="515"/>
      <c r="BT98" s="515"/>
      <c r="BU98" s="515"/>
      <c r="BV98" s="515"/>
      <c r="BW98" s="515"/>
      <c r="BX98" s="515"/>
      <c r="BY98" s="515"/>
      <c r="BZ98" s="515"/>
      <c r="CA98" s="515"/>
      <c r="CB98" s="515"/>
      <c r="CC98" s="515"/>
      <c r="CD98" s="515"/>
      <c r="CE98" s="515"/>
      <c r="CF98" s="515"/>
      <c r="CG98" s="515"/>
    </row>
    <row r="99" spans="68:85" ht="15" customHeight="1" x14ac:dyDescent="0.25">
      <c r="BP99" s="515"/>
      <c r="BQ99" s="515"/>
      <c r="BR99" s="515"/>
      <c r="BS99" s="515"/>
      <c r="BT99" s="515"/>
      <c r="BU99" s="515"/>
      <c r="BV99" s="515"/>
      <c r="BW99" s="515"/>
      <c r="BX99" s="515"/>
      <c r="BY99" s="515"/>
      <c r="BZ99" s="515"/>
      <c r="CA99" s="515"/>
      <c r="CB99" s="515"/>
      <c r="CC99" s="515"/>
      <c r="CD99" s="515"/>
      <c r="CE99" s="515"/>
      <c r="CF99" s="515"/>
      <c r="CG99" s="515"/>
    </row>
    <row r="100" spans="68:85" ht="15" customHeight="1" x14ac:dyDescent="0.25">
      <c r="BP100" s="515"/>
      <c r="BQ100" s="515"/>
      <c r="BR100" s="515"/>
      <c r="BS100" s="515"/>
      <c r="BT100" s="515"/>
      <c r="BU100" s="515"/>
      <c r="BV100" s="515"/>
      <c r="BW100" s="515"/>
      <c r="BX100" s="515"/>
      <c r="BY100" s="515"/>
      <c r="BZ100" s="515"/>
      <c r="CA100" s="515"/>
      <c r="CB100" s="515"/>
      <c r="CC100" s="515"/>
      <c r="CD100" s="515"/>
      <c r="CE100" s="515"/>
      <c r="CF100" s="515"/>
      <c r="CG100" s="515"/>
    </row>
    <row r="101" spans="68:85" ht="15" customHeight="1" x14ac:dyDescent="0.25">
      <c r="BP101" s="515"/>
      <c r="BQ101" s="515"/>
      <c r="BR101" s="515"/>
      <c r="BS101" s="515"/>
      <c r="BT101" s="515"/>
      <c r="BU101" s="515"/>
      <c r="BV101" s="515"/>
      <c r="BW101" s="515"/>
      <c r="BX101" s="515"/>
      <c r="BY101" s="515"/>
      <c r="BZ101" s="515"/>
      <c r="CA101" s="515"/>
      <c r="CB101" s="515"/>
      <c r="CC101" s="515"/>
      <c r="CD101" s="515"/>
      <c r="CE101" s="515"/>
      <c r="CF101" s="515"/>
      <c r="CG101" s="515"/>
    </row>
    <row r="102" spans="68:85" ht="15" customHeight="1" x14ac:dyDescent="0.25">
      <c r="BP102" s="515"/>
      <c r="BQ102" s="515"/>
      <c r="BR102" s="515"/>
      <c r="BS102" s="515"/>
      <c r="BT102" s="515"/>
      <c r="BU102" s="515"/>
      <c r="BV102" s="515"/>
      <c r="BW102" s="515"/>
      <c r="BX102" s="515"/>
      <c r="BY102" s="515"/>
      <c r="BZ102" s="515"/>
      <c r="CA102" s="515"/>
      <c r="CB102" s="515"/>
      <c r="CC102" s="515"/>
      <c r="CD102" s="515"/>
      <c r="CE102" s="515"/>
      <c r="CF102" s="515"/>
      <c r="CG102" s="515"/>
    </row>
    <row r="103" spans="68:85" ht="15" customHeight="1" x14ac:dyDescent="0.25">
      <c r="BP103" s="515"/>
      <c r="BQ103" s="515"/>
      <c r="BR103" s="515"/>
      <c r="BS103" s="515"/>
      <c r="BT103" s="515"/>
      <c r="BU103" s="515"/>
      <c r="BV103" s="515"/>
      <c r="BW103" s="515"/>
      <c r="BX103" s="515"/>
      <c r="BY103" s="515"/>
      <c r="BZ103" s="515"/>
      <c r="CA103" s="515"/>
      <c r="CB103" s="515"/>
      <c r="CC103" s="515"/>
      <c r="CD103" s="515"/>
      <c r="CE103" s="515"/>
      <c r="CF103" s="515"/>
      <c r="CG103" s="515"/>
    </row>
    <row r="104" spans="68:85" ht="15" customHeight="1" x14ac:dyDescent="0.25">
      <c r="BP104" s="515"/>
      <c r="BQ104" s="515"/>
      <c r="BR104" s="515"/>
      <c r="BS104" s="515"/>
      <c r="BT104" s="515"/>
      <c r="BU104" s="515"/>
      <c r="BV104" s="515"/>
      <c r="BW104" s="515"/>
      <c r="BX104" s="515"/>
      <c r="BY104" s="515"/>
      <c r="BZ104" s="515"/>
      <c r="CA104" s="515"/>
      <c r="CB104" s="515"/>
      <c r="CC104" s="515"/>
      <c r="CD104" s="515"/>
      <c r="CE104" s="515"/>
      <c r="CF104" s="515"/>
      <c r="CG104" s="515"/>
    </row>
    <row r="105" spans="68:85" ht="15" customHeight="1" x14ac:dyDescent="0.25">
      <c r="BP105" s="515"/>
      <c r="BQ105" s="515"/>
      <c r="BR105" s="515"/>
      <c r="BS105" s="515"/>
      <c r="BT105" s="515"/>
      <c r="BU105" s="515"/>
      <c r="BV105" s="515"/>
      <c r="BW105" s="515"/>
      <c r="BX105" s="515"/>
      <c r="BY105" s="515"/>
      <c r="BZ105" s="515"/>
      <c r="CA105" s="515"/>
      <c r="CB105" s="515"/>
      <c r="CC105" s="515"/>
      <c r="CD105" s="515"/>
      <c r="CE105" s="515"/>
      <c r="CF105" s="515"/>
      <c r="CG105" s="515"/>
    </row>
    <row r="106" spans="68:85" ht="15.75" customHeight="1" x14ac:dyDescent="0.25">
      <c r="BP106" s="515"/>
      <c r="BQ106" s="515"/>
      <c r="BR106" s="515"/>
      <c r="BS106" s="515"/>
      <c r="BT106" s="515"/>
      <c r="BU106" s="515"/>
      <c r="BV106" s="515"/>
      <c r="BW106" s="515"/>
      <c r="BX106" s="515"/>
      <c r="BY106" s="515"/>
      <c r="BZ106" s="515"/>
      <c r="CA106" s="515"/>
      <c r="CB106" s="515"/>
      <c r="CC106" s="515"/>
      <c r="CD106" s="515"/>
      <c r="CE106" s="515"/>
      <c r="CF106" s="515"/>
      <c r="CG106" s="515"/>
    </row>
    <row r="107" spans="68:85" ht="15" customHeight="1" x14ac:dyDescent="0.25">
      <c r="BP107" s="515"/>
      <c r="BQ107" s="515"/>
      <c r="BR107" s="515"/>
      <c r="BS107" s="515"/>
      <c r="BT107" s="515"/>
      <c r="BU107" s="515"/>
      <c r="BV107" s="515"/>
      <c r="BW107" s="515"/>
      <c r="BX107" s="515"/>
      <c r="BY107" s="515"/>
      <c r="BZ107" s="515"/>
      <c r="CA107" s="515"/>
      <c r="CB107" s="515"/>
      <c r="CC107" s="515"/>
      <c r="CD107" s="515"/>
      <c r="CE107" s="515"/>
      <c r="CF107" s="515"/>
      <c r="CG107" s="515"/>
    </row>
    <row r="108" spans="68:85" ht="15.75" customHeight="1" x14ac:dyDescent="0.25">
      <c r="BP108" s="515"/>
      <c r="BQ108" s="515"/>
      <c r="BR108" s="515"/>
      <c r="BS108" s="515"/>
      <c r="BT108" s="515"/>
      <c r="BU108" s="515"/>
      <c r="BV108" s="515"/>
      <c r="BW108" s="515"/>
      <c r="BX108" s="515"/>
      <c r="BY108" s="515"/>
      <c r="BZ108" s="515"/>
      <c r="CA108" s="515"/>
      <c r="CB108" s="515"/>
      <c r="CC108" s="515"/>
      <c r="CD108" s="515"/>
      <c r="CE108" s="515"/>
      <c r="CF108" s="515"/>
      <c r="CG108" s="515"/>
    </row>
    <row r="109" spans="68:85" ht="15" customHeight="1" x14ac:dyDescent="0.25">
      <c r="BP109" s="515"/>
      <c r="BQ109" s="515"/>
      <c r="BR109" s="515"/>
      <c r="BS109" s="515"/>
      <c r="BT109" s="515"/>
      <c r="BU109" s="515"/>
      <c r="BV109" s="515"/>
      <c r="BW109" s="515"/>
      <c r="BX109" s="515"/>
      <c r="BY109" s="515"/>
      <c r="BZ109" s="515"/>
      <c r="CA109" s="515"/>
      <c r="CB109" s="515"/>
      <c r="CC109" s="515"/>
      <c r="CD109" s="515"/>
      <c r="CE109" s="515"/>
      <c r="CF109" s="515"/>
      <c r="CG109" s="515"/>
    </row>
    <row r="110" spans="68:85" ht="15" customHeight="1" x14ac:dyDescent="0.25">
      <c r="BP110" s="515"/>
      <c r="BQ110" s="515"/>
      <c r="BR110" s="515"/>
      <c r="BS110" s="515"/>
      <c r="BT110" s="515"/>
      <c r="BU110" s="515"/>
      <c r="BV110" s="515"/>
      <c r="BW110" s="515"/>
      <c r="BX110" s="515"/>
      <c r="BY110" s="515"/>
      <c r="BZ110" s="515"/>
      <c r="CA110" s="515"/>
      <c r="CB110" s="515"/>
      <c r="CC110" s="515"/>
      <c r="CD110" s="515"/>
      <c r="CE110" s="515"/>
      <c r="CF110" s="515"/>
      <c r="CG110" s="515"/>
    </row>
    <row r="111" spans="68:85" ht="15" customHeight="1" x14ac:dyDescent="0.25">
      <c r="BP111" s="515"/>
      <c r="BQ111" s="515"/>
      <c r="BR111" s="515"/>
      <c r="BS111" s="515"/>
      <c r="BT111" s="515"/>
      <c r="BU111" s="515"/>
      <c r="BV111" s="515"/>
      <c r="BW111" s="515"/>
      <c r="BX111" s="515"/>
      <c r="BY111" s="515"/>
      <c r="BZ111" s="515"/>
      <c r="CA111" s="515"/>
      <c r="CB111" s="515"/>
      <c r="CC111" s="515"/>
      <c r="CD111" s="515"/>
      <c r="CE111" s="515"/>
      <c r="CF111" s="515"/>
      <c r="CG111" s="515"/>
    </row>
    <row r="112" spans="68:85" ht="15" customHeight="1" x14ac:dyDescent="0.25">
      <c r="BP112" s="515"/>
      <c r="BQ112" s="515"/>
      <c r="BR112" s="515"/>
      <c r="BS112" s="515"/>
      <c r="BT112" s="515"/>
      <c r="BU112" s="515"/>
      <c r="BV112" s="515"/>
      <c r="BW112" s="515"/>
      <c r="BX112" s="515"/>
      <c r="BY112" s="515"/>
      <c r="BZ112" s="515"/>
      <c r="CA112" s="515"/>
      <c r="CB112" s="515"/>
      <c r="CC112" s="515"/>
      <c r="CD112" s="515"/>
      <c r="CE112" s="515"/>
      <c r="CF112" s="515"/>
      <c r="CG112" s="515"/>
    </row>
    <row r="113" spans="68:85" ht="15" customHeight="1" x14ac:dyDescent="0.25">
      <c r="BP113" s="515"/>
      <c r="BQ113" s="515"/>
      <c r="BR113" s="515"/>
      <c r="BS113" s="515"/>
      <c r="BT113" s="515"/>
      <c r="BU113" s="515"/>
      <c r="BV113" s="515"/>
      <c r="BW113" s="515"/>
      <c r="BX113" s="515"/>
      <c r="BY113" s="515"/>
      <c r="BZ113" s="515"/>
      <c r="CA113" s="515"/>
      <c r="CB113" s="515"/>
      <c r="CC113" s="515"/>
      <c r="CD113" s="515"/>
      <c r="CE113" s="515"/>
      <c r="CF113" s="515"/>
      <c r="CG113" s="515"/>
    </row>
    <row r="114" spans="68:85" ht="15" customHeight="1" x14ac:dyDescent="0.25">
      <c r="BP114" s="515"/>
      <c r="BQ114" s="515"/>
      <c r="BR114" s="515"/>
      <c r="BS114" s="515"/>
      <c r="BT114" s="515"/>
      <c r="BU114" s="515"/>
      <c r="BV114" s="515"/>
      <c r="BW114" s="515"/>
      <c r="BX114" s="515"/>
      <c r="BY114" s="515"/>
      <c r="BZ114" s="515"/>
      <c r="CA114" s="515"/>
      <c r="CB114" s="515"/>
      <c r="CC114" s="515"/>
      <c r="CD114" s="515"/>
      <c r="CE114" s="515"/>
      <c r="CF114" s="515"/>
      <c r="CG114" s="515"/>
    </row>
    <row r="115" spans="68:85" ht="15" customHeight="1" x14ac:dyDescent="0.25">
      <c r="BP115" s="515"/>
      <c r="BQ115" s="515"/>
      <c r="BR115" s="515"/>
      <c r="BS115" s="515"/>
      <c r="BT115" s="515"/>
      <c r="BU115" s="515"/>
      <c r="BV115" s="515"/>
      <c r="BW115" s="515"/>
      <c r="BX115" s="515"/>
      <c r="BY115" s="515"/>
      <c r="BZ115" s="515"/>
      <c r="CA115" s="515"/>
      <c r="CB115" s="515"/>
      <c r="CC115" s="515"/>
      <c r="CD115" s="515"/>
      <c r="CE115" s="515"/>
      <c r="CF115" s="515"/>
      <c r="CG115" s="515"/>
    </row>
    <row r="116" spans="68:85" ht="15" customHeight="1" x14ac:dyDescent="0.25">
      <c r="BP116" s="515"/>
      <c r="BQ116" s="515"/>
      <c r="BR116" s="515"/>
      <c r="BS116" s="515"/>
      <c r="BT116" s="515"/>
      <c r="BU116" s="515"/>
      <c r="BV116" s="515"/>
      <c r="BW116" s="515"/>
      <c r="BX116" s="515"/>
      <c r="BY116" s="515"/>
      <c r="BZ116" s="515"/>
      <c r="CA116" s="515"/>
      <c r="CB116" s="515"/>
      <c r="CC116" s="515"/>
      <c r="CD116" s="515"/>
      <c r="CE116" s="515"/>
      <c r="CF116" s="515"/>
      <c r="CG116" s="515"/>
    </row>
    <row r="117" spans="68:85" ht="15" customHeight="1" x14ac:dyDescent="0.25">
      <c r="BP117" s="515"/>
      <c r="BQ117" s="515"/>
      <c r="BR117" s="515"/>
      <c r="BS117" s="515"/>
      <c r="BT117" s="515"/>
      <c r="BU117" s="515"/>
      <c r="BV117" s="515"/>
      <c r="BW117" s="515"/>
      <c r="BX117" s="515"/>
      <c r="BY117" s="515"/>
      <c r="BZ117" s="515"/>
      <c r="CA117" s="515"/>
      <c r="CB117" s="515"/>
      <c r="CC117" s="515"/>
      <c r="CD117" s="515"/>
      <c r="CE117" s="515"/>
      <c r="CF117" s="515"/>
      <c r="CG117" s="515"/>
    </row>
    <row r="118" spans="68:85" ht="15" customHeight="1" x14ac:dyDescent="0.25">
      <c r="BP118" s="515"/>
      <c r="BQ118" s="515"/>
      <c r="BR118" s="515"/>
      <c r="BS118" s="515"/>
      <c r="BT118" s="515"/>
      <c r="BU118" s="515"/>
      <c r="BV118" s="515"/>
      <c r="BW118" s="515"/>
      <c r="BX118" s="515"/>
      <c r="BY118" s="515"/>
      <c r="BZ118" s="515"/>
      <c r="CA118" s="515"/>
      <c r="CB118" s="515"/>
      <c r="CC118" s="515"/>
      <c r="CD118" s="515"/>
      <c r="CE118" s="515"/>
      <c r="CF118" s="515"/>
      <c r="CG118" s="515"/>
    </row>
    <row r="119" spans="68:85" ht="15" customHeight="1" x14ac:dyDescent="0.25">
      <c r="BP119" s="515"/>
      <c r="BQ119" s="515"/>
      <c r="BR119" s="515"/>
      <c r="BS119" s="515"/>
      <c r="BT119" s="515"/>
      <c r="BU119" s="515"/>
      <c r="BV119" s="515"/>
      <c r="BW119" s="515"/>
      <c r="BX119" s="515"/>
      <c r="BY119" s="515"/>
      <c r="BZ119" s="515"/>
      <c r="CA119" s="515"/>
      <c r="CB119" s="515"/>
      <c r="CC119" s="515"/>
      <c r="CD119" s="515"/>
      <c r="CE119" s="515"/>
      <c r="CF119" s="515"/>
      <c r="CG119" s="515"/>
    </row>
    <row r="120" spans="68:85" ht="15" customHeight="1" x14ac:dyDescent="0.25">
      <c r="BP120" s="515"/>
      <c r="BQ120" s="515"/>
      <c r="BR120" s="515"/>
      <c r="BS120" s="515"/>
      <c r="BT120" s="515"/>
      <c r="BU120" s="515"/>
      <c r="BV120" s="515"/>
      <c r="BW120" s="515"/>
      <c r="BX120" s="515"/>
      <c r="BY120" s="515"/>
      <c r="BZ120" s="515"/>
      <c r="CA120" s="515"/>
      <c r="CB120" s="515"/>
      <c r="CC120" s="515"/>
      <c r="CD120" s="515"/>
      <c r="CE120" s="515"/>
      <c r="CF120" s="515"/>
      <c r="CG120" s="515"/>
    </row>
    <row r="121" spans="68:85" ht="15" customHeight="1" x14ac:dyDescent="0.25">
      <c r="BP121" s="515"/>
      <c r="BQ121" s="515"/>
      <c r="BR121" s="515"/>
      <c r="BS121" s="515"/>
      <c r="BT121" s="515"/>
      <c r="BU121" s="515"/>
      <c r="BV121" s="515"/>
      <c r="BW121" s="515"/>
      <c r="BX121" s="515"/>
      <c r="BY121" s="515"/>
      <c r="BZ121" s="515"/>
      <c r="CA121" s="515"/>
      <c r="CB121" s="515"/>
      <c r="CC121" s="515"/>
      <c r="CD121" s="515"/>
      <c r="CE121" s="515"/>
      <c r="CF121" s="515"/>
      <c r="CG121" s="515"/>
    </row>
    <row r="122" spans="68:85" ht="15" customHeight="1" x14ac:dyDescent="0.25">
      <c r="BP122" s="515"/>
      <c r="BQ122" s="515"/>
      <c r="BR122" s="515"/>
      <c r="BS122" s="515"/>
      <c r="BT122" s="515"/>
      <c r="BU122" s="515"/>
      <c r="BV122" s="515"/>
      <c r="BW122" s="515"/>
      <c r="BX122" s="515"/>
      <c r="BY122" s="515"/>
      <c r="BZ122" s="515"/>
      <c r="CA122" s="515"/>
      <c r="CB122" s="515"/>
      <c r="CC122" s="515"/>
      <c r="CD122" s="515"/>
      <c r="CE122" s="515"/>
      <c r="CF122" s="515"/>
      <c r="CG122" s="515"/>
    </row>
    <row r="123" spans="68:85" ht="15" customHeight="1" x14ac:dyDescent="0.25">
      <c r="BP123" s="515"/>
      <c r="BQ123" s="515"/>
      <c r="BR123" s="515"/>
      <c r="BS123" s="515"/>
      <c r="BT123" s="515"/>
      <c r="BU123" s="515"/>
      <c r="BV123" s="515"/>
      <c r="BW123" s="515"/>
      <c r="BX123" s="515"/>
      <c r="BY123" s="515"/>
      <c r="BZ123" s="515"/>
      <c r="CA123" s="515"/>
      <c r="CB123" s="515"/>
      <c r="CC123" s="515"/>
      <c r="CD123" s="515"/>
      <c r="CE123" s="515"/>
      <c r="CF123" s="515"/>
      <c r="CG123" s="515"/>
    </row>
    <row r="124" spans="68:85" ht="15" customHeight="1" x14ac:dyDescent="0.25">
      <c r="BP124" s="515"/>
      <c r="BQ124" s="515"/>
      <c r="BR124" s="515"/>
      <c r="BS124" s="515"/>
      <c r="BT124" s="515"/>
      <c r="BU124" s="515"/>
      <c r="BV124" s="515"/>
      <c r="BW124" s="515"/>
      <c r="BX124" s="515"/>
      <c r="BY124" s="515"/>
      <c r="BZ124" s="515"/>
      <c r="CA124" s="515"/>
      <c r="CB124" s="515"/>
      <c r="CC124" s="515"/>
      <c r="CD124" s="515"/>
      <c r="CE124" s="515"/>
      <c r="CF124" s="515"/>
      <c r="CG124" s="515"/>
    </row>
    <row r="125" spans="68:85" ht="15" customHeight="1" x14ac:dyDescent="0.25">
      <c r="BP125" s="515"/>
      <c r="BQ125" s="515"/>
      <c r="BR125" s="515"/>
      <c r="BS125" s="515"/>
      <c r="BT125" s="515"/>
      <c r="BU125" s="515"/>
      <c r="BV125" s="515"/>
      <c r="BW125" s="515"/>
      <c r="BX125" s="515"/>
      <c r="BY125" s="515"/>
      <c r="BZ125" s="515"/>
      <c r="CA125" s="515"/>
      <c r="CB125" s="515"/>
      <c r="CC125" s="515"/>
      <c r="CD125" s="515"/>
      <c r="CE125" s="515"/>
      <c r="CF125" s="515"/>
      <c r="CG125" s="515"/>
    </row>
    <row r="126" spans="68:85" ht="15" customHeight="1" x14ac:dyDescent="0.25">
      <c r="BP126" s="515"/>
      <c r="BQ126" s="515"/>
      <c r="BR126" s="515"/>
      <c r="BS126" s="515"/>
      <c r="BT126" s="515"/>
      <c r="BU126" s="515"/>
      <c r="BV126" s="515"/>
      <c r="BW126" s="515"/>
      <c r="BX126" s="515"/>
      <c r="BY126" s="515"/>
      <c r="BZ126" s="515"/>
      <c r="CA126" s="515"/>
      <c r="CB126" s="515"/>
      <c r="CC126" s="515"/>
      <c r="CD126" s="515"/>
      <c r="CE126" s="515"/>
      <c r="CF126" s="515"/>
      <c r="CG126" s="515"/>
    </row>
    <row r="127" spans="68:85" ht="15" customHeight="1" x14ac:dyDescent="0.25">
      <c r="BP127" s="515"/>
      <c r="BQ127" s="515"/>
      <c r="BR127" s="515"/>
      <c r="BS127" s="515"/>
      <c r="BT127" s="515"/>
      <c r="BU127" s="515"/>
      <c r="BV127" s="515"/>
      <c r="BW127" s="515"/>
      <c r="BX127" s="515"/>
      <c r="BY127" s="515"/>
      <c r="BZ127" s="515"/>
      <c r="CA127" s="515"/>
      <c r="CB127" s="515"/>
      <c r="CC127" s="515"/>
      <c r="CD127" s="515"/>
      <c r="CE127" s="515"/>
      <c r="CF127" s="515"/>
      <c r="CG127" s="515"/>
    </row>
    <row r="128" spans="68:85" ht="15" customHeight="1" x14ac:dyDescent="0.25">
      <c r="BP128" s="515"/>
      <c r="BQ128" s="515"/>
      <c r="BR128" s="515"/>
      <c r="BS128" s="515"/>
      <c r="BT128" s="515"/>
      <c r="BU128" s="515"/>
      <c r="BV128" s="515"/>
      <c r="BW128" s="515"/>
      <c r="BX128" s="515"/>
      <c r="BY128" s="515"/>
      <c r="BZ128" s="515"/>
      <c r="CA128" s="515"/>
      <c r="CB128" s="515"/>
      <c r="CC128" s="515"/>
      <c r="CD128" s="515"/>
      <c r="CE128" s="515"/>
      <c r="CF128" s="515"/>
      <c r="CG128" s="515"/>
    </row>
    <row r="129" spans="68:85" ht="15" customHeight="1" x14ac:dyDescent="0.25">
      <c r="BP129" s="515"/>
      <c r="BQ129" s="515"/>
      <c r="BR129" s="515"/>
      <c r="BS129" s="515"/>
      <c r="BT129" s="515"/>
      <c r="BU129" s="515"/>
      <c r="BV129" s="515"/>
      <c r="BW129" s="515"/>
      <c r="BX129" s="515"/>
      <c r="BY129" s="515"/>
      <c r="BZ129" s="515"/>
      <c r="CA129" s="515"/>
      <c r="CB129" s="515"/>
      <c r="CC129" s="515"/>
      <c r="CD129" s="515"/>
      <c r="CE129" s="515"/>
      <c r="CF129" s="515"/>
      <c r="CG129" s="515"/>
    </row>
    <row r="130" spans="68:85" ht="15" customHeight="1" x14ac:dyDescent="0.25">
      <c r="BP130" s="515"/>
      <c r="BQ130" s="515"/>
      <c r="BR130" s="515"/>
      <c r="BS130" s="515"/>
      <c r="BT130" s="515"/>
      <c r="BU130" s="515"/>
      <c r="BV130" s="515"/>
      <c r="BW130" s="515"/>
      <c r="BX130" s="515"/>
      <c r="BY130" s="515"/>
      <c r="BZ130" s="515"/>
      <c r="CA130" s="515"/>
      <c r="CB130" s="515"/>
      <c r="CC130" s="515"/>
      <c r="CD130" s="515"/>
      <c r="CE130" s="515"/>
      <c r="CF130" s="515"/>
      <c r="CG130" s="515"/>
    </row>
    <row r="131" spans="68:85" ht="15" customHeight="1" x14ac:dyDescent="0.25">
      <c r="BP131" s="515"/>
      <c r="BQ131" s="515"/>
      <c r="BR131" s="515"/>
      <c r="BS131" s="515"/>
      <c r="BT131" s="515"/>
      <c r="BU131" s="515"/>
      <c r="BV131" s="515"/>
      <c r="BW131" s="515"/>
      <c r="BX131" s="515"/>
      <c r="BY131" s="515"/>
      <c r="BZ131" s="515"/>
      <c r="CA131" s="515"/>
      <c r="CB131" s="515"/>
      <c r="CC131" s="515"/>
      <c r="CD131" s="515"/>
      <c r="CE131" s="515"/>
      <c r="CF131" s="515"/>
      <c r="CG131" s="515"/>
    </row>
    <row r="132" spans="68:85" ht="15" customHeight="1" x14ac:dyDescent="0.25">
      <c r="BP132" s="515"/>
      <c r="BQ132" s="515"/>
      <c r="BR132" s="515"/>
      <c r="BS132" s="515"/>
      <c r="BT132" s="515"/>
      <c r="BU132" s="515"/>
      <c r="BV132" s="515"/>
      <c r="BW132" s="515"/>
      <c r="BX132" s="515"/>
      <c r="BY132" s="515"/>
      <c r="BZ132" s="515"/>
      <c r="CA132" s="515"/>
      <c r="CB132" s="515"/>
      <c r="CC132" s="515"/>
      <c r="CD132" s="515"/>
      <c r="CE132" s="515"/>
      <c r="CF132" s="515"/>
      <c r="CG132" s="515"/>
    </row>
    <row r="133" spans="68:85" ht="15" customHeight="1" x14ac:dyDescent="0.25">
      <c r="BP133" s="515"/>
      <c r="BQ133" s="515"/>
      <c r="BR133" s="515"/>
      <c r="BS133" s="515"/>
      <c r="BT133" s="515"/>
      <c r="BU133" s="515"/>
      <c r="BV133" s="515"/>
      <c r="BW133" s="515"/>
      <c r="BX133" s="515"/>
      <c r="BY133" s="515"/>
      <c r="BZ133" s="515"/>
      <c r="CA133" s="515"/>
      <c r="CB133" s="515"/>
      <c r="CC133" s="515"/>
      <c r="CD133" s="515"/>
      <c r="CE133" s="515"/>
      <c r="CF133" s="515"/>
      <c r="CG133" s="515"/>
    </row>
    <row r="134" spans="68:85" ht="15" customHeight="1" x14ac:dyDescent="0.25">
      <c r="BP134" s="515"/>
      <c r="BQ134" s="515"/>
      <c r="BR134" s="515"/>
      <c r="BS134" s="515"/>
      <c r="BT134" s="515"/>
      <c r="BU134" s="515"/>
      <c r="BV134" s="515"/>
      <c r="BW134" s="515"/>
      <c r="BX134" s="515"/>
      <c r="BY134" s="515"/>
      <c r="BZ134" s="515"/>
      <c r="CA134" s="515"/>
      <c r="CB134" s="515"/>
      <c r="CC134" s="515"/>
      <c r="CD134" s="515"/>
      <c r="CE134" s="515"/>
      <c r="CF134" s="515"/>
      <c r="CG134" s="515"/>
    </row>
    <row r="135" spans="68:85" ht="15" customHeight="1" x14ac:dyDescent="0.25">
      <c r="BP135" s="515"/>
      <c r="BQ135" s="515"/>
      <c r="BR135" s="515"/>
      <c r="BS135" s="515"/>
      <c r="BT135" s="515"/>
      <c r="BU135" s="515"/>
      <c r="BV135" s="515"/>
      <c r="BW135" s="515"/>
      <c r="BX135" s="515"/>
      <c r="BY135" s="515"/>
      <c r="BZ135" s="515"/>
      <c r="CA135" s="515"/>
      <c r="CB135" s="515"/>
      <c r="CC135" s="515"/>
      <c r="CD135" s="515"/>
      <c r="CE135" s="515"/>
      <c r="CF135" s="515"/>
      <c r="CG135" s="515"/>
    </row>
    <row r="136" spans="68:85" ht="15" customHeight="1" x14ac:dyDescent="0.25">
      <c r="BP136" s="515"/>
      <c r="BQ136" s="515"/>
      <c r="BR136" s="515"/>
      <c r="BS136" s="515"/>
      <c r="BT136" s="515"/>
      <c r="BU136" s="515"/>
      <c r="BV136" s="515"/>
      <c r="BW136" s="515"/>
      <c r="BX136" s="515"/>
      <c r="BY136" s="515"/>
      <c r="BZ136" s="515"/>
      <c r="CA136" s="515"/>
      <c r="CB136" s="515"/>
      <c r="CC136" s="515"/>
      <c r="CD136" s="515"/>
      <c r="CE136" s="515"/>
      <c r="CF136" s="515"/>
      <c r="CG136" s="515"/>
    </row>
    <row r="137" spans="68:85" ht="15" customHeight="1" x14ac:dyDescent="0.25">
      <c r="BP137" s="515"/>
      <c r="BQ137" s="515"/>
      <c r="BR137" s="515"/>
      <c r="BS137" s="515"/>
      <c r="BT137" s="515"/>
      <c r="BU137" s="515"/>
      <c r="BV137" s="515"/>
      <c r="BW137" s="515"/>
      <c r="BX137" s="515"/>
      <c r="BY137" s="515"/>
      <c r="BZ137" s="515"/>
      <c r="CA137" s="515"/>
      <c r="CB137" s="515"/>
      <c r="CC137" s="515"/>
      <c r="CD137" s="515"/>
      <c r="CE137" s="515"/>
      <c r="CF137" s="515"/>
      <c r="CG137" s="515"/>
    </row>
    <row r="138" spans="68:85" ht="15" customHeight="1" x14ac:dyDescent="0.25">
      <c r="BP138" s="515"/>
      <c r="BQ138" s="515"/>
      <c r="BR138" s="515"/>
      <c r="BS138" s="515"/>
      <c r="BT138" s="515"/>
      <c r="BU138" s="515"/>
      <c r="BV138" s="515"/>
      <c r="BW138" s="515"/>
      <c r="BX138" s="515"/>
      <c r="BY138" s="515"/>
      <c r="BZ138" s="515"/>
      <c r="CA138" s="515"/>
      <c r="CB138" s="515"/>
      <c r="CC138" s="515"/>
      <c r="CD138" s="515"/>
      <c r="CE138" s="515"/>
      <c r="CF138" s="515"/>
      <c r="CG138" s="515"/>
    </row>
    <row r="139" spans="68:85" ht="15" customHeight="1" x14ac:dyDescent="0.25">
      <c r="BP139" s="515"/>
      <c r="BQ139" s="515"/>
      <c r="BR139" s="515"/>
      <c r="BS139" s="515"/>
      <c r="BT139" s="515"/>
      <c r="BU139" s="515"/>
      <c r="BV139" s="515"/>
      <c r="BW139" s="515"/>
      <c r="BX139" s="515"/>
      <c r="BY139" s="515"/>
      <c r="BZ139" s="515"/>
      <c r="CA139" s="515"/>
      <c r="CB139" s="515"/>
      <c r="CC139" s="515"/>
      <c r="CD139" s="515"/>
      <c r="CE139" s="515"/>
      <c r="CF139" s="515"/>
      <c r="CG139" s="515"/>
    </row>
    <row r="140" spans="68:85" ht="15" customHeight="1" x14ac:dyDescent="0.25">
      <c r="BP140" s="515"/>
      <c r="BQ140" s="515"/>
      <c r="BR140" s="515"/>
      <c r="BS140" s="515"/>
      <c r="BT140" s="515"/>
      <c r="BU140" s="515"/>
      <c r="BV140" s="515"/>
      <c r="BW140" s="515"/>
      <c r="BX140" s="515"/>
      <c r="BY140" s="515"/>
      <c r="BZ140" s="515"/>
      <c r="CA140" s="515"/>
      <c r="CB140" s="515"/>
      <c r="CC140" s="515"/>
      <c r="CD140" s="515"/>
      <c r="CE140" s="515"/>
      <c r="CF140" s="515"/>
      <c r="CG140" s="515"/>
    </row>
    <row r="141" spans="68:85" ht="15" customHeight="1" x14ac:dyDescent="0.25">
      <c r="BP141" s="515"/>
      <c r="BQ141" s="515"/>
      <c r="BR141" s="515"/>
      <c r="BS141" s="515"/>
      <c r="BT141" s="515"/>
      <c r="BU141" s="515"/>
      <c r="BV141" s="515"/>
      <c r="BW141" s="515"/>
      <c r="BX141" s="515"/>
      <c r="BY141" s="515"/>
      <c r="BZ141" s="515"/>
      <c r="CA141" s="515"/>
      <c r="CB141" s="515"/>
      <c r="CC141" s="515"/>
      <c r="CD141" s="515"/>
      <c r="CE141" s="515"/>
      <c r="CF141" s="515"/>
      <c r="CG141" s="515"/>
    </row>
    <row r="142" spans="68:85" ht="15" customHeight="1" x14ac:dyDescent="0.25">
      <c r="BP142" s="515"/>
      <c r="BQ142" s="515"/>
      <c r="BR142" s="515"/>
      <c r="BS142" s="515"/>
      <c r="BT142" s="515"/>
      <c r="BU142" s="515"/>
      <c r="BV142" s="515"/>
      <c r="BW142" s="515"/>
      <c r="BX142" s="515"/>
      <c r="BY142" s="515"/>
      <c r="BZ142" s="515"/>
      <c r="CA142" s="515"/>
      <c r="CB142" s="515"/>
      <c r="CC142" s="515"/>
      <c r="CD142" s="515"/>
      <c r="CE142" s="515"/>
      <c r="CF142" s="515"/>
      <c r="CG142" s="515"/>
    </row>
    <row r="143" spans="68:85" ht="15" customHeight="1" x14ac:dyDescent="0.25">
      <c r="BP143" s="515"/>
      <c r="BQ143" s="515"/>
      <c r="BR143" s="515"/>
      <c r="BS143" s="515"/>
      <c r="BT143" s="515"/>
      <c r="BU143" s="515"/>
      <c r="BV143" s="515"/>
      <c r="BW143" s="515"/>
      <c r="BX143" s="515"/>
      <c r="BY143" s="515"/>
      <c r="BZ143" s="515"/>
      <c r="CA143" s="515"/>
      <c r="CB143" s="515"/>
      <c r="CC143" s="515"/>
      <c r="CD143" s="515"/>
      <c r="CE143" s="515"/>
      <c r="CF143" s="515"/>
      <c r="CG143" s="515"/>
    </row>
    <row r="144" spans="68:85" ht="15" customHeight="1" x14ac:dyDescent="0.25">
      <c r="BP144" s="515"/>
      <c r="BQ144" s="515"/>
      <c r="BR144" s="515"/>
      <c r="BS144" s="515"/>
      <c r="BT144" s="515"/>
      <c r="BU144" s="515"/>
      <c r="BV144" s="515"/>
      <c r="BW144" s="515"/>
      <c r="BX144" s="515"/>
      <c r="BY144" s="515"/>
      <c r="BZ144" s="515"/>
      <c r="CA144" s="515"/>
      <c r="CB144" s="515"/>
      <c r="CC144" s="515"/>
      <c r="CD144" s="515"/>
      <c r="CE144" s="515"/>
      <c r="CF144" s="515"/>
      <c r="CG144" s="515"/>
    </row>
    <row r="145" spans="68:85" ht="15" customHeight="1" x14ac:dyDescent="0.25">
      <c r="BP145" s="515"/>
      <c r="BQ145" s="515"/>
      <c r="BR145" s="515"/>
      <c r="BS145" s="515"/>
      <c r="BT145" s="515"/>
      <c r="BU145" s="515"/>
      <c r="BV145" s="515"/>
      <c r="BW145" s="515"/>
      <c r="BX145" s="515"/>
      <c r="BY145" s="515"/>
      <c r="BZ145" s="515"/>
      <c r="CA145" s="515"/>
      <c r="CB145" s="515"/>
      <c r="CC145" s="515"/>
      <c r="CD145" s="515"/>
      <c r="CE145" s="515"/>
      <c r="CF145" s="515"/>
      <c r="CG145" s="515"/>
    </row>
    <row r="146" spans="68:85" ht="15" customHeight="1" x14ac:dyDescent="0.25">
      <c r="BP146" s="515"/>
      <c r="BQ146" s="515"/>
      <c r="BR146" s="515"/>
      <c r="BS146" s="515"/>
      <c r="BT146" s="515"/>
      <c r="BU146" s="515"/>
      <c r="BV146" s="515"/>
      <c r="BW146" s="515"/>
      <c r="BX146" s="515"/>
      <c r="BY146" s="515"/>
      <c r="BZ146" s="515"/>
      <c r="CA146" s="515"/>
      <c r="CB146" s="515"/>
      <c r="CC146" s="515"/>
      <c r="CD146" s="515"/>
      <c r="CE146" s="515"/>
      <c r="CF146" s="515"/>
      <c r="CG146" s="515"/>
    </row>
    <row r="147" spans="68:85" ht="15" customHeight="1" x14ac:dyDescent="0.25">
      <c r="BP147" s="515"/>
      <c r="BQ147" s="515"/>
      <c r="BR147" s="515"/>
      <c r="BS147" s="515"/>
      <c r="BT147" s="515"/>
      <c r="BU147" s="515"/>
      <c r="BV147" s="515"/>
      <c r="BW147" s="515"/>
      <c r="BX147" s="515"/>
      <c r="BY147" s="515"/>
      <c r="BZ147" s="515"/>
      <c r="CA147" s="515"/>
      <c r="CB147" s="515"/>
      <c r="CC147" s="515"/>
      <c r="CD147" s="515"/>
      <c r="CE147" s="515"/>
      <c r="CF147" s="515"/>
      <c r="CG147" s="515"/>
    </row>
    <row r="148" spans="68:85" ht="15" customHeight="1" x14ac:dyDescent="0.25">
      <c r="BP148" s="515"/>
      <c r="BQ148" s="515"/>
      <c r="BR148" s="515"/>
      <c r="BS148" s="515"/>
      <c r="BT148" s="515"/>
      <c r="BU148" s="515"/>
      <c r="BV148" s="515"/>
      <c r="BW148" s="515"/>
      <c r="BX148" s="515"/>
      <c r="BY148" s="515"/>
      <c r="BZ148" s="515"/>
      <c r="CA148" s="515"/>
      <c r="CB148" s="515"/>
      <c r="CC148" s="515"/>
      <c r="CD148" s="515"/>
      <c r="CE148" s="515"/>
      <c r="CF148" s="515"/>
      <c r="CG148" s="515"/>
    </row>
    <row r="149" spans="68:85" ht="15" customHeight="1" x14ac:dyDescent="0.25">
      <c r="BP149" s="515"/>
      <c r="BQ149" s="515"/>
      <c r="BR149" s="515"/>
      <c r="BS149" s="515"/>
      <c r="BT149" s="515"/>
      <c r="BU149" s="515"/>
      <c r="BV149" s="515"/>
      <c r="BW149" s="515"/>
      <c r="BX149" s="515"/>
      <c r="BY149" s="515"/>
      <c r="BZ149" s="515"/>
      <c r="CA149" s="515"/>
      <c r="CB149" s="515"/>
      <c r="CC149" s="515"/>
      <c r="CD149" s="515"/>
      <c r="CE149" s="515"/>
      <c r="CF149" s="515"/>
      <c r="CG149" s="515"/>
    </row>
    <row r="150" spans="68:85" ht="15" customHeight="1" x14ac:dyDescent="0.25">
      <c r="BP150" s="515"/>
      <c r="BQ150" s="515"/>
      <c r="BR150" s="515"/>
      <c r="BS150" s="515"/>
      <c r="BT150" s="515"/>
      <c r="BU150" s="515"/>
      <c r="BV150" s="515"/>
      <c r="BW150" s="515"/>
      <c r="BX150" s="515"/>
      <c r="BY150" s="515"/>
      <c r="BZ150" s="515"/>
      <c r="CA150" s="515"/>
      <c r="CB150" s="515"/>
      <c r="CC150" s="515"/>
      <c r="CD150" s="515"/>
      <c r="CE150" s="515"/>
      <c r="CF150" s="515"/>
      <c r="CG150" s="515"/>
    </row>
    <row r="151" spans="68:85" ht="15" customHeight="1" x14ac:dyDescent="0.25">
      <c r="BP151" s="515"/>
      <c r="BQ151" s="515"/>
      <c r="BR151" s="515"/>
      <c r="BS151" s="515"/>
      <c r="BT151" s="515"/>
      <c r="BU151" s="515"/>
      <c r="BV151" s="515"/>
      <c r="BW151" s="515"/>
      <c r="BX151" s="515"/>
      <c r="BY151" s="515"/>
      <c r="BZ151" s="515"/>
      <c r="CA151" s="515"/>
      <c r="CB151" s="515"/>
      <c r="CC151" s="515"/>
      <c r="CD151" s="515"/>
      <c r="CE151" s="515"/>
      <c r="CF151" s="515"/>
      <c r="CG151" s="515"/>
    </row>
    <row r="152" spans="68:85" ht="15" customHeight="1" x14ac:dyDescent="0.25">
      <c r="BP152" s="515"/>
      <c r="BQ152" s="515"/>
      <c r="BR152" s="515"/>
      <c r="BS152" s="515"/>
      <c r="BT152" s="515"/>
      <c r="BU152" s="515"/>
      <c r="BV152" s="515"/>
      <c r="BW152" s="515"/>
      <c r="BX152" s="515"/>
      <c r="BY152" s="515"/>
      <c r="BZ152" s="515"/>
      <c r="CA152" s="515"/>
      <c r="CB152" s="515"/>
      <c r="CC152" s="515"/>
      <c r="CD152" s="515"/>
      <c r="CE152" s="515"/>
      <c r="CF152" s="515"/>
      <c r="CG152" s="515"/>
    </row>
    <row r="153" spans="68:85" ht="15" customHeight="1" x14ac:dyDescent="0.25">
      <c r="BP153" s="515"/>
      <c r="BQ153" s="515"/>
      <c r="BR153" s="515"/>
      <c r="BS153" s="515"/>
      <c r="BT153" s="515"/>
      <c r="BU153" s="515"/>
      <c r="BV153" s="515"/>
      <c r="BW153" s="515"/>
      <c r="BX153" s="515"/>
      <c r="BY153" s="515"/>
      <c r="BZ153" s="515"/>
      <c r="CA153" s="515"/>
      <c r="CB153" s="515"/>
      <c r="CC153" s="515"/>
      <c r="CD153" s="515"/>
      <c r="CE153" s="515"/>
      <c r="CF153" s="515"/>
      <c r="CG153" s="515"/>
    </row>
    <row r="154" spans="68:85" ht="15" customHeight="1" x14ac:dyDescent="0.25">
      <c r="BP154" s="515"/>
      <c r="BQ154" s="515"/>
      <c r="BR154" s="515"/>
      <c r="BS154" s="515"/>
      <c r="BT154" s="515"/>
      <c r="BU154" s="515"/>
      <c r="BV154" s="515"/>
      <c r="BW154" s="515"/>
      <c r="BX154" s="515"/>
      <c r="BY154" s="515"/>
      <c r="BZ154" s="515"/>
      <c r="CA154" s="515"/>
      <c r="CB154" s="515"/>
      <c r="CC154" s="515"/>
      <c r="CD154" s="515"/>
      <c r="CE154" s="515"/>
      <c r="CF154" s="515"/>
      <c r="CG154" s="515"/>
    </row>
    <row r="155" spans="68:85" ht="15" customHeight="1" x14ac:dyDescent="0.25">
      <c r="BP155" s="515"/>
      <c r="BQ155" s="515"/>
      <c r="BR155" s="515"/>
      <c r="BS155" s="515"/>
      <c r="BT155" s="515"/>
      <c r="BU155" s="515"/>
      <c r="BV155" s="515"/>
      <c r="BW155" s="515"/>
      <c r="BX155" s="515"/>
      <c r="BY155" s="515"/>
      <c r="BZ155" s="515"/>
      <c r="CA155" s="515"/>
      <c r="CB155" s="515"/>
      <c r="CC155" s="515"/>
      <c r="CD155" s="515"/>
      <c r="CE155" s="515"/>
      <c r="CF155" s="515"/>
      <c r="CG155" s="515"/>
    </row>
    <row r="156" spans="68:85" ht="15" customHeight="1" x14ac:dyDescent="0.25">
      <c r="BP156" s="515"/>
      <c r="BQ156" s="515"/>
      <c r="BR156" s="515"/>
      <c r="BS156" s="515"/>
      <c r="BT156" s="515"/>
      <c r="BU156" s="515"/>
      <c r="BV156" s="515"/>
      <c r="BW156" s="515"/>
      <c r="BX156" s="515"/>
      <c r="BY156" s="515"/>
      <c r="BZ156" s="515"/>
      <c r="CA156" s="515"/>
      <c r="CB156" s="515"/>
      <c r="CC156" s="515"/>
      <c r="CD156" s="515"/>
      <c r="CE156" s="515"/>
      <c r="CF156" s="515"/>
      <c r="CG156" s="515"/>
    </row>
    <row r="157" spans="68:85" ht="15" customHeight="1" x14ac:dyDescent="0.25">
      <c r="BP157" s="515"/>
      <c r="BQ157" s="515"/>
      <c r="BR157" s="515"/>
      <c r="BS157" s="515"/>
      <c r="BT157" s="515"/>
      <c r="BU157" s="515"/>
      <c r="BV157" s="515"/>
      <c r="BW157" s="515"/>
      <c r="BX157" s="515"/>
      <c r="BY157" s="515"/>
      <c r="BZ157" s="515"/>
      <c r="CA157" s="515"/>
      <c r="CB157" s="515"/>
      <c r="CC157" s="515"/>
      <c r="CD157" s="515"/>
      <c r="CE157" s="515"/>
      <c r="CF157" s="515"/>
      <c r="CG157" s="515"/>
    </row>
    <row r="158" spans="68:85" ht="15" customHeight="1" x14ac:dyDescent="0.25">
      <c r="BP158" s="515"/>
      <c r="BQ158" s="515"/>
      <c r="BR158" s="515"/>
      <c r="BS158" s="515"/>
      <c r="BT158" s="515"/>
      <c r="BU158" s="515"/>
      <c r="BV158" s="515"/>
      <c r="BW158" s="515"/>
      <c r="BX158" s="515"/>
      <c r="BY158" s="515"/>
      <c r="BZ158" s="515"/>
      <c r="CA158" s="515"/>
      <c r="CB158" s="515"/>
      <c r="CC158" s="515"/>
      <c r="CD158" s="515"/>
      <c r="CE158" s="515"/>
      <c r="CF158" s="515"/>
      <c r="CG158" s="515"/>
    </row>
    <row r="159" spans="68:85" ht="15" customHeight="1" x14ac:dyDescent="0.25">
      <c r="BP159" s="515"/>
      <c r="BQ159" s="515"/>
      <c r="BR159" s="515"/>
      <c r="BS159" s="515"/>
      <c r="BT159" s="515"/>
      <c r="BU159" s="515"/>
      <c r="BV159" s="515"/>
      <c r="BW159" s="515"/>
      <c r="BX159" s="515"/>
      <c r="BY159" s="515"/>
      <c r="BZ159" s="515"/>
      <c r="CA159" s="515"/>
      <c r="CB159" s="515"/>
      <c r="CC159" s="515"/>
      <c r="CD159" s="515"/>
      <c r="CE159" s="515"/>
      <c r="CF159" s="515"/>
      <c r="CG159" s="515"/>
    </row>
    <row r="160" spans="68:85" ht="15" customHeight="1" x14ac:dyDescent="0.25">
      <c r="BP160" s="515"/>
      <c r="BQ160" s="515"/>
      <c r="BR160" s="515"/>
      <c r="BS160" s="515"/>
      <c r="BT160" s="515"/>
      <c r="BU160" s="515"/>
      <c r="BV160" s="515"/>
      <c r="BW160" s="515"/>
      <c r="BX160" s="515"/>
      <c r="BY160" s="515"/>
      <c r="BZ160" s="515"/>
      <c r="CA160" s="515"/>
      <c r="CB160" s="515"/>
      <c r="CC160" s="515"/>
      <c r="CD160" s="515"/>
      <c r="CE160" s="515"/>
      <c r="CF160" s="515"/>
      <c r="CG160" s="515"/>
    </row>
    <row r="161" spans="68:85" ht="15" customHeight="1" x14ac:dyDescent="0.25">
      <c r="BP161" s="515"/>
      <c r="BQ161" s="515"/>
      <c r="BR161" s="515"/>
      <c r="BS161" s="515"/>
      <c r="BT161" s="515"/>
      <c r="BU161" s="515"/>
      <c r="BV161" s="515"/>
      <c r="BW161" s="515"/>
      <c r="BX161" s="515"/>
      <c r="BY161" s="515"/>
      <c r="BZ161" s="515"/>
      <c r="CA161" s="515"/>
      <c r="CB161" s="515"/>
      <c r="CC161" s="515"/>
      <c r="CD161" s="515"/>
      <c r="CE161" s="515"/>
      <c r="CF161" s="515"/>
      <c r="CG161" s="515"/>
    </row>
    <row r="162" spans="68:85" ht="15" customHeight="1" x14ac:dyDescent="0.25">
      <c r="BP162" s="515"/>
      <c r="BQ162" s="515"/>
      <c r="BR162" s="515"/>
      <c r="BS162" s="515"/>
      <c r="BT162" s="515"/>
      <c r="BU162" s="515"/>
      <c r="BV162" s="515"/>
      <c r="BW162" s="515"/>
      <c r="BX162" s="515"/>
      <c r="BY162" s="515"/>
      <c r="BZ162" s="515"/>
      <c r="CA162" s="515"/>
      <c r="CB162" s="515"/>
      <c r="CC162" s="515"/>
      <c r="CD162" s="515"/>
      <c r="CE162" s="515"/>
      <c r="CF162" s="515"/>
      <c r="CG162" s="515"/>
    </row>
    <row r="163" spans="68:85" ht="15" customHeight="1" x14ac:dyDescent="0.25">
      <c r="BP163" s="515"/>
      <c r="BQ163" s="515"/>
      <c r="BR163" s="515"/>
      <c r="BS163" s="515"/>
      <c r="BT163" s="515"/>
      <c r="BU163" s="515"/>
      <c r="BV163" s="515"/>
      <c r="BW163" s="515"/>
      <c r="BX163" s="515"/>
      <c r="BY163" s="515"/>
      <c r="BZ163" s="515"/>
      <c r="CA163" s="515"/>
      <c r="CB163" s="515"/>
      <c r="CC163" s="515"/>
      <c r="CD163" s="515"/>
      <c r="CE163" s="515"/>
      <c r="CF163" s="515"/>
      <c r="CG163" s="515"/>
    </row>
    <row r="164" spans="68:85" ht="15" customHeight="1" x14ac:dyDescent="0.25">
      <c r="BP164" s="515"/>
      <c r="BQ164" s="515"/>
      <c r="BR164" s="515"/>
      <c r="BS164" s="515"/>
      <c r="BT164" s="515"/>
      <c r="BU164" s="515"/>
      <c r="BV164" s="515"/>
      <c r="BW164" s="515"/>
      <c r="BX164" s="515"/>
      <c r="BY164" s="515"/>
      <c r="BZ164" s="515"/>
      <c r="CA164" s="515"/>
      <c r="CB164" s="515"/>
      <c r="CC164" s="515"/>
      <c r="CD164" s="515"/>
      <c r="CE164" s="515"/>
      <c r="CF164" s="515"/>
      <c r="CG164" s="515"/>
    </row>
    <row r="165" spans="68:85" ht="15" customHeight="1" x14ac:dyDescent="0.25">
      <c r="BP165" s="515"/>
      <c r="BQ165" s="515"/>
      <c r="BR165" s="515"/>
      <c r="BS165" s="515"/>
      <c r="BT165" s="515"/>
      <c r="BU165" s="515"/>
      <c r="BV165" s="515"/>
      <c r="BW165" s="515"/>
      <c r="BX165" s="515"/>
      <c r="BY165" s="515"/>
      <c r="BZ165" s="515"/>
      <c r="CA165" s="515"/>
      <c r="CB165" s="515"/>
      <c r="CC165" s="515"/>
      <c r="CD165" s="515"/>
      <c r="CE165" s="515"/>
      <c r="CF165" s="515"/>
      <c r="CG165" s="515"/>
    </row>
    <row r="166" spans="68:85" ht="15" customHeight="1" x14ac:dyDescent="0.25">
      <c r="BP166" s="515"/>
      <c r="BQ166" s="515"/>
      <c r="BR166" s="515"/>
      <c r="BS166" s="515"/>
      <c r="BT166" s="515"/>
      <c r="BU166" s="515"/>
      <c r="BV166" s="515"/>
      <c r="BW166" s="515"/>
      <c r="BX166" s="515"/>
      <c r="BY166" s="515"/>
      <c r="BZ166" s="515"/>
      <c r="CA166" s="515"/>
      <c r="CB166" s="515"/>
      <c r="CC166" s="515"/>
      <c r="CD166" s="515"/>
      <c r="CE166" s="515"/>
      <c r="CF166" s="515"/>
      <c r="CG166" s="515"/>
    </row>
    <row r="167" spans="68:85" ht="15" customHeight="1" x14ac:dyDescent="0.25">
      <c r="BP167" s="515"/>
      <c r="BQ167" s="515"/>
      <c r="BR167" s="515"/>
      <c r="BS167" s="515"/>
      <c r="BT167" s="515"/>
      <c r="BU167" s="515"/>
      <c r="BV167" s="515"/>
      <c r="BW167" s="515"/>
      <c r="BX167" s="515"/>
      <c r="BY167" s="515"/>
      <c r="BZ167" s="515"/>
      <c r="CA167" s="515"/>
      <c r="CB167" s="515"/>
      <c r="CC167" s="515"/>
      <c r="CD167" s="515"/>
      <c r="CE167" s="515"/>
      <c r="CF167" s="515"/>
      <c r="CG167" s="515"/>
    </row>
    <row r="168" spans="68:85" ht="15" customHeight="1" x14ac:dyDescent="0.25">
      <c r="BP168" s="515"/>
      <c r="BQ168" s="515"/>
      <c r="BR168" s="515"/>
      <c r="BS168" s="515"/>
      <c r="BT168" s="515"/>
      <c r="BU168" s="515"/>
      <c r="BV168" s="515"/>
      <c r="BW168" s="515"/>
      <c r="BX168" s="515"/>
      <c r="BY168" s="515"/>
      <c r="BZ168" s="515"/>
      <c r="CA168" s="515"/>
      <c r="CB168" s="515"/>
      <c r="CC168" s="515"/>
      <c r="CD168" s="515"/>
      <c r="CE168" s="515"/>
      <c r="CF168" s="515"/>
      <c r="CG168" s="515"/>
    </row>
    <row r="169" spans="68:85" ht="15" customHeight="1" x14ac:dyDescent="0.25">
      <c r="BP169" s="515"/>
      <c r="BQ169" s="515"/>
      <c r="BR169" s="515"/>
      <c r="BS169" s="515"/>
      <c r="BT169" s="515"/>
      <c r="BU169" s="515"/>
      <c r="BV169" s="515"/>
      <c r="BW169" s="515"/>
      <c r="BX169" s="515"/>
      <c r="BY169" s="515"/>
      <c r="BZ169" s="515"/>
      <c r="CA169" s="515"/>
      <c r="CB169" s="515"/>
      <c r="CC169" s="515"/>
      <c r="CD169" s="515"/>
      <c r="CE169" s="515"/>
      <c r="CF169" s="515"/>
      <c r="CG169" s="515"/>
    </row>
    <row r="170" spans="68:85" ht="15" customHeight="1" x14ac:dyDescent="0.25">
      <c r="BP170" s="515"/>
      <c r="BQ170" s="515"/>
      <c r="BR170" s="515"/>
      <c r="BS170" s="515"/>
      <c r="BT170" s="515"/>
      <c r="BU170" s="515"/>
      <c r="BV170" s="515"/>
      <c r="BW170" s="515"/>
      <c r="BX170" s="515"/>
      <c r="BY170" s="515"/>
      <c r="BZ170" s="515"/>
      <c r="CA170" s="515"/>
      <c r="CB170" s="515"/>
      <c r="CC170" s="515"/>
      <c r="CD170" s="515"/>
      <c r="CE170" s="515"/>
      <c r="CF170" s="515"/>
      <c r="CG170" s="515"/>
    </row>
    <row r="171" spans="68:85" ht="15" customHeight="1" x14ac:dyDescent="0.25">
      <c r="BP171" s="515"/>
      <c r="BQ171" s="515"/>
      <c r="BR171" s="515"/>
      <c r="BS171" s="515"/>
      <c r="BT171" s="515"/>
      <c r="BU171" s="515"/>
      <c r="BV171" s="515"/>
      <c r="BW171" s="515"/>
      <c r="BX171" s="515"/>
      <c r="BY171" s="515"/>
      <c r="BZ171" s="515"/>
      <c r="CA171" s="515"/>
      <c r="CB171" s="515"/>
      <c r="CC171" s="515"/>
      <c r="CD171" s="515"/>
      <c r="CE171" s="515"/>
      <c r="CF171" s="515"/>
      <c r="CG171" s="515"/>
    </row>
    <row r="172" spans="68:85" ht="15" customHeight="1" x14ac:dyDescent="0.25">
      <c r="BP172" s="515"/>
      <c r="BQ172" s="515"/>
      <c r="BR172" s="515"/>
      <c r="BS172" s="515"/>
      <c r="BT172" s="515"/>
      <c r="BU172" s="515"/>
      <c r="BV172" s="515"/>
      <c r="BW172" s="515"/>
      <c r="BX172" s="515"/>
      <c r="BY172" s="515"/>
      <c r="BZ172" s="515"/>
      <c r="CA172" s="515"/>
      <c r="CB172" s="515"/>
      <c r="CC172" s="515"/>
      <c r="CD172" s="515"/>
      <c r="CE172" s="515"/>
      <c r="CF172" s="515"/>
      <c r="CG172" s="515"/>
    </row>
    <row r="173" spans="68:85" ht="15" customHeight="1" x14ac:dyDescent="0.25">
      <c r="BP173" s="515"/>
      <c r="BQ173" s="515"/>
      <c r="BR173" s="515"/>
      <c r="BS173" s="515"/>
      <c r="BT173" s="515"/>
      <c r="BU173" s="515"/>
      <c r="BV173" s="515"/>
      <c r="BW173" s="515"/>
      <c r="BX173" s="515"/>
      <c r="BY173" s="515"/>
      <c r="BZ173" s="515"/>
      <c r="CA173" s="515"/>
      <c r="CB173" s="515"/>
      <c r="CC173" s="515"/>
      <c r="CD173" s="515"/>
      <c r="CE173" s="515"/>
      <c r="CF173" s="515"/>
      <c r="CG173" s="515"/>
    </row>
    <row r="174" spans="68:85" ht="15" customHeight="1" x14ac:dyDescent="0.25">
      <c r="BP174" s="515"/>
      <c r="BQ174" s="515"/>
      <c r="BR174" s="515"/>
      <c r="BS174" s="515"/>
      <c r="BT174" s="515"/>
      <c r="BU174" s="515"/>
      <c r="BV174" s="515"/>
      <c r="BW174" s="515"/>
      <c r="BX174" s="515"/>
      <c r="BY174" s="515"/>
      <c r="BZ174" s="515"/>
      <c r="CA174" s="515"/>
      <c r="CB174" s="515"/>
      <c r="CC174" s="515"/>
      <c r="CD174" s="515"/>
      <c r="CE174" s="515"/>
      <c r="CF174" s="515"/>
      <c r="CG174" s="515"/>
    </row>
    <row r="175" spans="68:85" ht="15" customHeight="1" x14ac:dyDescent="0.25">
      <c r="BP175" s="515"/>
      <c r="BQ175" s="515"/>
      <c r="BR175" s="515"/>
      <c r="BS175" s="515"/>
      <c r="BT175" s="515"/>
      <c r="BU175" s="515"/>
      <c r="BV175" s="515"/>
      <c r="BW175" s="515"/>
      <c r="BX175" s="515"/>
      <c r="BY175" s="515"/>
      <c r="BZ175" s="515"/>
      <c r="CA175" s="515"/>
      <c r="CB175" s="515"/>
      <c r="CC175" s="515"/>
      <c r="CD175" s="515"/>
      <c r="CE175" s="515"/>
      <c r="CF175" s="515"/>
      <c r="CG175" s="515"/>
    </row>
    <row r="176" spans="68:85" ht="15" customHeight="1" x14ac:dyDescent="0.25">
      <c r="BP176" s="515"/>
      <c r="BQ176" s="515"/>
      <c r="BR176" s="515"/>
      <c r="BS176" s="515"/>
      <c r="BT176" s="515"/>
      <c r="BU176" s="515"/>
      <c r="BV176" s="515"/>
      <c r="BW176" s="515"/>
      <c r="BX176" s="515"/>
      <c r="BY176" s="515"/>
      <c r="BZ176" s="515"/>
      <c r="CA176" s="515"/>
      <c r="CB176" s="515"/>
      <c r="CC176" s="515"/>
      <c r="CD176" s="515"/>
      <c r="CE176" s="515"/>
      <c r="CF176" s="515"/>
      <c r="CG176" s="515"/>
    </row>
    <row r="177" spans="68:85" ht="15" customHeight="1" x14ac:dyDescent="0.25">
      <c r="BP177" s="515"/>
      <c r="BQ177" s="515"/>
      <c r="BR177" s="515"/>
      <c r="BS177" s="515"/>
      <c r="BT177" s="515"/>
      <c r="BU177" s="515"/>
      <c r="BV177" s="515"/>
      <c r="BW177" s="515"/>
      <c r="BX177" s="515"/>
      <c r="BY177" s="515"/>
      <c r="BZ177" s="515"/>
      <c r="CA177" s="515"/>
      <c r="CB177" s="515"/>
      <c r="CC177" s="515"/>
      <c r="CD177" s="515"/>
      <c r="CE177" s="515"/>
      <c r="CF177" s="515"/>
      <c r="CG177" s="515"/>
    </row>
    <row r="178" spans="68:85" ht="15" customHeight="1" x14ac:dyDescent="0.25">
      <c r="BP178" s="515"/>
      <c r="BQ178" s="515"/>
      <c r="BR178" s="515"/>
      <c r="BS178" s="515"/>
      <c r="BT178" s="515"/>
      <c r="BU178" s="515"/>
      <c r="BV178" s="515"/>
      <c r="BW178" s="515"/>
      <c r="BX178" s="515"/>
      <c r="BY178" s="515"/>
      <c r="BZ178" s="515"/>
      <c r="CA178" s="515"/>
      <c r="CB178" s="515"/>
      <c r="CC178" s="515"/>
      <c r="CD178" s="515"/>
      <c r="CE178" s="515"/>
      <c r="CF178" s="515"/>
      <c r="CG178" s="515"/>
    </row>
    <row r="179" spans="68:85" ht="15" customHeight="1" x14ac:dyDescent="0.25">
      <c r="BP179" s="515"/>
      <c r="BQ179" s="515"/>
      <c r="BR179" s="515"/>
      <c r="BS179" s="515"/>
      <c r="BT179" s="515"/>
      <c r="BU179" s="515"/>
      <c r="BV179" s="515"/>
      <c r="BW179" s="515"/>
      <c r="BX179" s="515"/>
      <c r="BY179" s="515"/>
      <c r="BZ179" s="515"/>
      <c r="CA179" s="515"/>
      <c r="CB179" s="515"/>
      <c r="CC179" s="515"/>
      <c r="CD179" s="515"/>
      <c r="CE179" s="515"/>
      <c r="CF179" s="515"/>
      <c r="CG179" s="515"/>
    </row>
    <row r="180" spans="68:85" ht="15" customHeight="1" x14ac:dyDescent="0.25">
      <c r="BP180" s="515"/>
      <c r="BQ180" s="515"/>
      <c r="BR180" s="515"/>
      <c r="BS180" s="515"/>
      <c r="BT180" s="515"/>
      <c r="BU180" s="515"/>
      <c r="BV180" s="515"/>
      <c r="BW180" s="515"/>
      <c r="BX180" s="515"/>
      <c r="BY180" s="515"/>
      <c r="BZ180" s="515"/>
      <c r="CA180" s="515"/>
      <c r="CB180" s="515"/>
      <c r="CC180" s="515"/>
      <c r="CD180" s="515"/>
      <c r="CE180" s="515"/>
      <c r="CF180" s="515"/>
      <c r="CG180" s="515"/>
    </row>
    <row r="181" spans="68:85" ht="15" customHeight="1" x14ac:dyDescent="0.25">
      <c r="BP181" s="515"/>
      <c r="BQ181" s="515"/>
      <c r="BR181" s="515"/>
      <c r="BS181" s="515"/>
      <c r="BT181" s="515"/>
      <c r="BU181" s="515"/>
      <c r="BV181" s="515"/>
      <c r="BW181" s="515"/>
      <c r="BX181" s="515"/>
      <c r="BY181" s="515"/>
      <c r="BZ181" s="515"/>
      <c r="CA181" s="515"/>
      <c r="CB181" s="515"/>
      <c r="CC181" s="515"/>
      <c r="CD181" s="515"/>
      <c r="CE181" s="515"/>
      <c r="CF181" s="515"/>
      <c r="CG181" s="515"/>
    </row>
    <row r="182" spans="68:85" ht="15" customHeight="1" x14ac:dyDescent="0.25">
      <c r="BP182" s="515"/>
      <c r="BQ182" s="515"/>
      <c r="BR182" s="515"/>
      <c r="BS182" s="515"/>
      <c r="BT182" s="515"/>
      <c r="BU182" s="515"/>
      <c r="BV182" s="515"/>
      <c r="BW182" s="515"/>
      <c r="BX182" s="515"/>
      <c r="BY182" s="515"/>
      <c r="BZ182" s="515"/>
      <c r="CA182" s="515"/>
      <c r="CB182" s="515"/>
      <c r="CC182" s="515"/>
      <c r="CD182" s="515"/>
      <c r="CE182" s="515"/>
      <c r="CF182" s="515"/>
      <c r="CG182" s="515"/>
    </row>
    <row r="183" spans="68:85" ht="15" customHeight="1" x14ac:dyDescent="0.25">
      <c r="BP183" s="515"/>
      <c r="BQ183" s="515"/>
      <c r="BR183" s="515"/>
      <c r="BS183" s="515"/>
      <c r="BT183" s="515"/>
      <c r="BU183" s="515"/>
      <c r="BV183" s="515"/>
      <c r="BW183" s="515"/>
      <c r="BX183" s="515"/>
      <c r="BY183" s="515"/>
      <c r="BZ183" s="515"/>
      <c r="CA183" s="515"/>
      <c r="CB183" s="515"/>
      <c r="CC183" s="515"/>
      <c r="CD183" s="515"/>
      <c r="CE183" s="515"/>
      <c r="CF183" s="515"/>
      <c r="CG183" s="515"/>
    </row>
    <row r="184" spans="68:85" ht="15" customHeight="1" x14ac:dyDescent="0.25">
      <c r="BP184" s="515"/>
      <c r="BQ184" s="515"/>
      <c r="BR184" s="515"/>
      <c r="BS184" s="515"/>
      <c r="BT184" s="515"/>
      <c r="BU184" s="515"/>
      <c r="BV184" s="515"/>
      <c r="BW184" s="515"/>
      <c r="BX184" s="515"/>
      <c r="BY184" s="515"/>
      <c r="BZ184" s="515"/>
      <c r="CA184" s="515"/>
      <c r="CB184" s="515"/>
      <c r="CC184" s="515"/>
      <c r="CD184" s="515"/>
      <c r="CE184" s="515"/>
      <c r="CF184" s="515"/>
      <c r="CG184" s="515"/>
    </row>
    <row r="185" spans="68:85" ht="15" customHeight="1" x14ac:dyDescent="0.25">
      <c r="BP185" s="515"/>
      <c r="BQ185" s="515"/>
      <c r="BR185" s="515"/>
      <c r="BS185" s="515"/>
      <c r="BT185" s="515"/>
      <c r="BU185" s="515"/>
      <c r="BV185" s="515"/>
      <c r="BW185" s="515"/>
      <c r="BX185" s="515"/>
      <c r="BY185" s="515"/>
      <c r="BZ185" s="515"/>
      <c r="CA185" s="515"/>
      <c r="CB185" s="515"/>
      <c r="CC185" s="515"/>
      <c r="CD185" s="515"/>
      <c r="CE185" s="515"/>
      <c r="CF185" s="515"/>
      <c r="CG185" s="515"/>
    </row>
    <row r="186" spans="68:85" ht="15" customHeight="1" x14ac:dyDescent="0.25">
      <c r="BP186" s="515"/>
      <c r="BQ186" s="515"/>
      <c r="BR186" s="515"/>
      <c r="BS186" s="515"/>
      <c r="BT186" s="515"/>
      <c r="BU186" s="515"/>
      <c r="BV186" s="515"/>
      <c r="BW186" s="515"/>
      <c r="BX186" s="515"/>
      <c r="BY186" s="515"/>
      <c r="BZ186" s="515"/>
      <c r="CA186" s="515"/>
      <c r="CB186" s="515"/>
      <c r="CC186" s="515"/>
      <c r="CD186" s="515"/>
      <c r="CE186" s="515"/>
      <c r="CF186" s="515"/>
      <c r="CG186" s="515"/>
    </row>
    <row r="187" spans="68:85" ht="15" customHeight="1" x14ac:dyDescent="0.25">
      <c r="BP187" s="515"/>
      <c r="BQ187" s="515"/>
      <c r="BR187" s="515"/>
      <c r="BS187" s="515"/>
      <c r="BT187" s="515"/>
      <c r="BU187" s="515"/>
      <c r="BV187" s="515"/>
      <c r="BW187" s="515"/>
      <c r="BX187" s="515"/>
      <c r="BY187" s="515"/>
      <c r="BZ187" s="515"/>
      <c r="CA187" s="515"/>
      <c r="CB187" s="515"/>
      <c r="CC187" s="515"/>
      <c r="CD187" s="515"/>
      <c r="CE187" s="515"/>
      <c r="CF187" s="515"/>
      <c r="CG187" s="515"/>
    </row>
    <row r="188" spans="68:85" ht="15" customHeight="1" x14ac:dyDescent="0.25">
      <c r="BP188" s="515"/>
      <c r="BQ188" s="515"/>
      <c r="BR188" s="515"/>
      <c r="BS188" s="515"/>
      <c r="BT188" s="515"/>
      <c r="BU188" s="515"/>
      <c r="BV188" s="515"/>
      <c r="BW188" s="515"/>
      <c r="BX188" s="515"/>
      <c r="BY188" s="515"/>
      <c r="BZ188" s="515"/>
      <c r="CA188" s="515"/>
      <c r="CB188" s="515"/>
      <c r="CC188" s="515"/>
      <c r="CD188" s="515"/>
      <c r="CE188" s="515"/>
      <c r="CF188" s="515"/>
      <c r="CG188" s="515"/>
    </row>
    <row r="189" spans="68:85" ht="15" customHeight="1" x14ac:dyDescent="0.25">
      <c r="BP189" s="515"/>
      <c r="BQ189" s="515"/>
      <c r="BR189" s="515"/>
      <c r="BS189" s="515"/>
      <c r="BT189" s="515"/>
      <c r="BU189" s="515"/>
      <c r="BV189" s="515"/>
      <c r="BW189" s="515"/>
      <c r="BX189" s="515"/>
      <c r="BY189" s="515"/>
      <c r="BZ189" s="515"/>
      <c r="CA189" s="515"/>
      <c r="CB189" s="515"/>
      <c r="CC189" s="515"/>
      <c r="CD189" s="515"/>
      <c r="CE189" s="515"/>
      <c r="CF189" s="515"/>
      <c r="CG189" s="515"/>
    </row>
    <row r="190" spans="68:85" ht="15" customHeight="1" x14ac:dyDescent="0.25">
      <c r="BP190" s="515"/>
      <c r="BQ190" s="515"/>
      <c r="BR190" s="515"/>
      <c r="BS190" s="515"/>
      <c r="BT190" s="515"/>
      <c r="BU190" s="515"/>
      <c r="BV190" s="515"/>
      <c r="BW190" s="515"/>
      <c r="BX190" s="515"/>
      <c r="BY190" s="515"/>
      <c r="BZ190" s="515"/>
      <c r="CA190" s="515"/>
      <c r="CB190" s="515"/>
      <c r="CC190" s="515"/>
      <c r="CD190" s="515"/>
      <c r="CE190" s="515"/>
      <c r="CF190" s="515"/>
      <c r="CG190" s="515"/>
    </row>
    <row r="191" spans="68:85" ht="15" customHeight="1" x14ac:dyDescent="0.25">
      <c r="BP191" s="515"/>
      <c r="BQ191" s="515"/>
      <c r="BR191" s="515"/>
      <c r="BS191" s="515"/>
      <c r="BT191" s="515"/>
      <c r="BU191" s="515"/>
      <c r="BV191" s="515"/>
      <c r="BW191" s="515"/>
      <c r="BX191" s="515"/>
      <c r="BY191" s="515"/>
      <c r="BZ191" s="515"/>
      <c r="CA191" s="515"/>
      <c r="CB191" s="515"/>
      <c r="CC191" s="515"/>
      <c r="CD191" s="515"/>
      <c r="CE191" s="515"/>
      <c r="CF191" s="515"/>
      <c r="CG191" s="515"/>
    </row>
    <row r="192" spans="68:85" ht="15" customHeight="1" x14ac:dyDescent="0.25">
      <c r="BP192" s="515"/>
      <c r="BQ192" s="515"/>
      <c r="BR192" s="515"/>
      <c r="BS192" s="515"/>
      <c r="BT192" s="515"/>
      <c r="BU192" s="515"/>
      <c r="BV192" s="515"/>
      <c r="BW192" s="515"/>
      <c r="BX192" s="515"/>
      <c r="BY192" s="515"/>
      <c r="BZ192" s="515"/>
      <c r="CA192" s="515"/>
      <c r="CB192" s="515"/>
      <c r="CC192" s="515"/>
      <c r="CD192" s="515"/>
      <c r="CE192" s="515"/>
      <c r="CF192" s="515"/>
      <c r="CG192" s="515"/>
    </row>
    <row r="193" spans="68:85" ht="15" customHeight="1" x14ac:dyDescent="0.25">
      <c r="BP193" s="515"/>
      <c r="BQ193" s="515"/>
      <c r="BR193" s="515"/>
      <c r="BS193" s="515"/>
      <c r="BT193" s="515"/>
      <c r="BU193" s="515"/>
      <c r="BV193" s="515"/>
      <c r="BW193" s="515"/>
      <c r="BX193" s="515"/>
      <c r="BY193" s="515"/>
      <c r="BZ193" s="515"/>
      <c r="CA193" s="515"/>
      <c r="CB193" s="515"/>
      <c r="CC193" s="515"/>
      <c r="CD193" s="515"/>
      <c r="CE193" s="515"/>
      <c r="CF193" s="515"/>
      <c r="CG193" s="515"/>
    </row>
    <row r="194" spans="68:85" ht="15" customHeight="1" x14ac:dyDescent="0.25">
      <c r="BP194" s="515"/>
      <c r="BQ194" s="515"/>
      <c r="BR194" s="515"/>
      <c r="BS194" s="515"/>
      <c r="BT194" s="515"/>
      <c r="BU194" s="515"/>
      <c r="BV194" s="515"/>
      <c r="BW194" s="515"/>
      <c r="BX194" s="515"/>
      <c r="BY194" s="515"/>
      <c r="BZ194" s="515"/>
      <c r="CA194" s="515"/>
      <c r="CB194" s="515"/>
      <c r="CC194" s="515"/>
      <c r="CD194" s="515"/>
      <c r="CE194" s="515"/>
      <c r="CF194" s="515"/>
      <c r="CG194" s="515"/>
    </row>
    <row r="195" spans="68:85" ht="15" customHeight="1" x14ac:dyDescent="0.25">
      <c r="BP195" s="515"/>
      <c r="BQ195" s="515"/>
      <c r="BR195" s="515"/>
      <c r="BS195" s="515"/>
      <c r="BT195" s="515"/>
      <c r="BU195" s="515"/>
      <c r="BV195" s="515"/>
      <c r="BW195" s="515"/>
      <c r="BX195" s="515"/>
      <c r="BY195" s="515"/>
      <c r="BZ195" s="515"/>
      <c r="CA195" s="515"/>
      <c r="CB195" s="515"/>
      <c r="CC195" s="515"/>
      <c r="CD195" s="515"/>
      <c r="CE195" s="515"/>
      <c r="CF195" s="515"/>
      <c r="CG195" s="515"/>
    </row>
    <row r="196" spans="68:85" ht="15" customHeight="1" x14ac:dyDescent="0.25">
      <c r="BP196" s="515"/>
      <c r="BQ196" s="515"/>
      <c r="BR196" s="515"/>
      <c r="BS196" s="515"/>
      <c r="BT196" s="515"/>
      <c r="BU196" s="515"/>
      <c r="BV196" s="515"/>
      <c r="BW196" s="515"/>
      <c r="BX196" s="515"/>
      <c r="BY196" s="515"/>
      <c r="BZ196" s="515"/>
      <c r="CA196" s="515"/>
      <c r="CB196" s="515"/>
      <c r="CC196" s="515"/>
      <c r="CD196" s="515"/>
      <c r="CE196" s="515"/>
      <c r="CF196" s="515"/>
      <c r="CG196" s="515"/>
    </row>
    <row r="197" spans="68:85" ht="15" customHeight="1" x14ac:dyDescent="0.25">
      <c r="BP197" s="515"/>
      <c r="BQ197" s="515"/>
      <c r="BR197" s="515"/>
      <c r="BS197" s="515"/>
      <c r="BT197" s="515"/>
      <c r="BU197" s="515"/>
      <c r="BV197" s="515"/>
      <c r="BW197" s="515"/>
      <c r="BX197" s="515"/>
      <c r="BY197" s="515"/>
      <c r="BZ197" s="515"/>
      <c r="CA197" s="515"/>
      <c r="CB197" s="515"/>
      <c r="CC197" s="515"/>
      <c r="CD197" s="515"/>
      <c r="CE197" s="515"/>
      <c r="CF197" s="515"/>
      <c r="CG197" s="515"/>
    </row>
    <row r="198" spans="68:85" ht="15" customHeight="1" x14ac:dyDescent="0.25">
      <c r="BP198" s="515"/>
      <c r="BQ198" s="515"/>
      <c r="BR198" s="515"/>
      <c r="BS198" s="515"/>
      <c r="BT198" s="515"/>
      <c r="BU198" s="515"/>
      <c r="BV198" s="515"/>
      <c r="BW198" s="515"/>
      <c r="BX198" s="515"/>
      <c r="BY198" s="515"/>
      <c r="BZ198" s="515"/>
      <c r="CA198" s="515"/>
      <c r="CB198" s="515"/>
      <c r="CC198" s="515"/>
      <c r="CD198" s="515"/>
      <c r="CE198" s="515"/>
      <c r="CF198" s="515"/>
      <c r="CG198" s="515"/>
    </row>
    <row r="199" spans="68:85" ht="15" customHeight="1" x14ac:dyDescent="0.25">
      <c r="BP199" s="515"/>
      <c r="BQ199" s="515"/>
      <c r="BR199" s="515"/>
      <c r="BS199" s="515"/>
      <c r="BT199" s="515"/>
      <c r="BU199" s="515"/>
      <c r="BV199" s="515"/>
      <c r="BW199" s="515"/>
      <c r="BX199" s="515"/>
      <c r="BY199" s="515"/>
      <c r="BZ199" s="515"/>
      <c r="CA199" s="515"/>
      <c r="CB199" s="515"/>
      <c r="CC199" s="515"/>
      <c r="CD199" s="515"/>
      <c r="CE199" s="515"/>
      <c r="CF199" s="515"/>
      <c r="CG199" s="515"/>
    </row>
  </sheetData>
  <mergeCells count="108">
    <mergeCell ref="CZ21:DD21"/>
    <mergeCell ref="CZ22:CZ23"/>
    <mergeCell ref="DA22:DA23"/>
    <mergeCell ref="DB22:DB23"/>
    <mergeCell ref="DC22:DC23"/>
    <mergeCell ref="DD22:DD23"/>
    <mergeCell ref="CP12:CP13"/>
    <mergeCell ref="CQ12:CQ13"/>
    <mergeCell ref="CR12:CR13"/>
    <mergeCell ref="CY12:CY13"/>
    <mergeCell ref="CU12:CU13"/>
    <mergeCell ref="CX12:CX13"/>
    <mergeCell ref="CZ11:DD11"/>
    <mergeCell ref="AP4:AP6"/>
    <mergeCell ref="CP8:CR8"/>
    <mergeCell ref="CP9:CR9"/>
    <mergeCell ref="DD12:DD13"/>
    <mergeCell ref="CP3:CR3"/>
    <mergeCell ref="CP4:CR4"/>
    <mergeCell ref="CP5:CR5"/>
    <mergeCell ref="CP6:CR6"/>
    <mergeCell ref="CP7:CR7"/>
    <mergeCell ref="AP10:AP12"/>
    <mergeCell ref="AP7:AP9"/>
    <mergeCell ref="DB12:DB13"/>
    <mergeCell ref="DC12:DC13"/>
    <mergeCell ref="CV12:CW12"/>
    <mergeCell ref="CO11:CS11"/>
    <mergeCell ref="CZ12:CZ13"/>
    <mergeCell ref="DA12:DA13"/>
    <mergeCell ref="CS12:CS13"/>
    <mergeCell ref="CT12:CT13"/>
    <mergeCell ref="CO12:CO13"/>
    <mergeCell ref="BZ4:BZ8"/>
    <mergeCell ref="BZ9:BZ13"/>
    <mergeCell ref="BP3:BQ3"/>
    <mergeCell ref="CI16:CI18"/>
    <mergeCell ref="CI19:CI21"/>
    <mergeCell ref="CI2:CM2"/>
    <mergeCell ref="CK19:CK21"/>
    <mergeCell ref="CK4:CK6"/>
    <mergeCell ref="CK7:CK9"/>
    <mergeCell ref="CK10:CK12"/>
    <mergeCell ref="CK13:CK15"/>
    <mergeCell ref="CI10:CI12"/>
    <mergeCell ref="CK16:CK18"/>
    <mergeCell ref="CL19:CL21"/>
    <mergeCell ref="CM19:CM21"/>
    <mergeCell ref="CL16:CL18"/>
    <mergeCell ref="CM16:CM18"/>
    <mergeCell ref="CO2:CV2"/>
    <mergeCell ref="CT11:CY11"/>
    <mergeCell ref="CI4:CI6"/>
    <mergeCell ref="CI7:CI9"/>
    <mergeCell ref="CI13:CI15"/>
    <mergeCell ref="CL7:CL9"/>
    <mergeCell ref="CM7:CM9"/>
    <mergeCell ref="CL10:CL12"/>
    <mergeCell ref="CM10:CM12"/>
    <mergeCell ref="CL13:CL15"/>
    <mergeCell ref="CM13:CM15"/>
    <mergeCell ref="P11:S11"/>
    <mergeCell ref="U13:U15"/>
    <mergeCell ref="U10:U12"/>
    <mergeCell ref="U7:U9"/>
    <mergeCell ref="U4:U6"/>
    <mergeCell ref="P12:R12"/>
    <mergeCell ref="BP5:BP8"/>
    <mergeCell ref="BP9:BP12"/>
    <mergeCell ref="BP13:BP16"/>
    <mergeCell ref="BZ14:BZ18"/>
    <mergeCell ref="BZ2:CG2"/>
    <mergeCell ref="CL4:CL6"/>
    <mergeCell ref="CM4:CM6"/>
    <mergeCell ref="B19:B21"/>
    <mergeCell ref="B16:B18"/>
    <mergeCell ref="B13:B15"/>
    <mergeCell ref="B10:B12"/>
    <mergeCell ref="B7:B9"/>
    <mergeCell ref="B4:B6"/>
    <mergeCell ref="AP2:BF2"/>
    <mergeCell ref="P13:R13"/>
    <mergeCell ref="AP19:AP21"/>
    <mergeCell ref="AP16:AP18"/>
    <mergeCell ref="AP13:AP15"/>
    <mergeCell ref="P14:R14"/>
    <mergeCell ref="P15:R15"/>
    <mergeCell ref="P16:R16"/>
    <mergeCell ref="U2:AN2"/>
    <mergeCell ref="U19:U21"/>
    <mergeCell ref="B2:N2"/>
    <mergeCell ref="BP2:BX2"/>
    <mergeCell ref="U16:U18"/>
    <mergeCell ref="P6:S6"/>
    <mergeCell ref="T38:T40"/>
    <mergeCell ref="T41:T43"/>
    <mergeCell ref="T44:T46"/>
    <mergeCell ref="T47:T49"/>
    <mergeCell ref="BH2:BN2"/>
    <mergeCell ref="T30:Z30"/>
    <mergeCell ref="T32:T34"/>
    <mergeCell ref="T35:T37"/>
    <mergeCell ref="BH4:BH7"/>
    <mergeCell ref="BH8:BH11"/>
    <mergeCell ref="BH12:BH15"/>
    <mergeCell ref="BH16:BH19"/>
    <mergeCell ref="BH20:BH23"/>
    <mergeCell ref="BH24:BH27"/>
  </mergeCells>
  <conditionalFormatting sqref="AD22:AG28">
    <cfRule type="cellIs" dxfId="27" priority="50" operator="equal">
      <formula>$AH$21</formula>
    </cfRule>
  </conditionalFormatting>
  <conditionalFormatting sqref="AC7">
    <cfRule type="cellIs" dxfId="26" priority="24" operator="equal">
      <formula>$AH$35</formula>
    </cfRule>
  </conditionalFormatting>
  <conditionalFormatting sqref="AD4:AG4 AG5:AG21">
    <cfRule type="cellIs" dxfId="25" priority="18" operator="equal">
      <formula>$AH$4</formula>
    </cfRule>
  </conditionalFormatting>
  <conditionalFormatting sqref="AD5:AF5">
    <cfRule type="cellIs" dxfId="24" priority="17" operator="equal">
      <formula>$AH$5</formula>
    </cfRule>
  </conditionalFormatting>
  <conditionalFormatting sqref="AD6:AF6">
    <cfRule type="cellIs" dxfId="23" priority="16" operator="equal">
      <formula>$AH$6</formula>
    </cfRule>
  </conditionalFormatting>
  <conditionalFormatting sqref="AD7:AF7">
    <cfRule type="cellIs" dxfId="22" priority="15" operator="equal">
      <formula>$AH$7</formula>
    </cfRule>
  </conditionalFormatting>
  <conditionalFormatting sqref="AD8:AF8">
    <cfRule type="cellIs" dxfId="21" priority="14" operator="equal">
      <formula>$AH$8</formula>
    </cfRule>
  </conditionalFormatting>
  <conditionalFormatting sqref="AD9:AF9">
    <cfRule type="cellIs" dxfId="20" priority="13" operator="equal">
      <formula>$AH$9</formula>
    </cfRule>
  </conditionalFormatting>
  <conditionalFormatting sqref="AD10:AF10">
    <cfRule type="cellIs" dxfId="19" priority="12" operator="equal">
      <formula>$AH$10</formula>
    </cfRule>
  </conditionalFormatting>
  <conditionalFormatting sqref="AD11:AF11">
    <cfRule type="cellIs" dxfId="18" priority="11" operator="equal">
      <formula>$AH$11</formula>
    </cfRule>
  </conditionalFormatting>
  <conditionalFormatting sqref="AD12:AF12">
    <cfRule type="cellIs" dxfId="17" priority="10" operator="equal">
      <formula>$AH$12</formula>
    </cfRule>
  </conditionalFormatting>
  <conditionalFormatting sqref="AD13:AF13">
    <cfRule type="cellIs" dxfId="16" priority="9" operator="equal">
      <formula>$AH$13</formula>
    </cfRule>
  </conditionalFormatting>
  <conditionalFormatting sqref="AD14:AF14">
    <cfRule type="cellIs" dxfId="15" priority="8" operator="equal">
      <formula>$AH$14</formula>
    </cfRule>
  </conditionalFormatting>
  <conditionalFormatting sqref="AD15:AF15">
    <cfRule type="cellIs" dxfId="14" priority="7" operator="equal">
      <formula>$AH$15</formula>
    </cfRule>
  </conditionalFormatting>
  <conditionalFormatting sqref="AD16:AF16">
    <cfRule type="cellIs" dxfId="13" priority="6" operator="equal">
      <formula>$AH$16</formula>
    </cfRule>
  </conditionalFormatting>
  <conditionalFormatting sqref="AD17:AF17">
    <cfRule type="cellIs" dxfId="12" priority="5" operator="equal">
      <formula>$AH$17</formula>
    </cfRule>
  </conditionalFormatting>
  <conditionalFormatting sqref="AD18:AF18">
    <cfRule type="cellIs" dxfId="11" priority="4" operator="equal">
      <formula>$AH$18</formula>
    </cfRule>
  </conditionalFormatting>
  <conditionalFormatting sqref="AD19:AF19">
    <cfRule type="cellIs" dxfId="10" priority="3" operator="equal">
      <formula>$AH$19</formula>
    </cfRule>
  </conditionalFormatting>
  <conditionalFormatting sqref="AD20:AF20">
    <cfRule type="cellIs" dxfId="9" priority="2" operator="equal">
      <formula>$AH$20</formula>
    </cfRule>
  </conditionalFormatting>
  <conditionalFormatting sqref="AD21:AF21">
    <cfRule type="cellIs" dxfId="8" priority="1" operator="equal">
      <formula>$AH$21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9E583-41E2-4646-9E86-40077290938D}">
  <dimension ref="B1:AP62"/>
  <sheetViews>
    <sheetView tabSelected="1" topLeftCell="A28" zoomScale="80" zoomScaleNormal="80" workbookViewId="0">
      <selection activeCell="W22" sqref="W22"/>
    </sheetView>
  </sheetViews>
  <sheetFormatPr defaultRowHeight="15" x14ac:dyDescent="0.25"/>
  <cols>
    <col min="2" max="2" width="8.7109375" customWidth="1"/>
    <col min="3" max="3" width="7.85546875" bestFit="1" customWidth="1"/>
    <col min="4" max="4" width="8" bestFit="1" customWidth="1"/>
    <col min="5" max="5" width="11.28515625" bestFit="1" customWidth="1"/>
    <col min="6" max="6" width="12" bestFit="1" customWidth="1"/>
    <col min="7" max="7" width="9.85546875" bestFit="1" customWidth="1"/>
    <col min="8" max="8" width="12.140625" bestFit="1" customWidth="1"/>
    <col min="9" max="9" width="13.42578125" bestFit="1" customWidth="1"/>
    <col min="10" max="10" width="11.5703125" bestFit="1" customWidth="1"/>
    <col min="11" max="11" width="9.85546875" customWidth="1"/>
    <col min="12" max="12" width="10.7109375" bestFit="1" customWidth="1"/>
    <col min="13" max="13" width="9.5703125" bestFit="1" customWidth="1"/>
    <col min="14" max="14" width="10.7109375" bestFit="1" customWidth="1"/>
    <col min="15" max="15" width="11.5703125" bestFit="1" customWidth="1"/>
    <col min="16" max="16" width="12.140625" bestFit="1" customWidth="1"/>
    <col min="17" max="17" width="11.28515625" bestFit="1" customWidth="1"/>
    <col min="18" max="18" width="13.42578125" bestFit="1" customWidth="1"/>
    <col min="21" max="21" width="13.42578125" bestFit="1" customWidth="1"/>
    <col min="25" max="25" width="9.28515625" bestFit="1" customWidth="1"/>
    <col min="26" max="27" width="7.85546875" bestFit="1" customWidth="1"/>
    <col min="28" max="28" width="10.140625" bestFit="1" customWidth="1"/>
    <col min="29" max="29" width="9.28515625" bestFit="1" customWidth="1"/>
    <col min="30" max="31" width="7.85546875" bestFit="1" customWidth="1"/>
    <col min="32" max="32" width="10.140625" bestFit="1" customWidth="1"/>
    <col min="33" max="33" width="9.28515625" bestFit="1" customWidth="1"/>
    <col min="34" max="35" width="7.85546875" bestFit="1" customWidth="1"/>
    <col min="36" max="36" width="10.140625" bestFit="1" customWidth="1"/>
  </cols>
  <sheetData>
    <row r="1" spans="2:22" ht="15.75" thickBot="1" x14ac:dyDescent="0.3"/>
    <row r="2" spans="2:22" ht="15" customHeight="1" x14ac:dyDescent="0.25">
      <c r="B2" s="821" t="s">
        <v>325</v>
      </c>
      <c r="C2" s="822"/>
      <c r="D2" s="822"/>
      <c r="E2" s="822"/>
      <c r="F2" s="822"/>
      <c r="G2" s="822"/>
      <c r="H2" s="822"/>
      <c r="I2" s="822"/>
      <c r="J2" s="822"/>
      <c r="K2" s="822"/>
      <c r="L2" s="822"/>
      <c r="M2" s="822"/>
      <c r="N2" s="822"/>
      <c r="O2" s="822"/>
      <c r="P2" s="822"/>
      <c r="Q2" s="822"/>
      <c r="R2" s="822"/>
      <c r="S2" s="823"/>
    </row>
    <row r="3" spans="2:22" ht="15.75" customHeight="1" thickBot="1" x14ac:dyDescent="0.3">
      <c r="B3" s="824"/>
      <c r="C3" s="825"/>
      <c r="D3" s="825"/>
      <c r="E3" s="825"/>
      <c r="F3" s="825"/>
      <c r="G3" s="825"/>
      <c r="H3" s="825"/>
      <c r="I3" s="825"/>
      <c r="J3" s="825"/>
      <c r="K3" s="825"/>
      <c r="L3" s="825"/>
      <c r="M3" s="825"/>
      <c r="N3" s="825"/>
      <c r="O3" s="825"/>
      <c r="P3" s="825"/>
      <c r="Q3" s="825"/>
      <c r="R3" s="825"/>
      <c r="S3" s="826"/>
    </row>
    <row r="4" spans="2:22" ht="16.5" thickBot="1" x14ac:dyDescent="0.3">
      <c r="B4" s="12"/>
      <c r="C4" s="831" t="s">
        <v>267</v>
      </c>
      <c r="D4" s="832"/>
      <c r="E4" s="832"/>
      <c r="F4" s="832"/>
      <c r="G4" s="832"/>
      <c r="H4" s="832"/>
      <c r="I4" s="832"/>
      <c r="J4" s="833"/>
      <c r="K4" s="285"/>
      <c r="L4" s="285"/>
      <c r="M4" s="831" t="s">
        <v>272</v>
      </c>
      <c r="N4" s="832"/>
      <c r="O4" s="832"/>
      <c r="P4" s="832"/>
      <c r="Q4" s="832"/>
      <c r="R4" s="833"/>
      <c r="S4" s="7"/>
      <c r="U4" s="830" t="s">
        <v>346</v>
      </c>
      <c r="V4" s="830"/>
    </row>
    <row r="5" spans="2:22" x14ac:dyDescent="0.25">
      <c r="B5" s="12"/>
      <c r="C5" s="207" t="s">
        <v>9</v>
      </c>
      <c r="D5" s="354" t="s">
        <v>88</v>
      </c>
      <c r="E5" s="180" t="s">
        <v>244</v>
      </c>
      <c r="F5" s="180" t="s">
        <v>243</v>
      </c>
      <c r="G5" s="180" t="s">
        <v>242</v>
      </c>
      <c r="H5" s="180" t="s">
        <v>245</v>
      </c>
      <c r="I5" s="180" t="s">
        <v>246</v>
      </c>
      <c r="J5" s="348" t="s">
        <v>247</v>
      </c>
      <c r="K5" s="286"/>
      <c r="L5" s="286"/>
      <c r="M5" s="207" t="s">
        <v>9</v>
      </c>
      <c r="N5" s="180" t="s">
        <v>220</v>
      </c>
      <c r="O5" s="355" t="s">
        <v>221</v>
      </c>
      <c r="P5" s="356" t="s">
        <v>248</v>
      </c>
      <c r="Q5" s="180" t="s">
        <v>89</v>
      </c>
      <c r="R5" s="348" t="s">
        <v>204</v>
      </c>
      <c r="S5" s="7"/>
      <c r="U5" s="51" t="s">
        <v>391</v>
      </c>
      <c r="V5" s="289" t="s">
        <v>276</v>
      </c>
    </row>
    <row r="6" spans="2:22" x14ac:dyDescent="0.25">
      <c r="B6" s="12"/>
      <c r="C6" s="350">
        <v>6</v>
      </c>
      <c r="D6" s="58">
        <f>'Structural Information'!U6</f>
        <v>3</v>
      </c>
      <c r="E6" s="148">
        <f>G32*H32</f>
        <v>267.2</v>
      </c>
      <c r="F6" s="58">
        <f t="shared" ref="F6:F11" si="0">G32*H32*I32</f>
        <v>2.2143143537973811</v>
      </c>
      <c r="G6" s="149">
        <f t="shared" ref="G6:G11" si="1">F6/E6</f>
        <v>8.2871046175051685E-3</v>
      </c>
      <c r="H6" s="148">
        <f>G19*H19</f>
        <v>1098.1440000000002</v>
      </c>
      <c r="I6" s="58">
        <f>'System Capacities'!G19*'System Capacities'!H19*'System Capacities'!I19</f>
        <v>3.2396240990436209</v>
      </c>
      <c r="J6" s="294">
        <f t="shared" ref="J6:J11" si="2">I6/H6</f>
        <v>2.9500904244285087E-3</v>
      </c>
      <c r="K6" s="98"/>
      <c r="L6" s="143"/>
      <c r="M6" s="350">
        <v>6</v>
      </c>
      <c r="N6" s="148">
        <f>'System Capacities'!G32</f>
        <v>89.066666666666663</v>
      </c>
      <c r="O6" s="349">
        <f>'System Capacities'!G19</f>
        <v>366.04800000000012</v>
      </c>
      <c r="P6" s="145">
        <f>_xlfn.IFS((($N$19+$N$32)=2),(C$46),(($N$19+$N$32)=3),(C$47),(($N$19+$N$32)=4),(C$48),(($N$19+$N$32)=5),(C$50),(($N$19+$N$32)=6),(C$49),(($N$19+$N$32)=7),(C$51),(($N$19+$N$32)=8),(C$52))</f>
        <v>397.75445630731792</v>
      </c>
      <c r="Q6" s="142">
        <f>_xlfn.IFS((($N$19+$N$32)=2),(D$46),(($N$19+$N$32)=3),(D$47),(($N$19+$N$32)=4),(D$48),(($N$19+$N$32)=5),(D$50),(($N$19+$N$32)=6),(D$49),(($N$19+$N$32)=7),(D$51),(($N$19+$N$32)=8),(D$52))</f>
        <v>2.9500904244285087E-3</v>
      </c>
      <c r="R6" s="152">
        <f>_xlfn.IFS((($N$19+$N$32)=2),(E$46),(($N$19+$N$32)=3),(E$47),(($N$19+$N$32)=4),(E$48),(($N$19+$N$32)=5),(E$49),(($N$19+$N$32)=6),(E$50),(($N$19+$N$32)=7),(E$51),(($N$19+$N$32)=8),(E$52))</f>
        <v>44942.628765282774</v>
      </c>
      <c r="S6" s="7"/>
      <c r="U6" s="58">
        <f>'Post-yield Mechanism'!O226</f>
        <v>45446.936640922948</v>
      </c>
      <c r="V6" s="288">
        <f>(U6-R6)/U6</f>
        <v>1.1096630772382288E-2</v>
      </c>
    </row>
    <row r="7" spans="2:22" x14ac:dyDescent="0.25">
      <c r="B7" s="12"/>
      <c r="C7" s="351">
        <v>5</v>
      </c>
      <c r="D7" s="58">
        <f>'Structural Information'!U7</f>
        <v>3</v>
      </c>
      <c r="E7" s="148">
        <f t="shared" ref="E7:E11" si="3">G33*H33</f>
        <v>313.2</v>
      </c>
      <c r="F7" s="58">
        <f t="shared" si="0"/>
        <v>3.0059683200000005</v>
      </c>
      <c r="G7" s="149">
        <f t="shared" si="1"/>
        <v>9.5976000000000013E-3</v>
      </c>
      <c r="H7" s="148">
        <f t="shared" ref="H7:H11" si="4">G20*H20</f>
        <v>1098.1440000000002</v>
      </c>
      <c r="I7" s="58">
        <f>'System Capacities'!G20*'System Capacities'!H20*'System Capacities'!I20</f>
        <v>2.5688045128541912</v>
      </c>
      <c r="J7" s="294">
        <f t="shared" si="2"/>
        <v>2.3392237382840416E-3</v>
      </c>
      <c r="K7" s="98"/>
      <c r="L7" s="143"/>
      <c r="M7" s="351">
        <v>5</v>
      </c>
      <c r="N7" s="148">
        <f>'System Capacities'!G33</f>
        <v>104.39999999999999</v>
      </c>
      <c r="O7" s="349">
        <f>'System Capacities'!G20</f>
        <v>366.04800000000012</v>
      </c>
      <c r="P7" s="145">
        <f>_xlfn.IFS((($N$20+$N$33)=2),(G$46),(($N$20+$N$33)=3),(G$47),(($N$20+$N$33)=4),(G$48),(($N$20+$N$33)=5),(G$49),(($N$20+$N$33)=6),(G$50),(($N$20+$N$33)=7),(G$51),(($N$20+$N$33)=8),(G$52))</f>
        <v>391.49341950871622</v>
      </c>
      <c r="Q7" s="142">
        <f>_xlfn.IFS((($N$20+$N$33)=2),(H$46),(($N$20+$N$33)=3),(H$47),(($N$20+$N$33)=4),(H$48),(($N$20+$N$33)=5),(H$49),(($N$20+$N$33)=6),(H$50),(($N$20+$N$33)=7),(H$51),(($N$20+$N$33)=8),(H$52))</f>
        <v>2.3392237382840416E-3</v>
      </c>
      <c r="R7" s="152">
        <f>_xlfn.IFS((($N$20+$N$33)=2),(I$46),(($N$20+$N$33)=3),(I$47),(($N$20+$N$33)=4),(I$48),(($N$20+$N$33)=5),(I$49),(($N$20+$N$33)=6),(I$50),(($N$20+$N$33)=7),(I$51),(($N$20+$N$33)=8),(I$52))</f>
        <v>55786.79985465316</v>
      </c>
      <c r="S7" s="7"/>
      <c r="U7" s="58">
        <f>'Post-yield Mechanism'!O227</f>
        <v>55656.214713188812</v>
      </c>
      <c r="V7" s="288">
        <f t="shared" ref="V7:V11" si="5">(U7-R7)/U7</f>
        <v>-2.3462814015880761E-3</v>
      </c>
    </row>
    <row r="8" spans="2:22" x14ac:dyDescent="0.25">
      <c r="B8" s="12"/>
      <c r="C8" s="351">
        <v>4</v>
      </c>
      <c r="D8" s="58">
        <f>'Structural Information'!U8</f>
        <v>3</v>
      </c>
      <c r="E8" s="148">
        <f t="shared" si="3"/>
        <v>332.8</v>
      </c>
      <c r="F8" s="58">
        <f t="shared" si="0"/>
        <v>3.1940812799999998</v>
      </c>
      <c r="G8" s="149">
        <f t="shared" si="1"/>
        <v>9.5975999999999995E-3</v>
      </c>
      <c r="H8" s="148">
        <f t="shared" si="4"/>
        <v>1098.1440000000002</v>
      </c>
      <c r="I8" s="58">
        <f>'System Capacities'!G21*'System Capacities'!H21*'System Capacities'!I21</f>
        <v>2.3616977744312355</v>
      </c>
      <c r="J8" s="294">
        <f t="shared" si="2"/>
        <v>2.15062667048332E-3</v>
      </c>
      <c r="K8" s="98"/>
      <c r="L8" s="143"/>
      <c r="M8" s="351">
        <v>4</v>
      </c>
      <c r="N8" s="148">
        <f>'System Capacities'!G34</f>
        <v>110.93333333333334</v>
      </c>
      <c r="O8" s="349">
        <f>'System Capacities'!G21</f>
        <v>366.04800000000012</v>
      </c>
      <c r="P8" s="145">
        <f>_xlfn.IFS((($N$21+$N$34)=2),(K$46),(($N$21+$N$34)=3),(K$47),(($N$21+$N$34)=4),(K$48),(($N$21+$N$34)=5),(K$49),(($N$21+$N$34)=6),(K$50),(($N$21+$N$34)=7),(K$51),(($N$21+$N$34)=8),(K$52))</f>
        <v>390.9059004451409</v>
      </c>
      <c r="Q8" s="142">
        <f>_xlfn.IFS((($N$21+$N$34)=2),(L$46),(($N$21+$N$34)=3),(L$47),(($N$21+$N$34)=4),(L$48),(($N$21+$N$34)=5),(L$49),(($N$21+$N$34)=6),(L$50),(($N$21+$N$34)=7),(L$51),(($N$21+$N$34)=8),(L$52))</f>
        <v>2.15062667048332E-3</v>
      </c>
      <c r="R8" s="152">
        <f>_xlfn.IFS((($N$21+$N$34)=2),(M$46),(($N$21+$N$34)=3),(M$47),(($N$21+$N$34)=4),(M$48),(($N$21+$N$34)=5),(M$49),(($N$21+$N$34)=6),(M$50),(($N$21+$N$34)=7),(M$51),(($N$21+$N$34)=8),(M$52))</f>
        <v>60587.906122155371</v>
      </c>
      <c r="S8" s="7"/>
      <c r="U8" s="58">
        <f>'Post-yield Mechanism'!O228</f>
        <v>59379.56224531489</v>
      </c>
      <c r="V8" s="288">
        <f t="shared" si="5"/>
        <v>-2.0349491157385904E-2</v>
      </c>
    </row>
    <row r="9" spans="2:22" x14ac:dyDescent="0.25">
      <c r="B9" s="12"/>
      <c r="C9" s="350">
        <v>3</v>
      </c>
      <c r="D9" s="58">
        <f>'Structural Information'!U9</f>
        <v>3</v>
      </c>
      <c r="E9" s="148">
        <f t="shared" si="3"/>
        <v>462.59999999999997</v>
      </c>
      <c r="F9" s="58">
        <f t="shared" si="0"/>
        <v>4.1819796981818191</v>
      </c>
      <c r="G9" s="149">
        <f t="shared" si="1"/>
        <v>9.0401636363636392E-3</v>
      </c>
      <c r="H9" s="148">
        <f t="shared" si="4"/>
        <v>1092.7872000000002</v>
      </c>
      <c r="I9" s="58">
        <f>'System Capacities'!G22*'System Capacities'!H22*'System Capacities'!I22</f>
        <v>2.1642493050617944</v>
      </c>
      <c r="J9" s="294">
        <f>I9/H9</f>
        <v>1.9804855923109218E-3</v>
      </c>
      <c r="K9" s="98"/>
      <c r="L9" s="143"/>
      <c r="M9" s="350">
        <v>3</v>
      </c>
      <c r="N9" s="148">
        <f>'System Capacities'!G35</f>
        <v>154.19999999999999</v>
      </c>
      <c r="O9" s="349">
        <f>'System Capacities'!G22</f>
        <v>364.26240000000007</v>
      </c>
      <c r="P9" s="145">
        <f>_xlfn.IFS((($N$22+$N$35)=2),(C$56),(($N$22+$N$35)=3),(C$57),(($N$22+$N$35)=4),(C$58),(($N$22+$N$35)=5),(C$59),(($N$22+$N$35)=6),(C$60),(($N$22+$N$35)=7),(C$61),(($N$22+$N$35)=8),(C$62))</f>
        <v>398.04396531436259</v>
      </c>
      <c r="Q9" s="142">
        <f>_xlfn.IFS((($N$22+$N$35)=2),(D$56),(($N$22+$N$35)=3),(D$57),(($N$22+$N$35)=4),(D$58),(($N$22+$N$35)=5),(D$60),(($N$22+$N$35)=6),(D$59),(($N$22+$N$35)=7),(D$61),(($N$22+$N$35)=8),(D$62))</f>
        <v>1.9804855923109218E-3</v>
      </c>
      <c r="R9" s="152">
        <f>_xlfn.IFS((($N$22+$N$35)=2),(E$56),(($N$22+$N$35)=3),(E$57),(($N$22+$N$35)=4),(E$58),(($N$22+$N$35)=5),(E$59),(($N$22+$N$35)=6),(E$60),(($N$22+$N$35)=7),(E$61),(($N$22+$N$35)=8),(E$62))</f>
        <v>66994.338300959585</v>
      </c>
      <c r="S9" s="7"/>
      <c r="U9" s="58">
        <f>'Post-yield Mechanism'!O229</f>
        <v>64099.312057618263</v>
      </c>
      <c r="V9" s="288">
        <f t="shared" si="5"/>
        <v>-4.5164700687255602E-2</v>
      </c>
    </row>
    <row r="10" spans="2:22" x14ac:dyDescent="0.25">
      <c r="B10" s="12"/>
      <c r="C10" s="351">
        <v>2</v>
      </c>
      <c r="D10" s="58">
        <f>'Structural Information'!U10</f>
        <v>3</v>
      </c>
      <c r="E10" s="148">
        <f t="shared" si="3"/>
        <v>500.29999999999995</v>
      </c>
      <c r="F10" s="58">
        <f t="shared" si="0"/>
        <v>4.2718917600000008</v>
      </c>
      <c r="G10" s="149">
        <f t="shared" si="1"/>
        <v>8.5386603238057183E-3</v>
      </c>
      <c r="H10" s="148">
        <f t="shared" si="4"/>
        <v>1092.7872000000002</v>
      </c>
      <c r="I10" s="58">
        <f>'System Capacities'!G23*'System Capacities'!H23*'System Capacities'!I23</f>
        <v>1.9965762762758001</v>
      </c>
      <c r="J10" s="294">
        <f t="shared" si="2"/>
        <v>1.8270494715492639E-3</v>
      </c>
      <c r="K10" s="98"/>
      <c r="L10" s="143"/>
      <c r="M10" s="351">
        <v>2</v>
      </c>
      <c r="N10" s="148">
        <f>'System Capacities'!G36</f>
        <v>166.76666666666665</v>
      </c>
      <c r="O10" s="349">
        <f>'System Capacities'!G23</f>
        <v>364.26240000000007</v>
      </c>
      <c r="P10" s="145">
        <f>_xlfn.IFS((($N$23+$N$36)=2),(G$56),(($N$23+$N$36)=3),(G$57),(($N$23+$N$36)=4),(G$58),(($N$23+$N$36)=5),(G$60),(($N$23+$N$36)=6),(G$59),(($N$23+$N$36)=7),(G$61),(($N$23+$N$36)=8),(G$62))</f>
        <v>399.94609494168662</v>
      </c>
      <c r="Q10" s="142">
        <f>_xlfn.IFS((($N$23+$N$36)=2),(H$56),(($N$23+$N$36)=3),(H$57),(($N$23+$N$36)=4),(H$58),(($N$23+$N$36)=5),(H$60),(($N$23+$N$36)=6),(H$59),(($N$23+$N$36)=7),(H$61),(($N$23+$N$36)=8),(H$62))</f>
        <v>1.8270494715492639E-3</v>
      </c>
      <c r="R10" s="152">
        <f>_xlfn.IFS((($N$23+$N$36)=2),(I$56),(($N$23+$N$36)=3),(I$57),(($N$23+$N$36)=4),(I$58),(($N$23+$N$36)=5),(I$59),(($N$23+$N$36)=6),(I$60),(($N$23+$N$36)=7),(I$61),(($N$23+$N$36)=8),(I$62))</f>
        <v>72967.57261176742</v>
      </c>
      <c r="S10" s="7"/>
      <c r="U10" s="58">
        <f>'Post-yield Mechanism'!O230</f>
        <v>68067.998404952232</v>
      </c>
      <c r="V10" s="288">
        <f t="shared" si="5"/>
        <v>-7.1980582970377516E-2</v>
      </c>
    </row>
    <row r="11" spans="2:22" ht="15.75" thickBot="1" x14ac:dyDescent="0.3">
      <c r="B11" s="12"/>
      <c r="C11" s="352">
        <v>1</v>
      </c>
      <c r="D11" s="221">
        <f>'Structural Information'!U11</f>
        <v>2.75</v>
      </c>
      <c r="E11" s="176">
        <f t="shared" si="3"/>
        <v>668.59999999999991</v>
      </c>
      <c r="F11" s="221">
        <f t="shared" si="0"/>
        <v>4.3913863133134488</v>
      </c>
      <c r="G11" s="151">
        <f t="shared" si="1"/>
        <v>6.568032176657866E-3</v>
      </c>
      <c r="H11" s="176">
        <f t="shared" si="4"/>
        <v>972.25920000000008</v>
      </c>
      <c r="I11" s="221">
        <f>'System Capacities'!G24*'System Capacities'!H24*'System Capacities'!I24</f>
        <v>1.7344926568217256</v>
      </c>
      <c r="J11" s="297">
        <f t="shared" si="2"/>
        <v>1.7839817374026652E-3</v>
      </c>
      <c r="K11" s="98"/>
      <c r="L11" s="143"/>
      <c r="M11" s="352">
        <v>1</v>
      </c>
      <c r="N11" s="176">
        <f>'System Capacities'!G37</f>
        <v>243.1272727272727</v>
      </c>
      <c r="O11" s="353">
        <f>'System Capacities'!G24</f>
        <v>353.54880000000003</v>
      </c>
      <c r="P11" s="146">
        <f>_xlfn.IFS((($N$24+$N$37)=2),(K$56),(($N$24+$N$37)=3),(K$57),(($N$24+$N$37)=4),(K$58),(($N$24+$N$37)=5),(K$60),(($N$24+$N$37)=6),(K$59),(($N$24+$N$37)=7),(K$61),(($N$24+$N$37)=8),(K$62))</f>
        <v>419.5860243533491</v>
      </c>
      <c r="Q11" s="241">
        <f>_xlfn.IFS((($N$24+$N$37)=2),(L$56),(($N$24+$N$37)=3),(L$57),(($N$24+$N$37)=4),(L$58),(($N$24+$N$37)=5),(L$60),(($N$24+$N$37)=6),(L$59),(($N$24+$N$37)=7),(L$61),(($N$24+$N$37)=8),(L$62))</f>
        <v>1.7839817374026652E-3</v>
      </c>
      <c r="R11" s="154">
        <f>_xlfn.IFS((($N$24+$N$37)=2),(M$56),(($N$24+$N$37)=3),(M$57),(($N$24+$N$37)=4),(M$58),(($N$24+$N$37)=5),(M$59),(($N$24+$N$37)=6),(M$60),(($N$24+$N$37)=7),(M$61),(($N$24+$N$37)=8),(M$62))</f>
        <v>85525.951824277145</v>
      </c>
      <c r="S11" s="7"/>
      <c r="U11" s="58">
        <f>'Post-yield Mechanism'!O231</f>
        <v>87925.626784869528</v>
      </c>
      <c r="V11" s="288">
        <f t="shared" si="5"/>
        <v>2.7292099565735774E-2</v>
      </c>
    </row>
    <row r="12" spans="2:22" x14ac:dyDescent="0.25">
      <c r="B12" s="1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7"/>
    </row>
    <row r="13" spans="2:22" ht="15.75" thickBot="1" x14ac:dyDescent="0.3">
      <c r="B13" s="9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0"/>
    </row>
    <row r="14" spans="2:22" ht="15.75" thickBot="1" x14ac:dyDescent="0.3"/>
    <row r="15" spans="2:22" x14ac:dyDescent="0.25">
      <c r="B15" s="821" t="s">
        <v>322</v>
      </c>
      <c r="C15" s="822"/>
      <c r="D15" s="822"/>
      <c r="E15" s="822"/>
      <c r="F15" s="822"/>
      <c r="G15" s="822"/>
      <c r="H15" s="822"/>
      <c r="I15" s="822"/>
      <c r="J15" s="822"/>
      <c r="K15" s="822"/>
      <c r="L15" s="822"/>
      <c r="M15" s="822"/>
      <c r="N15" s="822"/>
      <c r="O15" s="822"/>
      <c r="P15" s="822"/>
      <c r="Q15" s="822"/>
      <c r="R15" s="822"/>
      <c r="S15" s="823"/>
    </row>
    <row r="16" spans="2:22" ht="15.75" thickBot="1" x14ac:dyDescent="0.3">
      <c r="B16" s="824"/>
      <c r="C16" s="825"/>
      <c r="D16" s="825"/>
      <c r="E16" s="825"/>
      <c r="F16" s="825"/>
      <c r="G16" s="825"/>
      <c r="H16" s="825"/>
      <c r="I16" s="825"/>
      <c r="J16" s="825"/>
      <c r="K16" s="825"/>
      <c r="L16" s="825"/>
      <c r="M16" s="825"/>
      <c r="N16" s="825"/>
      <c r="O16" s="825"/>
      <c r="P16" s="825"/>
      <c r="Q16" s="825"/>
      <c r="R16" s="825"/>
      <c r="S16" s="826"/>
    </row>
    <row r="17" spans="2:42" ht="16.5" thickBot="1" x14ac:dyDescent="0.3">
      <c r="B17" s="12"/>
      <c r="C17" s="827" t="s">
        <v>441</v>
      </c>
      <c r="D17" s="828"/>
      <c r="E17" s="828"/>
      <c r="F17" s="828"/>
      <c r="G17" s="828"/>
      <c r="H17" s="828"/>
      <c r="I17" s="828"/>
      <c r="J17" s="828"/>
      <c r="K17" s="828"/>
      <c r="L17" s="828"/>
      <c r="M17" s="828"/>
      <c r="N17" s="829"/>
      <c r="O17" s="2"/>
      <c r="P17" s="813" t="s">
        <v>323</v>
      </c>
      <c r="Q17" s="814"/>
      <c r="R17" s="814"/>
      <c r="S17" s="7"/>
      <c r="U17" s="830" t="s">
        <v>346</v>
      </c>
      <c r="V17" s="830"/>
    </row>
    <row r="18" spans="2:42" ht="16.5" customHeight="1" x14ac:dyDescent="0.25">
      <c r="B18" s="12"/>
      <c r="C18" s="207" t="s">
        <v>9</v>
      </c>
      <c r="D18" s="593" t="s">
        <v>194</v>
      </c>
      <c r="E18" s="593"/>
      <c r="F18" s="593"/>
      <c r="G18" s="358" t="s">
        <v>87</v>
      </c>
      <c r="H18" s="180" t="s">
        <v>88</v>
      </c>
      <c r="I18" s="357" t="s">
        <v>89</v>
      </c>
      <c r="J18" s="360" t="s">
        <v>90</v>
      </c>
      <c r="K18" s="804" t="s">
        <v>228</v>
      </c>
      <c r="L18" s="805"/>
      <c r="M18" s="806"/>
      <c r="N18" s="361" t="s">
        <v>227</v>
      </c>
      <c r="O18" s="2"/>
      <c r="P18" s="814"/>
      <c r="Q18" s="814"/>
      <c r="R18" s="814"/>
      <c r="S18" s="7"/>
      <c r="U18" s="51" t="s">
        <v>391</v>
      </c>
      <c r="V18" s="289" t="s">
        <v>276</v>
      </c>
      <c r="AK18" s="157"/>
      <c r="AL18" s="157"/>
      <c r="AM18" s="157"/>
      <c r="AN18" s="157"/>
      <c r="AO18" s="157"/>
      <c r="AP18" s="157"/>
    </row>
    <row r="19" spans="2:42" ht="15" customHeight="1" x14ac:dyDescent="0.25">
      <c r="B19" s="12"/>
      <c r="C19" s="179">
        <v>6</v>
      </c>
      <c r="D19" s="815" t="s">
        <v>205</v>
      </c>
      <c r="E19" s="816"/>
      <c r="F19" s="817"/>
      <c r="G19" s="58">
        <f>_xlfn.IFS(N19=1,'Infill Capacities'!CP14,N19=2,'Infill Capacities'!CQ14,N19=3,'Infill Capacities'!CR14,N19=4,'Infill Capacities'!CS14)</f>
        <v>366.04800000000012</v>
      </c>
      <c r="H19" s="58">
        <f>'Structural Information'!$U$6</f>
        <v>3</v>
      </c>
      <c r="I19" s="142">
        <f>_xlfn.IFS(N19=1,'Infill Capacities'!DA14,N19=2,'Infill Capacities'!DB14,N19=3,'Infill Capacities'!DC14,N19=4,'Infill Capacities'!DD14)</f>
        <v>2.9500904244285087E-3</v>
      </c>
      <c r="J19" s="58">
        <f>_xlfn.IFS((N19=1),('Infill Capacities'!CU14),(N19=2),('Infill Capacities'!CW14),(N19=3),('Infill Capacities'!CX14),(N19=4),'Infill Capacities'!CY14)</f>
        <v>41360.088148361407</v>
      </c>
      <c r="K19" s="804"/>
      <c r="L19" s="805"/>
      <c r="M19" s="806"/>
      <c r="N19" s="362">
        <v>1</v>
      </c>
      <c r="O19" s="2"/>
      <c r="P19" s="814"/>
      <c r="Q19" s="814"/>
      <c r="R19" s="814"/>
      <c r="S19" s="7"/>
      <c r="U19" s="58">
        <f>'Post-yield Mechanism'!Q226</f>
        <v>41741.927495064883</v>
      </c>
      <c r="V19" s="288">
        <f t="shared" ref="V19:V24" si="6">(U19-J19)/U19</f>
        <v>9.1476213394463199E-3</v>
      </c>
    </row>
    <row r="20" spans="2:42" x14ac:dyDescent="0.25">
      <c r="B20" s="12"/>
      <c r="C20" s="179">
        <v>5</v>
      </c>
      <c r="D20" s="815" t="s">
        <v>205</v>
      </c>
      <c r="E20" s="816"/>
      <c r="F20" s="817"/>
      <c r="G20" s="58">
        <f>_xlfn.IFS(N20=1,'Infill Capacities'!CP15,N20=2,'Infill Capacities'!CQ15,N20=3,'Infill Capacities'!CR15,N20=4,'Infill Capacities'!CS15)</f>
        <v>366.04800000000012</v>
      </c>
      <c r="H20" s="58">
        <f>'Structural Information'!$U$7</f>
        <v>3</v>
      </c>
      <c r="I20" s="142">
        <f>_xlfn.IFS(N20=1,'Infill Capacities'!DA15,N20=2,'Infill Capacities'!DB15,N20=3,'Infill Capacities'!DC15,N20=4,'Infill Capacities'!DD15)</f>
        <v>2.3392237382840416E-3</v>
      </c>
      <c r="J20" s="58">
        <f>_xlfn.IFS((N20=1),('Infill Capacities'!CU15),(N20=2),('Infill Capacities'!CW15),(N20=3),('Infill Capacities'!CX15),(N20=4),'Infill Capacities'!CY15)</f>
        <v>52160.893378034008</v>
      </c>
      <c r="K20" s="804"/>
      <c r="L20" s="805"/>
      <c r="M20" s="806"/>
      <c r="N20" s="362">
        <v>1</v>
      </c>
      <c r="O20" s="2"/>
      <c r="P20" s="814"/>
      <c r="Q20" s="814"/>
      <c r="R20" s="814"/>
      <c r="S20" s="7"/>
      <c r="U20" s="58">
        <f>'Post-yield Mechanism'!Q227</f>
        <v>51795.217284319901</v>
      </c>
      <c r="V20" s="288">
        <f t="shared" si="6"/>
        <v>-7.060035904604846E-3</v>
      </c>
    </row>
    <row r="21" spans="2:42" x14ac:dyDescent="0.25">
      <c r="B21" s="12"/>
      <c r="C21" s="179">
        <v>4</v>
      </c>
      <c r="D21" s="815" t="s">
        <v>205</v>
      </c>
      <c r="E21" s="816"/>
      <c r="F21" s="817"/>
      <c r="G21" s="58">
        <f>_xlfn.IFS(N21=1,'Infill Capacities'!CP16,N21=2,'Infill Capacities'!CQ16,N21=3,'Infill Capacities'!CR16,N21=4,'Infill Capacities'!CS16)</f>
        <v>366.04800000000012</v>
      </c>
      <c r="H21" s="58">
        <f>'Structural Information'!$U$8</f>
        <v>3</v>
      </c>
      <c r="I21" s="142">
        <f>_xlfn.IFS(N21=1,'Infill Capacities'!DA16,N21=2,'Infill Capacities'!DB16,N21=3,'Infill Capacities'!DC16,N21=4,'Infill Capacities'!DD16)</f>
        <v>2.15062667048332E-3</v>
      </c>
      <c r="J21" s="58">
        <f>_xlfn.IFS((N21=1),('Infill Capacities'!CU16),(N21=2),('Infill Capacities'!CW16),(N21=3),('Infill Capacities'!CX16),(N21=4),'Infill Capacities'!CY16)</f>
        <v>56735.091066539615</v>
      </c>
      <c r="K21" s="804"/>
      <c r="L21" s="805"/>
      <c r="M21" s="806"/>
      <c r="N21" s="362">
        <v>1</v>
      </c>
      <c r="O21" s="2"/>
      <c r="P21" s="814"/>
      <c r="Q21" s="814"/>
      <c r="R21" s="814"/>
      <c r="S21" s="7"/>
      <c r="U21" s="58">
        <f>'Post-yield Mechanism'!Q228</f>
        <v>55361.373457372305</v>
      </c>
      <c r="V21" s="288">
        <f t="shared" si="6"/>
        <v>-2.4813647555638384E-2</v>
      </c>
    </row>
    <row r="22" spans="2:42" x14ac:dyDescent="0.25">
      <c r="B22" s="12"/>
      <c r="C22" s="179">
        <v>3</v>
      </c>
      <c r="D22" s="815" t="s">
        <v>206</v>
      </c>
      <c r="E22" s="816"/>
      <c r="F22" s="817"/>
      <c r="G22" s="58">
        <f>_xlfn.IFS(N22=1,'Infill Capacities'!CP17,N22=2,'Infill Capacities'!CQ17,N22=3,'Infill Capacities'!CR17,N22=4,'Infill Capacities'!CS17)</f>
        <v>364.26240000000007</v>
      </c>
      <c r="H22" s="58">
        <f>'Structural Information'!$U$9</f>
        <v>3</v>
      </c>
      <c r="I22" s="142">
        <f>_xlfn.IFS(N22=1,'Infill Capacities'!DA17,N22=2,'Infill Capacities'!DB17,N22=3,'Infill Capacities'!DC17,N22=4,'Infill Capacities'!DD17)</f>
        <v>1.9804855923109218E-3</v>
      </c>
      <c r="J22" s="58">
        <f>_xlfn.IFS((N22=1),('Infill Capacities'!CU17),(N22=2),('Infill Capacities'!CW17),(N22=3),('Infill Capacities'!CX17),(N22=4),'Infill Capacities'!CY17)</f>
        <v>61308.600512625111</v>
      </c>
      <c r="K22" s="804"/>
      <c r="L22" s="805"/>
      <c r="M22" s="806"/>
      <c r="N22" s="362">
        <v>1</v>
      </c>
      <c r="O22" s="2"/>
      <c r="P22" s="814"/>
      <c r="Q22" s="814"/>
      <c r="R22" s="814"/>
      <c r="S22" s="7"/>
      <c r="U22" s="58">
        <f>'Post-yield Mechanism'!Q229</f>
        <v>58794.450947468446</v>
      </c>
      <c r="V22" s="288">
        <f t="shared" si="6"/>
        <v>-4.2761681155981932E-2</v>
      </c>
    </row>
    <row r="23" spans="2:42" x14ac:dyDescent="0.25">
      <c r="B23" s="12"/>
      <c r="C23" s="179">
        <v>2</v>
      </c>
      <c r="D23" s="815" t="s">
        <v>207</v>
      </c>
      <c r="E23" s="816"/>
      <c r="F23" s="817"/>
      <c r="G23" s="58">
        <f>_xlfn.IFS(N23=1,'Infill Capacities'!CP18,N23=2,'Infill Capacities'!CQ18,N23=3,'Infill Capacities'!CR18,N23=4,'Infill Capacities'!CS18)</f>
        <v>364.26240000000007</v>
      </c>
      <c r="H23" s="58">
        <f>'Structural Information'!$U$10</f>
        <v>3</v>
      </c>
      <c r="I23" s="142">
        <f>_xlfn.IFS(N23=1,'Infill Capacities'!DA18,N23=2,'Infill Capacities'!DB18,N23=3,'Infill Capacities'!DC18,N23=4,'Infill Capacities'!DD18)</f>
        <v>1.8270494715492639E-3</v>
      </c>
      <c r="J23" s="58">
        <f>_xlfn.IFS((N23=1),('Infill Capacities'!CU18),(N23=2),('Infill Capacities'!CW18),(N23=3),('Infill Capacities'!CX18),(N23=4),'Infill Capacities'!CY18)</f>
        <v>66457.313767776694</v>
      </c>
      <c r="K23" s="804"/>
      <c r="L23" s="805"/>
      <c r="M23" s="806"/>
      <c r="N23" s="362">
        <v>1</v>
      </c>
      <c r="O23" s="2"/>
      <c r="P23" s="814"/>
      <c r="Q23" s="814"/>
      <c r="R23" s="814"/>
      <c r="S23" s="7"/>
      <c r="U23" s="58">
        <f>'Post-yield Mechanism'!Q230</f>
        <v>62393.857677891123</v>
      </c>
      <c r="V23" s="288">
        <f t="shared" si="6"/>
        <v>-6.5125899265007794E-2</v>
      </c>
      <c r="Y23" s="339"/>
      <c r="Z23" s="340"/>
      <c r="AA23" s="341"/>
      <c r="AB23" s="340"/>
      <c r="AC23" s="339"/>
      <c r="AD23" s="340"/>
      <c r="AE23" s="341"/>
      <c r="AF23" s="340"/>
      <c r="AG23" s="339"/>
      <c r="AH23" s="340"/>
      <c r="AI23" s="341"/>
      <c r="AJ23" s="340"/>
    </row>
    <row r="24" spans="2:42" ht="15.75" thickBot="1" x14ac:dyDescent="0.3">
      <c r="B24" s="12"/>
      <c r="C24" s="76">
        <v>1</v>
      </c>
      <c r="D24" s="818" t="s">
        <v>207</v>
      </c>
      <c r="E24" s="819"/>
      <c r="F24" s="820"/>
      <c r="G24" s="221">
        <f>_xlfn.IFS(N24=1,'Infill Capacities'!CP19,N24=2,'Infill Capacities'!CQ19,N24=3,'Infill Capacities'!CR19,N24=4,'Infill Capacities'!CS19)</f>
        <v>353.54880000000003</v>
      </c>
      <c r="H24" s="221">
        <f>'Structural Information'!$U$11</f>
        <v>2.75</v>
      </c>
      <c r="I24" s="241">
        <f>_xlfn.IFS(N24=1,'Infill Capacities'!DA19,N24=2,'Infill Capacities'!DB19,N24=3,'Infill Capacities'!DC19,N24=4,'Infill Capacities'!DD19)</f>
        <v>1.7839817374026652E-3</v>
      </c>
      <c r="J24" s="221">
        <f>_xlfn.IFS((N24=1),('Infill Capacities'!CU19),(N24=2),('Infill Capacities'!CW19),(N24=3),('Infill Capacities'!CX19),(N24=4),'Infill Capacities'!CY19)</f>
        <v>72065.311715117525</v>
      </c>
      <c r="K24" s="807"/>
      <c r="L24" s="808"/>
      <c r="M24" s="809"/>
      <c r="N24" s="363">
        <v>1</v>
      </c>
      <c r="O24" s="2"/>
      <c r="P24" s="814"/>
      <c r="Q24" s="814"/>
      <c r="R24" s="814"/>
      <c r="S24" s="7"/>
      <c r="U24" s="58">
        <f>'Post-yield Mechanism'!Q231</f>
        <v>73458.098671058237</v>
      </c>
      <c r="V24" s="288">
        <f t="shared" si="6"/>
        <v>1.8960291392478637E-2</v>
      </c>
    </row>
    <row r="25" spans="2:42" x14ac:dyDescent="0.25">
      <c r="B25" s="1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7"/>
    </row>
    <row r="26" spans="2:42" ht="15.75" thickBot="1" x14ac:dyDescent="0.3">
      <c r="B26" s="9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0"/>
    </row>
    <row r="27" spans="2:42" ht="15.75" thickBot="1" x14ac:dyDescent="0.3">
      <c r="U27" s="158"/>
    </row>
    <row r="28" spans="2:42" x14ac:dyDescent="0.25">
      <c r="B28" s="821" t="s">
        <v>324</v>
      </c>
      <c r="C28" s="822"/>
      <c r="D28" s="822"/>
      <c r="E28" s="822"/>
      <c r="F28" s="822"/>
      <c r="G28" s="822"/>
      <c r="H28" s="822"/>
      <c r="I28" s="822"/>
      <c r="J28" s="822"/>
      <c r="K28" s="822"/>
      <c r="L28" s="822"/>
      <c r="M28" s="822"/>
      <c r="N28" s="822"/>
      <c r="O28" s="822"/>
      <c r="P28" s="822"/>
      <c r="Q28" s="822"/>
      <c r="R28" s="822"/>
      <c r="S28" s="823"/>
      <c r="AD28" s="58"/>
      <c r="AE28" s="147"/>
    </row>
    <row r="29" spans="2:42" ht="15.75" thickBot="1" x14ac:dyDescent="0.3">
      <c r="B29" s="824"/>
      <c r="C29" s="825"/>
      <c r="D29" s="825"/>
      <c r="E29" s="825"/>
      <c r="F29" s="825"/>
      <c r="G29" s="825"/>
      <c r="H29" s="825"/>
      <c r="I29" s="825"/>
      <c r="J29" s="825"/>
      <c r="K29" s="825"/>
      <c r="L29" s="825"/>
      <c r="M29" s="825"/>
      <c r="N29" s="825"/>
      <c r="O29" s="825"/>
      <c r="P29" s="825"/>
      <c r="Q29" s="825"/>
      <c r="R29" s="825"/>
      <c r="S29" s="826"/>
      <c r="X29" s="158"/>
      <c r="AD29" s="58"/>
      <c r="AE29" s="147"/>
    </row>
    <row r="30" spans="2:42" ht="16.5" thickBot="1" x14ac:dyDescent="0.3">
      <c r="B30" s="12"/>
      <c r="C30" s="810" t="s">
        <v>202</v>
      </c>
      <c r="D30" s="811"/>
      <c r="E30" s="811"/>
      <c r="F30" s="811"/>
      <c r="G30" s="811"/>
      <c r="H30" s="811"/>
      <c r="I30" s="811"/>
      <c r="J30" s="811"/>
      <c r="K30" s="811"/>
      <c r="L30" s="811"/>
      <c r="M30" s="811"/>
      <c r="N30" s="812"/>
      <c r="O30" s="2"/>
      <c r="P30" s="813" t="s">
        <v>323</v>
      </c>
      <c r="Q30" s="814"/>
      <c r="R30" s="814"/>
      <c r="S30" s="7"/>
      <c r="U30" s="830" t="s">
        <v>346</v>
      </c>
      <c r="V30" s="830"/>
      <c r="AD30" s="340"/>
      <c r="AE30" s="341"/>
    </row>
    <row r="31" spans="2:42" ht="15.75" x14ac:dyDescent="0.25">
      <c r="B31" s="12"/>
      <c r="C31" s="207" t="s">
        <v>9</v>
      </c>
      <c r="D31" s="593" t="s">
        <v>86</v>
      </c>
      <c r="E31" s="593"/>
      <c r="F31" s="593"/>
      <c r="G31" s="356" t="s">
        <v>87</v>
      </c>
      <c r="H31" s="180" t="s">
        <v>88</v>
      </c>
      <c r="I31" s="338" t="s">
        <v>89</v>
      </c>
      <c r="J31" s="359" t="s">
        <v>90</v>
      </c>
      <c r="K31" s="804" t="s">
        <v>228</v>
      </c>
      <c r="L31" s="805"/>
      <c r="M31" s="806"/>
      <c r="N31" s="361" t="s">
        <v>227</v>
      </c>
      <c r="O31" s="2"/>
      <c r="P31" s="814"/>
      <c r="Q31" s="814"/>
      <c r="R31" s="814"/>
      <c r="S31" s="7"/>
      <c r="U31" s="51" t="s">
        <v>391</v>
      </c>
      <c r="V31" s="289" t="s">
        <v>276</v>
      </c>
      <c r="AD31" s="340"/>
      <c r="AE31" s="341"/>
    </row>
    <row r="32" spans="2:42" x14ac:dyDescent="0.25">
      <c r="B32" s="12"/>
      <c r="C32" s="179">
        <v>6</v>
      </c>
      <c r="D32" s="815" t="s">
        <v>42</v>
      </c>
      <c r="E32" s="816"/>
      <c r="F32" s="817"/>
      <c r="G32" s="58">
        <f>_xlfn.IFS(N32=1,'Frame Capacities'!BI14,N32=2,'Frame Capacities'!BJ14,N32=3,'Frame Capacities'!BK14,N32=4,'Frame Capacities'!BL14)</f>
        <v>89.066666666666663</v>
      </c>
      <c r="H32" s="58">
        <f>'Structural Information'!$U$6</f>
        <v>3</v>
      </c>
      <c r="I32" s="142">
        <f>_xlfn.IFS(N32=1,'Frame Capacities'!BS14,N32=2,'Frame Capacities'!BT14,N32=3,'Frame Capacities'!BU14,N32=4,'Frame Capacities'!BV14)</f>
        <v>8.2871046175051685E-3</v>
      </c>
      <c r="J32" s="58">
        <f>_xlfn.IFS((N32=1),('Frame Capacities'!BN14),(N32=2),('Frame Capacities'!BO14),(N32=3),('Frame Capacities'!BP14),(N32=4),'Frame Capacities'!BQ14)</f>
        <v>3582.5406169213684</v>
      </c>
      <c r="K32" s="804"/>
      <c r="L32" s="805"/>
      <c r="M32" s="806"/>
      <c r="N32" s="362">
        <v>1</v>
      </c>
      <c r="O32" s="2"/>
      <c r="P32" s="814"/>
      <c r="Q32" s="814"/>
      <c r="R32" s="814"/>
      <c r="S32" s="7"/>
      <c r="U32" s="58">
        <v>3705.0091458580678</v>
      </c>
      <c r="V32" s="288">
        <f t="shared" ref="V32:V37" si="7">(U32-J32)/U32</f>
        <v>3.3054851989666567E-2</v>
      </c>
      <c r="AD32" s="58"/>
      <c r="AE32" s="147"/>
    </row>
    <row r="33" spans="2:31" x14ac:dyDescent="0.25">
      <c r="B33" s="12"/>
      <c r="C33" s="179">
        <v>5</v>
      </c>
      <c r="D33" s="815" t="s">
        <v>42</v>
      </c>
      <c r="E33" s="816"/>
      <c r="F33" s="817"/>
      <c r="G33" s="58">
        <f>_xlfn.IFS(N33=1,'Frame Capacities'!BI15,N33=2,'Frame Capacities'!BJ15,N33=3,'Frame Capacities'!BK15,N33=4,'Frame Capacities'!BL15)</f>
        <v>104.39999999999999</v>
      </c>
      <c r="H33" s="58">
        <f>'Structural Information'!$U$7</f>
        <v>3</v>
      </c>
      <c r="I33" s="142">
        <f>_xlfn.IFS(N33=1,'Frame Capacities'!BS15,N33=2,'Frame Capacities'!BT15,N33=3,'Frame Capacities'!BU15,N33=4,'Frame Capacities'!BV15)</f>
        <v>9.5976000000000013E-3</v>
      </c>
      <c r="J33" s="58">
        <f>_xlfn.IFS((N33=1),('Frame Capacities'!BN15),(N33=2),('Frame Capacities'!BO15),(N33=3),('Frame Capacities'!BP15),(N33=4),'Frame Capacities'!BQ15)</f>
        <v>3625.9064766191541</v>
      </c>
      <c r="K33" s="804"/>
      <c r="L33" s="805"/>
      <c r="M33" s="806"/>
      <c r="N33" s="362">
        <v>1</v>
      </c>
      <c r="O33" s="2"/>
      <c r="P33" s="814"/>
      <c r="Q33" s="814"/>
      <c r="R33" s="814"/>
      <c r="S33" s="7"/>
      <c r="U33" s="58">
        <v>3860.9974288689132</v>
      </c>
      <c r="V33" s="288">
        <f t="shared" si="7"/>
        <v>6.0888658068500565E-2</v>
      </c>
      <c r="AD33" s="340"/>
      <c r="AE33" s="341"/>
    </row>
    <row r="34" spans="2:31" x14ac:dyDescent="0.25">
      <c r="B34" s="12"/>
      <c r="C34" s="179">
        <v>4</v>
      </c>
      <c r="D34" s="815" t="s">
        <v>42</v>
      </c>
      <c r="E34" s="816"/>
      <c r="F34" s="817"/>
      <c r="G34" s="58">
        <f>_xlfn.IFS(N34=1,'Frame Capacities'!BI16,N34=2,'Frame Capacities'!BJ16,N34=3,'Frame Capacities'!BK16,N34=4,'Frame Capacities'!BL16)</f>
        <v>110.93333333333334</v>
      </c>
      <c r="H34" s="58">
        <f>'Structural Information'!$U$8</f>
        <v>3</v>
      </c>
      <c r="I34" s="142">
        <f>_xlfn.IFS(N34=1,'Frame Capacities'!BS16,N34=2,'Frame Capacities'!BT16,N34=3,'Frame Capacities'!BU16,N34=4,'Frame Capacities'!BV16)</f>
        <v>9.5975999999999995E-3</v>
      </c>
      <c r="J34" s="58">
        <f>_xlfn.IFS((N34=1),('Frame Capacities'!BN16),(N34=2),('Frame Capacities'!BO16),(N34=3),('Frame Capacities'!BP16),(N34=4),'Frame Capacities'!BQ16)</f>
        <v>3852.8150556157557</v>
      </c>
      <c r="K34" s="804"/>
      <c r="L34" s="805"/>
      <c r="M34" s="806"/>
      <c r="N34" s="362">
        <v>1</v>
      </c>
      <c r="O34" s="2"/>
      <c r="P34" s="814"/>
      <c r="Q34" s="814"/>
      <c r="R34" s="814"/>
      <c r="S34" s="7"/>
      <c r="U34" s="58">
        <v>4018.1887879425876</v>
      </c>
      <c r="V34" s="288">
        <f t="shared" si="7"/>
        <v>4.1156287335993337E-2</v>
      </c>
      <c r="AD34" s="58"/>
      <c r="AE34" s="147"/>
    </row>
    <row r="35" spans="2:31" x14ac:dyDescent="0.25">
      <c r="B35" s="12"/>
      <c r="C35" s="179">
        <v>3</v>
      </c>
      <c r="D35" s="815" t="s">
        <v>42</v>
      </c>
      <c r="E35" s="816"/>
      <c r="F35" s="817"/>
      <c r="G35" s="58">
        <f>_xlfn.IFS(N35=1,'Frame Capacities'!BI17,N35=2,'Frame Capacities'!BJ17,N35=3,'Frame Capacities'!BK17,N35=4,'Frame Capacities'!BL17)</f>
        <v>154.19999999999999</v>
      </c>
      <c r="H35" s="58">
        <f>'Structural Information'!$U$9</f>
        <v>3</v>
      </c>
      <c r="I35" s="142">
        <f>_xlfn.IFS(N35=1,'Frame Capacities'!BS17,N35=2,'Frame Capacities'!BT17,N35=3,'Frame Capacities'!BU17,N35=4,'Frame Capacities'!BV17)</f>
        <v>9.0401636363636392E-3</v>
      </c>
      <c r="J35" s="58">
        <f>_xlfn.IFS((N35=1),('Frame Capacities'!BN17),(N35=2),('Frame Capacities'!BO17),(N35=3),('Frame Capacities'!BP17),(N35=4),'Frame Capacities'!BQ17)</f>
        <v>5685.7377883344807</v>
      </c>
      <c r="K35" s="804"/>
      <c r="L35" s="805"/>
      <c r="M35" s="806"/>
      <c r="N35" s="362">
        <v>1</v>
      </c>
      <c r="O35" s="2"/>
      <c r="P35" s="814"/>
      <c r="Q35" s="814"/>
      <c r="R35" s="814"/>
      <c r="S35" s="7"/>
      <c r="U35" s="58">
        <v>5304.8611101498182</v>
      </c>
      <c r="V35" s="288">
        <f t="shared" si="7"/>
        <v>-7.1797672036300664E-2</v>
      </c>
    </row>
    <row r="36" spans="2:31" x14ac:dyDescent="0.25">
      <c r="B36" s="12"/>
      <c r="C36" s="179">
        <v>2</v>
      </c>
      <c r="D36" s="815" t="s">
        <v>42</v>
      </c>
      <c r="E36" s="816"/>
      <c r="F36" s="817"/>
      <c r="G36" s="58">
        <f>_xlfn.IFS(N36=1,'Frame Capacities'!BI18,N36=2,'Frame Capacities'!BJ18,N36=3,'Frame Capacities'!BK18,N36=4,'Frame Capacities'!BL18)</f>
        <v>166.76666666666665</v>
      </c>
      <c r="H36" s="58">
        <f>'Structural Information'!$U$10</f>
        <v>3</v>
      </c>
      <c r="I36" s="142">
        <f>_xlfn.IFS(N36=1,'Frame Capacities'!BS18,N36=2,'Frame Capacities'!BT18,N36=3,'Frame Capacities'!BU18,N36=4,'Frame Capacities'!BV18)</f>
        <v>8.5386603238057183E-3</v>
      </c>
      <c r="J36" s="58">
        <f>_xlfn.IFS((N36=1),('Frame Capacities'!BN18),(N36=2),('Frame Capacities'!BO18),(N36=3),('Frame Capacities'!BP18),(N36=4),'Frame Capacities'!BQ18)</f>
        <v>6510.2588439907249</v>
      </c>
      <c r="K36" s="804"/>
      <c r="L36" s="805"/>
      <c r="M36" s="806"/>
      <c r="N36" s="362">
        <v>1</v>
      </c>
      <c r="O36" s="2"/>
      <c r="P36" s="814"/>
      <c r="Q36" s="814"/>
      <c r="R36" s="814"/>
      <c r="S36" s="7"/>
      <c r="U36" s="58">
        <v>5674.1407270611107</v>
      </c>
      <c r="V36" s="288">
        <f t="shared" si="7"/>
        <v>-0.14735590059337086</v>
      </c>
    </row>
    <row r="37" spans="2:31" ht="15.75" thickBot="1" x14ac:dyDescent="0.3">
      <c r="B37" s="12"/>
      <c r="C37" s="76">
        <v>1</v>
      </c>
      <c r="D37" s="818" t="s">
        <v>42</v>
      </c>
      <c r="E37" s="819"/>
      <c r="F37" s="820"/>
      <c r="G37" s="221">
        <f>_xlfn.IFS(N37=1,'Frame Capacities'!BI19,N37=2,'Frame Capacities'!BJ19,N37=3,'Frame Capacities'!BK19,N37=4,'Frame Capacities'!BL19)</f>
        <v>243.1272727272727</v>
      </c>
      <c r="H37" s="221">
        <f>'Structural Information'!$U$11</f>
        <v>2.75</v>
      </c>
      <c r="I37" s="241">
        <f>_xlfn.IFS(N37=1,'Frame Capacities'!BS19,N37=2,'Frame Capacities'!BT19,N37=3,'Frame Capacities'!BU19,N37=4,'Frame Capacities'!BV19)</f>
        <v>6.5680321766578668E-3</v>
      </c>
      <c r="J37" s="221">
        <f>_xlfn.IFS((N37=1),('Frame Capacities'!BN19),(N37=2),('Frame Capacities'!BO19),(N37=3),('Frame Capacities'!BP19),(N37=4),'Frame Capacities'!BQ19)</f>
        <v>13460.640109159627</v>
      </c>
      <c r="K37" s="807"/>
      <c r="L37" s="808"/>
      <c r="M37" s="809"/>
      <c r="N37" s="363">
        <v>1</v>
      </c>
      <c r="O37" s="2"/>
      <c r="P37" s="814"/>
      <c r="Q37" s="814"/>
      <c r="R37" s="814"/>
      <c r="S37" s="7"/>
      <c r="U37" s="58">
        <v>14467.52811381129</v>
      </c>
      <c r="V37" s="288">
        <f t="shared" si="7"/>
        <v>6.9596409056945002E-2</v>
      </c>
    </row>
    <row r="38" spans="2:31" x14ac:dyDescent="0.25">
      <c r="B38" s="1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7"/>
    </row>
    <row r="39" spans="2:31" ht="15.75" thickBot="1" x14ac:dyDescent="0.3">
      <c r="B39" s="9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10"/>
    </row>
    <row r="42" spans="2:31" ht="15.75" thickBot="1" x14ac:dyDescent="0.3"/>
    <row r="43" spans="2:31" ht="16.5" thickBot="1" x14ac:dyDescent="0.3">
      <c r="B43" s="621" t="s">
        <v>407</v>
      </c>
      <c r="C43" s="622"/>
      <c r="D43" s="622"/>
      <c r="E43" s="622"/>
      <c r="F43" s="622"/>
      <c r="G43" s="622"/>
      <c r="H43" s="622"/>
      <c r="I43" s="622"/>
      <c r="J43" s="622"/>
      <c r="K43" s="622"/>
      <c r="L43" s="622"/>
      <c r="M43" s="623"/>
    </row>
    <row r="44" spans="2:31" x14ac:dyDescent="0.25">
      <c r="B44" s="696" t="s">
        <v>406</v>
      </c>
      <c r="C44" s="593"/>
      <c r="D44" s="593"/>
      <c r="E44" s="593"/>
      <c r="F44" s="593" t="s">
        <v>405</v>
      </c>
      <c r="G44" s="593"/>
      <c r="H44" s="593"/>
      <c r="I44" s="593"/>
      <c r="J44" s="593" t="s">
        <v>404</v>
      </c>
      <c r="K44" s="593"/>
      <c r="L44" s="593"/>
      <c r="M44" s="799"/>
    </row>
    <row r="45" spans="2:31" x14ac:dyDescent="0.25">
      <c r="B45" s="419" t="s">
        <v>400</v>
      </c>
      <c r="C45" s="417" t="s">
        <v>96</v>
      </c>
      <c r="D45" s="416" t="s">
        <v>123</v>
      </c>
      <c r="E45" s="416" t="s">
        <v>392</v>
      </c>
      <c r="F45" s="416" t="s">
        <v>400</v>
      </c>
      <c r="G45" s="417" t="s">
        <v>96</v>
      </c>
      <c r="H45" s="416" t="s">
        <v>123</v>
      </c>
      <c r="I45" s="416" t="s">
        <v>392</v>
      </c>
      <c r="J45" s="416" t="s">
        <v>400</v>
      </c>
      <c r="K45" s="417" t="s">
        <v>96</v>
      </c>
      <c r="L45" s="416" t="s">
        <v>123</v>
      </c>
      <c r="M45" s="420" t="s">
        <v>392</v>
      </c>
    </row>
    <row r="46" spans="2:31" x14ac:dyDescent="0.25">
      <c r="B46" s="344" t="s">
        <v>393</v>
      </c>
      <c r="C46" s="407">
        <f>E46*D46*$D$6</f>
        <v>397.75445630731792</v>
      </c>
      <c r="D46" s="410">
        <f>'Infill Capacities'!$DA$14</f>
        <v>2.9500904244285087E-3</v>
      </c>
      <c r="E46" s="430">
        <f>'Infill Capacities'!$CU$14+'Frame Capacities'!$BN$14</f>
        <v>44942.628765282774</v>
      </c>
      <c r="F46" s="209" t="s">
        <v>393</v>
      </c>
      <c r="G46" s="407">
        <f>I46*H46*$D$7</f>
        <v>391.49341950871622</v>
      </c>
      <c r="H46" s="410">
        <f>'Infill Capacities'!$DA$15</f>
        <v>2.3392237382840416E-3</v>
      </c>
      <c r="I46" s="430">
        <f>'Infill Capacities'!$CU$15+'Frame Capacities'!$BN$15</f>
        <v>55786.79985465316</v>
      </c>
      <c r="J46" s="209" t="s">
        <v>393</v>
      </c>
      <c r="K46" s="407">
        <f>M46*L46*$D$8</f>
        <v>390.9059004451409</v>
      </c>
      <c r="L46" s="410">
        <f>'Infill Capacities'!$DA$16</f>
        <v>2.15062667048332E-3</v>
      </c>
      <c r="M46" s="426">
        <f>'Infill Capacities'!$CU$16+'Frame Capacities'!$BN$16</f>
        <v>60587.906122155371</v>
      </c>
    </row>
    <row r="47" spans="2:31" x14ac:dyDescent="0.25">
      <c r="B47" s="344" t="s">
        <v>394</v>
      </c>
      <c r="C47" s="407">
        <f>C46+E47*(D47-D46)*$D$6</f>
        <v>524.18484340103157</v>
      </c>
      <c r="D47" s="410">
        <f>'Infill Capacities'!$DB$14</f>
        <v>6.1990312206876494E-3</v>
      </c>
      <c r="E47" s="430">
        <f>'Infill Capacities'!$CW$14+'Frame Capacities'!$BN$14</f>
        <v>12971.446698288735</v>
      </c>
      <c r="F47" s="209" t="s">
        <v>394</v>
      </c>
      <c r="G47" s="407">
        <f>G46+I47*(H47-H46)*$D$7</f>
        <v>516.70520843797135</v>
      </c>
      <c r="H47" s="410">
        <f>'Infill Capacities'!$DB$15</f>
        <v>5.4372801964010873E-3</v>
      </c>
      <c r="I47" s="430">
        <f>'Infill Capacities'!$CW$15+'Frame Capacities'!$BN$15</f>
        <v>13472.079524911464</v>
      </c>
      <c r="J47" s="209" t="s">
        <v>394</v>
      </c>
      <c r="K47" s="407">
        <f>K46+M47*(L47-L46)*$D$8</f>
        <v>517.66621949942771</v>
      </c>
      <c r="L47" s="410">
        <f>'Infill Capacities'!$DB$16</f>
        <v>5.2001993894324481E-3</v>
      </c>
      <c r="M47" s="426">
        <f>'Infill Capacities'!$CW$16+'Frame Capacities'!$BN$16</f>
        <v>13855.527832542601</v>
      </c>
    </row>
    <row r="48" spans="2:31" x14ac:dyDescent="0.25">
      <c r="B48" s="345" t="s">
        <v>395</v>
      </c>
      <c r="C48" s="449">
        <f t="shared" ref="C48:C52" si="8">C47+E48*(D48-D47)*$D$6</f>
        <v>383.05693696584422</v>
      </c>
      <c r="D48" s="447">
        <f>'Frame Capacities'!$BS$14</f>
        <v>8.2871046175051685E-3</v>
      </c>
      <c r="E48" s="342">
        <f>'Infill Capacities'!$CX$14+'Frame Capacities'!$BN$14</f>
        <v>-22529.205893861086</v>
      </c>
      <c r="F48" s="343" t="s">
        <v>395</v>
      </c>
      <c r="G48" s="449">
        <f t="shared" ref="G48:G52" si="9">G47+I48*(H48-H47)*$D$7</f>
        <v>272.99241417976265</v>
      </c>
      <c r="H48" s="447">
        <f>'Frame Capacities'!$BS$15</f>
        <v>9.5976000000000013E-3</v>
      </c>
      <c r="I48" s="342">
        <f>'Infill Capacities'!$CX$15+'Frame Capacities'!$BN$15</f>
        <v>-19526.767633534906</v>
      </c>
      <c r="J48" s="343" t="s">
        <v>395</v>
      </c>
      <c r="K48" s="449">
        <f t="shared" ref="K48:K52" si="10">K47+M48*(L48-L47)*$D$8</f>
        <v>274.22200824998652</v>
      </c>
      <c r="L48" s="447">
        <f>'Frame Capacities'!$BS$16</f>
        <v>9.5975999999999995E-3</v>
      </c>
      <c r="M48" s="346">
        <f>'Infill Capacities'!$CX$16+'Frame Capacities'!$BN$16</f>
        <v>-18453.645142421308</v>
      </c>
    </row>
    <row r="49" spans="2:13" x14ac:dyDescent="0.25">
      <c r="B49" s="344" t="s">
        <v>397</v>
      </c>
      <c r="C49" s="407">
        <f t="shared" si="8"/>
        <v>135.7723342772797</v>
      </c>
      <c r="D49" s="410">
        <f>'Infill Capacities'!$DC$14</f>
        <v>1.1455975636233243E-2</v>
      </c>
      <c r="E49" s="430">
        <f>'Infill Capacities'!$CX$14+'Frame Capacities'!$BO$14</f>
        <v>-26011.851037494514</v>
      </c>
      <c r="F49" s="209" t="s">
        <v>397</v>
      </c>
      <c r="G49" s="407">
        <f t="shared" si="9"/>
        <v>150.65588379925379</v>
      </c>
      <c r="H49" s="448">
        <f>'Infill Capacities'!$DC$15</f>
        <v>1.1366098584588844E-2</v>
      </c>
      <c r="I49" s="430">
        <f>'Infill Capacities'!$CX$15+'Frame Capacities'!$BO$15</f>
        <v>-23058.454112164458</v>
      </c>
      <c r="J49" s="209" t="s">
        <v>397</v>
      </c>
      <c r="K49" s="407">
        <f t="shared" si="10"/>
        <v>157.45396371082225</v>
      </c>
      <c r="L49" s="448">
        <f>'Infill Capacities'!$DC$16</f>
        <v>1.1353932378949062E-2</v>
      </c>
      <c r="M49" s="426">
        <f>'Infill Capacities'!$CX$16+'Frame Capacities'!$BO$16</f>
        <v>-22161.341429203134</v>
      </c>
    </row>
    <row r="50" spans="2:13" x14ac:dyDescent="0.25">
      <c r="B50" s="345" t="s">
        <v>396</v>
      </c>
      <c r="C50" s="449">
        <f t="shared" si="8"/>
        <v>141.62266666666687</v>
      </c>
      <c r="D50" s="447">
        <f>'Frame Capacities'!$BT$14</f>
        <v>3.0977488796708086E-2</v>
      </c>
      <c r="E50" s="342">
        <f>'Infill Capacities'!$CY$14+'Frame Capacities'!$BO$14</f>
        <v>99.895473287940391</v>
      </c>
      <c r="F50" s="343" t="s">
        <v>396</v>
      </c>
      <c r="G50" s="449">
        <f t="shared" si="9"/>
        <v>158.12266666666673</v>
      </c>
      <c r="H50" s="447">
        <f>'Frame Capacities'!$BT$15</f>
        <v>3.7782227597302202E-2</v>
      </c>
      <c r="I50" s="342">
        <f>'Infill Capacities'!$CY$15+'Frame Capacities'!$BO$15</f>
        <v>94.219997989604352</v>
      </c>
      <c r="J50" s="343" t="s">
        <v>396</v>
      </c>
      <c r="K50" s="449">
        <f t="shared" si="10"/>
        <v>168.85600000000011</v>
      </c>
      <c r="L50" s="447">
        <f>'Frame Capacities'!$BT$16</f>
        <v>3.7544057843758222E-2</v>
      </c>
      <c r="M50" s="346">
        <f>'Infill Capacities'!$CY$16+'Frame Capacities'!$BO$16</f>
        <v>145.118768833931</v>
      </c>
    </row>
    <row r="51" spans="2:13" x14ac:dyDescent="0.25">
      <c r="B51" s="345" t="s">
        <v>398</v>
      </c>
      <c r="C51" s="449">
        <f t="shared" si="8"/>
        <v>122.42266666666687</v>
      </c>
      <c r="D51" s="447">
        <f>'Frame Capacities'!$BU$14</f>
        <v>7.5814341169442578E-2</v>
      </c>
      <c r="E51" s="342">
        <f>'Infill Capacities'!$CY$14+'Frame Capacities'!$BP$14</f>
        <v>-142.73972550071048</v>
      </c>
      <c r="F51" s="343" t="s">
        <v>398</v>
      </c>
      <c r="G51" s="449">
        <f t="shared" si="9"/>
        <v>135.65600000000006</v>
      </c>
      <c r="H51" s="447">
        <f>'Frame Capacities'!$BU$15</f>
        <v>7.5832154409210942E-2</v>
      </c>
      <c r="I51" s="342">
        <f>'Infill Capacities'!$CY$15+'Frame Capacities'!$BP$15</f>
        <v>-196.81743215719004</v>
      </c>
      <c r="J51" s="343" t="s">
        <v>398</v>
      </c>
      <c r="K51" s="449">
        <f t="shared" si="10"/>
        <v>144.25600000000014</v>
      </c>
      <c r="L51" s="447">
        <f>'Frame Capacities'!$BU$16</f>
        <v>6.6667156942943465E-2</v>
      </c>
      <c r="M51" s="346">
        <f>'Infill Capacities'!$CY$16+'Frame Capacities'!$BP$16</f>
        <v>-281.56344117338114</v>
      </c>
    </row>
    <row r="52" spans="2:13" ht="15.75" thickBot="1" x14ac:dyDescent="0.3">
      <c r="B52" s="344" t="s">
        <v>399</v>
      </c>
      <c r="C52" s="407">
        <f t="shared" si="8"/>
        <v>122.42266666666687</v>
      </c>
      <c r="D52" s="410">
        <f>'Infill Capacities'!$DD$14</f>
        <v>0.08</v>
      </c>
      <c r="E52" s="430">
        <f>'Infill Capacities'!$CY$14+'Frame Capacities'!$BQ$14</f>
        <v>0</v>
      </c>
      <c r="F52" s="209" t="s">
        <v>399</v>
      </c>
      <c r="G52" s="407">
        <f t="shared" si="9"/>
        <v>135.65600000000006</v>
      </c>
      <c r="H52" s="410">
        <f>'Infill Capacities'!$DD$15</f>
        <v>0.08</v>
      </c>
      <c r="I52" s="430">
        <f>'Infill Capacities'!$CY$15+'Frame Capacities'!$BQ$15</f>
        <v>0</v>
      </c>
      <c r="J52" s="209" t="s">
        <v>399</v>
      </c>
      <c r="K52" s="407">
        <f t="shared" si="10"/>
        <v>144.25600000000014</v>
      </c>
      <c r="L52" s="410">
        <f>'Infill Capacities'!$DD$16</f>
        <v>0.08</v>
      </c>
      <c r="M52" s="426">
        <f>'Infill Capacities'!$CY$16+'Frame Capacities'!$BQ$16</f>
        <v>0</v>
      </c>
    </row>
    <row r="53" spans="2:13" ht="16.5" thickBot="1" x14ac:dyDescent="0.3">
      <c r="B53" s="621" t="s">
        <v>408</v>
      </c>
      <c r="C53" s="622"/>
      <c r="D53" s="622"/>
      <c r="E53" s="622"/>
      <c r="F53" s="622"/>
      <c r="G53" s="622"/>
      <c r="H53" s="622"/>
      <c r="I53" s="622"/>
      <c r="J53" s="622"/>
      <c r="K53" s="622"/>
      <c r="L53" s="622"/>
      <c r="M53" s="623"/>
    </row>
    <row r="54" spans="2:13" x14ac:dyDescent="0.25">
      <c r="B54" s="800" t="s">
        <v>403</v>
      </c>
      <c r="C54" s="801"/>
      <c r="D54" s="801"/>
      <c r="E54" s="802"/>
      <c r="F54" s="800" t="s">
        <v>402</v>
      </c>
      <c r="G54" s="801"/>
      <c r="H54" s="801"/>
      <c r="I54" s="802"/>
      <c r="J54" s="803" t="s">
        <v>401</v>
      </c>
      <c r="K54" s="593"/>
      <c r="L54" s="593"/>
      <c r="M54" s="799"/>
    </row>
    <row r="55" spans="2:13" x14ac:dyDescent="0.25">
      <c r="B55" s="419" t="s">
        <v>400</v>
      </c>
      <c r="C55" s="417" t="s">
        <v>96</v>
      </c>
      <c r="D55" s="416" t="s">
        <v>123</v>
      </c>
      <c r="E55" s="420" t="s">
        <v>392</v>
      </c>
      <c r="F55" s="419" t="s">
        <v>400</v>
      </c>
      <c r="G55" s="417" t="s">
        <v>96</v>
      </c>
      <c r="H55" s="416" t="s">
        <v>123</v>
      </c>
      <c r="I55" s="420" t="s">
        <v>392</v>
      </c>
      <c r="J55" s="417" t="s">
        <v>400</v>
      </c>
      <c r="K55" s="417" t="s">
        <v>96</v>
      </c>
      <c r="L55" s="416" t="s">
        <v>123</v>
      </c>
      <c r="M55" s="420" t="s">
        <v>392</v>
      </c>
    </row>
    <row r="56" spans="2:13" x14ac:dyDescent="0.25">
      <c r="B56" s="344" t="s">
        <v>393</v>
      </c>
      <c r="C56" s="407">
        <f>E56*D56*$D$9</f>
        <v>398.04396531436259</v>
      </c>
      <c r="D56" s="410">
        <f>'Infill Capacities'!$DA$17</f>
        <v>1.9804855923109218E-3</v>
      </c>
      <c r="E56" s="426">
        <f>'Infill Capacities'!$CU$17+'Frame Capacities'!$BN$17</f>
        <v>66994.338300959585</v>
      </c>
      <c r="F56" s="344" t="s">
        <v>393</v>
      </c>
      <c r="G56" s="407">
        <f>I56*H56*$D$10</f>
        <v>399.94609494168662</v>
      </c>
      <c r="H56" s="410">
        <f>'Infill Capacities'!$DA$18</f>
        <v>1.8270494715492639E-3</v>
      </c>
      <c r="I56" s="426">
        <f>'Infill Capacities'!$CU$18+'Frame Capacities'!$BN$18</f>
        <v>72967.57261176742</v>
      </c>
      <c r="J56" s="423" t="s">
        <v>393</v>
      </c>
      <c r="K56" s="407">
        <f>M56*L56*$D$11</f>
        <v>419.5860243533491</v>
      </c>
      <c r="L56" s="410">
        <f>'Infill Capacities'!$DA$19</f>
        <v>1.7839817374026652E-3</v>
      </c>
      <c r="M56" s="426">
        <f>'Infill Capacities'!$CU$19+'Frame Capacities'!$BN$19</f>
        <v>85525.951824277145</v>
      </c>
    </row>
    <row r="57" spans="2:13" x14ac:dyDescent="0.25">
      <c r="B57" s="344" t="s">
        <v>394</v>
      </c>
      <c r="C57" s="407">
        <f>C56+E57*(D57-D56)*$D$9</f>
        <v>540.5253373917601</v>
      </c>
      <c r="D57" s="410">
        <f>'Infill Capacities'!$DB$17</f>
        <v>4.9947981284305699E-3</v>
      </c>
      <c r="E57" s="426">
        <f>'Infill Capacities'!$CW$17+'Frame Capacities'!$BN$17</f>
        <v>15756.093677533856</v>
      </c>
      <c r="F57" s="344" t="s">
        <v>394</v>
      </c>
      <c r="G57" s="407">
        <f t="shared" ref="G57:G62" si="11">G56+I57*(H57-H56)*$D$10</f>
        <v>549.12940514479158</v>
      </c>
      <c r="H57" s="410">
        <f>'Infill Capacities'!$DB$18</f>
        <v>4.8027483695406124E-3</v>
      </c>
      <c r="I57" s="426">
        <f>'Infill Capacities'!$CW$18+'Frame Capacities'!$BN$18</f>
        <v>16711.290951268224</v>
      </c>
      <c r="J57" s="423" t="s">
        <v>394</v>
      </c>
      <c r="K57" s="407">
        <f>K56+M57*(L57-L56)*$D$11</f>
        <v>621.47555870258839</v>
      </c>
      <c r="L57" s="410">
        <f>'Infill Capacities'!$DB$19</f>
        <v>4.8502234459905421E-3</v>
      </c>
      <c r="M57" s="426">
        <f>'Infill Capacities'!$CW$19+'Frame Capacities'!$BN$19</f>
        <v>23942.788307059553</v>
      </c>
    </row>
    <row r="58" spans="2:13" x14ac:dyDescent="0.25">
      <c r="B58" s="345" t="s">
        <v>395</v>
      </c>
      <c r="C58" s="449">
        <f t="shared" ref="C58:C62" si="12">C57+E58*(D58-D57)*$D$9</f>
        <v>348.76553217858441</v>
      </c>
      <c r="D58" s="447">
        <f>'Frame Capacities'!$BS$17</f>
        <v>9.0401636363636392E-3</v>
      </c>
      <c r="E58" s="346">
        <f>'Infill Capacities'!$CX$17+'Frame Capacities'!$BN$17</f>
        <v>-15800.781152088697</v>
      </c>
      <c r="F58" s="345" t="s">
        <v>395</v>
      </c>
      <c r="G58" s="449">
        <f t="shared" si="11"/>
        <v>387.7389060991278</v>
      </c>
      <c r="H58" s="447">
        <f>'Frame Capacities'!$BS$18</f>
        <v>8.5386603238057183E-3</v>
      </c>
      <c r="I58" s="346">
        <f>'Infill Capacities'!$CX$18+'Frame Capacities'!$BN$18</f>
        <v>-14399.919932214698</v>
      </c>
      <c r="J58" s="381" t="s">
        <v>395</v>
      </c>
      <c r="K58" s="449">
        <f t="shared" ref="K58:K62" si="13">K57+M58*(L58-L57)*$D$11</f>
        <v>582.44369320943122</v>
      </c>
      <c r="L58" s="447">
        <f>'Frame Capacities'!$BS$19</f>
        <v>6.5680321766578668E-3</v>
      </c>
      <c r="M58" s="346">
        <f>'Infill Capacities'!$CX$19+'Frame Capacities'!$BN$19</f>
        <v>-8262.5064016070974</v>
      </c>
    </row>
    <row r="59" spans="2:13" x14ac:dyDescent="0.25">
      <c r="B59" s="344" t="s">
        <v>397</v>
      </c>
      <c r="C59" s="407">
        <f t="shared" si="12"/>
        <v>200.78117632339249</v>
      </c>
      <c r="D59" s="410">
        <f>'Infill Capacities'!$DC$17</f>
        <v>1.135219833731288E-2</v>
      </c>
      <c r="E59" s="426">
        <f>'Infill Capacities'!$CX$17+'Frame Capacities'!$BO$17</f>
        <v>-21335.371220053446</v>
      </c>
      <c r="F59" s="344" t="s">
        <v>397</v>
      </c>
      <c r="G59" s="407">
        <f t="shared" si="11"/>
        <v>213.70512863244835</v>
      </c>
      <c r="H59" s="410">
        <f>'Infill Capacities'!$DC$18</f>
        <v>1.1335375443750094E-2</v>
      </c>
      <c r="I59" s="426">
        <f>'Infill Capacities'!$CX$18+'Frame Capacities'!$BO$18</f>
        <v>-20742.641516063177</v>
      </c>
      <c r="J59" s="423" t="s">
        <v>397</v>
      </c>
      <c r="K59" s="407">
        <f t="shared" si="13"/>
        <v>292.37529780733371</v>
      </c>
      <c r="L59" s="410">
        <f>'Infill Capacities'!$DC$19</f>
        <v>1.1508264440572737E-2</v>
      </c>
      <c r="M59" s="426">
        <f>'Infill Capacities'!$CX$19+'Frame Capacities'!$BO$19</f>
        <v>-21351.104740623436</v>
      </c>
    </row>
    <row r="60" spans="2:13" x14ac:dyDescent="0.25">
      <c r="B60" s="345" t="s">
        <v>396</v>
      </c>
      <c r="C60" s="449">
        <f t="shared" si="12"/>
        <v>211.63279999999992</v>
      </c>
      <c r="D60" s="447">
        <f>'Frame Capacities'!$BT$17</f>
        <v>3.5283805663934888E-2</v>
      </c>
      <c r="E60" s="346">
        <f>'Infill Capacities'!$CY$17+'Frame Capacities'!$BO$17</f>
        <v>151.14772036973136</v>
      </c>
      <c r="F60" s="345" t="s">
        <v>396</v>
      </c>
      <c r="G60" s="449">
        <f t="shared" si="11"/>
        <v>225.13280000000009</v>
      </c>
      <c r="H60" s="447">
        <f>'Frame Capacities'!$BT$18</f>
        <v>3.4071952286117847E-2</v>
      </c>
      <c r="I60" s="346">
        <f>'Infill Capacities'!$CY$18+'Frame Capacities'!$BO$18</f>
        <v>167.53726014224503</v>
      </c>
      <c r="J60" s="381" t="s">
        <v>396</v>
      </c>
      <c r="K60" s="449">
        <f t="shared" si="13"/>
        <v>305.99359999999984</v>
      </c>
      <c r="L60" s="447">
        <f>'Frame Capacities'!$BT$19</f>
        <v>2.4818893207700018E-2</v>
      </c>
      <c r="M60" s="346">
        <f>'Infill Capacities'!$CY$19+'Frame Capacities'!$BO$19</f>
        <v>372.04177014329008</v>
      </c>
    </row>
    <row r="61" spans="2:13" x14ac:dyDescent="0.25">
      <c r="B61" s="345" t="s">
        <v>398</v>
      </c>
      <c r="C61" s="449">
        <f t="shared" si="12"/>
        <v>178.36613333333327</v>
      </c>
      <c r="D61" s="447">
        <f>'Frame Capacities'!$BU$17</f>
        <v>5.8884971433949024E-2</v>
      </c>
      <c r="E61" s="346">
        <f>'Infill Capacities'!$CY$17+'Frame Capacities'!$BP$17</f>
        <v>-469.84496431009319</v>
      </c>
      <c r="F61" s="345" t="s">
        <v>398</v>
      </c>
      <c r="G61" s="449">
        <f t="shared" si="11"/>
        <v>189.29946666666677</v>
      </c>
      <c r="H61" s="447">
        <f>'Frame Capacities'!$BU$18</f>
        <v>5.4205584077695511E-2</v>
      </c>
      <c r="I61" s="346">
        <f>'Infill Capacities'!$CY$18+'Frame Capacities'!$BP$18</f>
        <v>-593.25831365611145</v>
      </c>
      <c r="J61" s="381" t="s">
        <v>398</v>
      </c>
      <c r="K61" s="449">
        <f t="shared" si="13"/>
        <v>253.6663272727271</v>
      </c>
      <c r="L61" s="447">
        <f>'Frame Capacities'!$BU$19</f>
        <v>4.0898141671625025E-2</v>
      </c>
      <c r="M61" s="346">
        <f>'Infill Capacities'!$CY$19+'Frame Capacities'!$BP$19</f>
        <v>-1183.3948095425408</v>
      </c>
    </row>
    <row r="62" spans="2:13" ht="15.75" thickBot="1" x14ac:dyDescent="0.3">
      <c r="B62" s="347" t="s">
        <v>399</v>
      </c>
      <c r="C62" s="427">
        <f t="shared" si="12"/>
        <v>178.36613333333327</v>
      </c>
      <c r="D62" s="153">
        <f>'Infill Capacities'!$DD$17</f>
        <v>0.08</v>
      </c>
      <c r="E62" s="428">
        <f>'Infill Capacities'!$CY$17+'Frame Capacities'!$BQ$17</f>
        <v>0</v>
      </c>
      <c r="F62" s="347" t="s">
        <v>399</v>
      </c>
      <c r="G62" s="427">
        <f t="shared" si="11"/>
        <v>189.29946666666677</v>
      </c>
      <c r="H62" s="153">
        <f>'Infill Capacities'!$DD$18</f>
        <v>0.08</v>
      </c>
      <c r="I62" s="428">
        <f>'Infill Capacities'!$CY$18+'Frame Capacities'!$BQ$18</f>
        <v>0</v>
      </c>
      <c r="J62" s="382" t="s">
        <v>399</v>
      </c>
      <c r="K62" s="427">
        <f t="shared" si="13"/>
        <v>253.6663272727271</v>
      </c>
      <c r="L62" s="153">
        <f>'Infill Capacities'!$DD$19</f>
        <v>0.08</v>
      </c>
      <c r="M62" s="428">
        <f>'Infill Capacities'!$CY$19+'Frame Capacities'!$BQ$19</f>
        <v>0</v>
      </c>
    </row>
  </sheetData>
  <mergeCells count="36">
    <mergeCell ref="U30:V30"/>
    <mergeCell ref="U4:V4"/>
    <mergeCell ref="U17:V17"/>
    <mergeCell ref="M4:R4"/>
    <mergeCell ref="B28:S29"/>
    <mergeCell ref="C4:J4"/>
    <mergeCell ref="B2:S3"/>
    <mergeCell ref="B15:S16"/>
    <mergeCell ref="D23:F23"/>
    <mergeCell ref="K18:M24"/>
    <mergeCell ref="C17:N17"/>
    <mergeCell ref="P17:R24"/>
    <mergeCell ref="D24:F24"/>
    <mergeCell ref="D18:F18"/>
    <mergeCell ref="D19:F19"/>
    <mergeCell ref="D20:F20"/>
    <mergeCell ref="D21:F21"/>
    <mergeCell ref="D22:F22"/>
    <mergeCell ref="K31:M37"/>
    <mergeCell ref="C30:N30"/>
    <mergeCell ref="P30:R37"/>
    <mergeCell ref="D35:F35"/>
    <mergeCell ref="D36:F36"/>
    <mergeCell ref="D37:F37"/>
    <mergeCell ref="D31:F31"/>
    <mergeCell ref="D32:F32"/>
    <mergeCell ref="D33:F33"/>
    <mergeCell ref="D34:F34"/>
    <mergeCell ref="B43:M43"/>
    <mergeCell ref="B44:E44"/>
    <mergeCell ref="F44:I44"/>
    <mergeCell ref="J44:M44"/>
    <mergeCell ref="B54:E54"/>
    <mergeCell ref="F54:I54"/>
    <mergeCell ref="J54:M54"/>
    <mergeCell ref="B53:M53"/>
  </mergeCells>
  <conditionalFormatting sqref="N19:N24">
    <cfRule type="cellIs" dxfId="7" priority="9" operator="equal">
      <formula>4</formula>
    </cfRule>
    <cfRule type="cellIs" dxfId="6" priority="10" operator="equal">
      <formula>3</formula>
    </cfRule>
    <cfRule type="cellIs" dxfId="5" priority="11" operator="equal">
      <formula>2</formula>
    </cfRule>
    <cfRule type="cellIs" dxfId="4" priority="12" operator="equal">
      <formula>1</formula>
    </cfRule>
  </conditionalFormatting>
  <conditionalFormatting sqref="N32:N37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95883-B2F1-455E-A103-A5C25C00F2BB}">
  <dimension ref="A1:AH142"/>
  <sheetViews>
    <sheetView topLeftCell="N13" zoomScale="80" zoomScaleNormal="80" workbookViewId="0">
      <selection activeCell="U68" sqref="U68"/>
    </sheetView>
  </sheetViews>
  <sheetFormatPr defaultRowHeight="15" x14ac:dyDescent="0.25"/>
  <cols>
    <col min="3" max="3" width="10.28515625" bestFit="1" customWidth="1"/>
    <col min="4" max="4" width="11.28515625" bestFit="1" customWidth="1"/>
    <col min="5" max="5" width="10.28515625" customWidth="1"/>
    <col min="6" max="6" width="12.42578125" customWidth="1"/>
    <col min="7" max="7" width="13.42578125" bestFit="1" customWidth="1"/>
    <col min="8" max="8" width="10.85546875" bestFit="1" customWidth="1"/>
    <col min="9" max="9" width="12.140625" bestFit="1" customWidth="1"/>
    <col min="10" max="10" width="10.28515625" customWidth="1"/>
    <col min="11" max="11" width="10.85546875" bestFit="1" customWidth="1"/>
    <col min="12" max="12" width="12.7109375" bestFit="1" customWidth="1"/>
    <col min="13" max="14" width="12.7109375" customWidth="1"/>
    <col min="16" max="16" width="10.28515625" bestFit="1" customWidth="1"/>
    <col min="17" max="17" width="12.140625" bestFit="1" customWidth="1"/>
    <col min="21" max="21" width="10.28515625" bestFit="1" customWidth="1"/>
    <col min="22" max="22" width="8.7109375" customWidth="1"/>
    <col min="23" max="24" width="10" customWidth="1"/>
    <col min="25" max="26" width="12.42578125" bestFit="1" customWidth="1"/>
    <col min="28" max="28" width="10.140625" bestFit="1" customWidth="1"/>
    <col min="29" max="29" width="10.7109375" bestFit="1" customWidth="1"/>
    <col min="30" max="30" width="12.7109375" bestFit="1" customWidth="1"/>
    <col min="31" max="32" width="12.7109375" customWidth="1"/>
    <col min="33" max="33" width="13.7109375" bestFit="1" customWidth="1"/>
  </cols>
  <sheetData>
    <row r="1" spans="1:34" ht="15.75" thickBot="1" x14ac:dyDescent="0.3">
      <c r="A1" s="836" t="s">
        <v>103</v>
      </c>
      <c r="B1" s="837"/>
      <c r="C1" s="837"/>
      <c r="D1" s="837"/>
      <c r="E1" s="837"/>
      <c r="F1" s="837"/>
      <c r="G1" s="837"/>
      <c r="H1" s="837"/>
      <c r="I1" s="837"/>
      <c r="J1" s="837"/>
      <c r="K1" s="837"/>
      <c r="L1" s="837"/>
      <c r="M1" s="837"/>
      <c r="N1" s="838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thickBot="1" x14ac:dyDescent="0.3">
      <c r="A2" s="839"/>
      <c r="B2" s="840"/>
      <c r="C2" s="840"/>
      <c r="D2" s="840"/>
      <c r="E2" s="840"/>
      <c r="F2" s="840"/>
      <c r="G2" s="840"/>
      <c r="H2" s="840"/>
      <c r="I2" s="840"/>
      <c r="J2" s="840"/>
      <c r="K2" s="840"/>
      <c r="L2" s="840"/>
      <c r="M2" s="840"/>
      <c r="N2" s="841"/>
      <c r="O2" s="2"/>
      <c r="P2" s="845" t="s">
        <v>281</v>
      </c>
      <c r="Q2" s="847"/>
      <c r="R2" s="185"/>
      <c r="S2" s="845" t="s">
        <v>281</v>
      </c>
      <c r="T2" s="846"/>
      <c r="U2" s="846"/>
      <c r="V2" s="846"/>
      <c r="W2" s="846"/>
      <c r="X2" s="846"/>
      <c r="Y2" s="846"/>
      <c r="Z2" s="846"/>
      <c r="AA2" s="846"/>
      <c r="AB2" s="846"/>
      <c r="AC2" s="846"/>
      <c r="AD2" s="846"/>
      <c r="AE2" s="846"/>
      <c r="AF2" s="847"/>
      <c r="AG2" s="2"/>
      <c r="AH2" s="2"/>
    </row>
    <row r="3" spans="1:34" x14ac:dyDescent="0.25">
      <c r="A3" s="546" t="s">
        <v>0</v>
      </c>
      <c r="B3" s="546" t="s">
        <v>92</v>
      </c>
      <c r="C3" s="858" t="s">
        <v>93</v>
      </c>
      <c r="D3" s="857" t="s">
        <v>94</v>
      </c>
      <c r="E3" s="546" t="s">
        <v>97</v>
      </c>
      <c r="F3" s="546" t="s">
        <v>98</v>
      </c>
      <c r="G3" s="593" t="s">
        <v>214</v>
      </c>
      <c r="H3" s="593" t="s">
        <v>215</v>
      </c>
      <c r="I3" s="593" t="s">
        <v>217</v>
      </c>
      <c r="J3" s="593" t="s">
        <v>216</v>
      </c>
      <c r="K3" s="593" t="s">
        <v>218</v>
      </c>
      <c r="L3" s="861" t="s">
        <v>219</v>
      </c>
      <c r="M3" s="862" t="s">
        <v>422</v>
      </c>
      <c r="N3" s="834" t="s">
        <v>423</v>
      </c>
      <c r="O3" s="2"/>
      <c r="P3" s="857" t="s">
        <v>102</v>
      </c>
      <c r="Q3" s="858" t="s">
        <v>101</v>
      </c>
      <c r="R3" s="2"/>
      <c r="S3" s="546" t="s">
        <v>0</v>
      </c>
      <c r="T3" s="546" t="s">
        <v>92</v>
      </c>
      <c r="U3" s="858" t="s">
        <v>123</v>
      </c>
      <c r="V3" s="857" t="s">
        <v>94</v>
      </c>
      <c r="W3" s="546" t="s">
        <v>97</v>
      </c>
      <c r="X3" s="546" t="s">
        <v>98</v>
      </c>
      <c r="Y3" s="593" t="s">
        <v>95</v>
      </c>
      <c r="Z3" s="593" t="s">
        <v>96</v>
      </c>
      <c r="AA3" s="593" t="s">
        <v>217</v>
      </c>
      <c r="AB3" s="593" t="s">
        <v>216</v>
      </c>
      <c r="AC3" s="593" t="s">
        <v>218</v>
      </c>
      <c r="AD3" s="593" t="s">
        <v>219</v>
      </c>
      <c r="AE3" s="862" t="s">
        <v>422</v>
      </c>
      <c r="AF3" s="834" t="s">
        <v>423</v>
      </c>
      <c r="AG3" s="860" t="s">
        <v>276</v>
      </c>
      <c r="AH3" s="2"/>
    </row>
    <row r="4" spans="1:34" x14ac:dyDescent="0.25">
      <c r="A4" s="547"/>
      <c r="B4" s="547"/>
      <c r="C4" s="547"/>
      <c r="D4" s="550"/>
      <c r="E4" s="547"/>
      <c r="F4" s="547"/>
      <c r="G4" s="550"/>
      <c r="H4" s="550"/>
      <c r="I4" s="550"/>
      <c r="J4" s="550"/>
      <c r="K4" s="550"/>
      <c r="L4" s="553"/>
      <c r="M4" s="835"/>
      <c r="N4" s="835"/>
      <c r="O4" s="2"/>
      <c r="P4" s="550"/>
      <c r="Q4" s="547"/>
      <c r="R4" s="2"/>
      <c r="S4" s="547"/>
      <c r="T4" s="547"/>
      <c r="U4" s="547"/>
      <c r="V4" s="550"/>
      <c r="W4" s="547"/>
      <c r="X4" s="547"/>
      <c r="Y4" s="550"/>
      <c r="Z4" s="550"/>
      <c r="AA4" s="550"/>
      <c r="AB4" s="550"/>
      <c r="AC4" s="550"/>
      <c r="AD4" s="550"/>
      <c r="AE4" s="835"/>
      <c r="AF4" s="835"/>
      <c r="AG4" s="860"/>
      <c r="AH4" s="2"/>
    </row>
    <row r="5" spans="1:34" x14ac:dyDescent="0.25">
      <c r="A5" s="516">
        <v>6</v>
      </c>
      <c r="B5" s="15">
        <f>B6+'Structural Information'!U6</f>
        <v>17.75</v>
      </c>
      <c r="C5" s="16">
        <f>(D5-D6)/(B5-B6)</f>
        <v>1.5000000000000002E-3</v>
      </c>
      <c r="D5" s="28">
        <f>_xlfn.IFS(($C$25=1),($C$31*B5),($C$25=2),($C$31*(B5-B6)*((4*$B$5-B5)/(4*$B$5-$B$10))),($C$25=3),(C36))</f>
        <v>2.6624999999999999E-2</v>
      </c>
      <c r="E5" s="15">
        <f>'Structural Information'!$Z$6</f>
        <v>37.8446</v>
      </c>
      <c r="F5" s="16">
        <f t="shared" ref="F5:F10" si="0">E5*D5</f>
        <v>1.007612475</v>
      </c>
      <c r="G5" s="15">
        <f>((E5*D5)/(F12)*$J$15)</f>
        <v>55.11052823533894</v>
      </c>
      <c r="H5" s="377">
        <f>G5</f>
        <v>55.11052823533894</v>
      </c>
      <c r="I5" s="24">
        <f>_xlfn.IFS((C5&lt;='Frame Capacities'!$BS$14),(C5*'Frame Capacities'!$BM$4*'Frame Capacities'!$BN$14),(AND((C5&gt;'Frame Capacities'!$BS$14),(C5&lt;='Frame Capacities'!$BT$14))),((C5-'Frame Capacities'!$BS$14)*'Frame Capacities'!$BM$4*('Frame Capacities'!$BO$14)+'Frame Capacities'!$BI$14),(AND((C5&gt;'Frame Capacities'!$BT$14),(C5&lt;='Frame Capacities'!$BU$14))),((C5-'Frame Capacities'!$BT$14)*'Frame Capacities'!$BM$4*('Frame Capacities'!$BP$14)+'Frame Capacities'!$BJ$14),(AND((C5&gt;'Frame Capacities'!$BU$14),(C5&lt;='Frame Capacities'!$BV$14))),((C5-'Frame Capacities'!$BU$14)*'Frame Capacities'!$BM$4*('Frame Capacities'!$BQ$14)+'Frame Capacities'!$BK$14))</f>
        <v>16.121432776146161</v>
      </c>
      <c r="J5" s="40">
        <f>_xlfn.IFS((C5&lt;='Infill Capacities'!$DA$14),(C5*'Infill Capacities'!$CU$14*'Infill Capacities'!$CT$4),(AND((C5&gt;'Infill Capacities'!$DA$14),(C5&lt;='Infill Capacities'!$DB$14))),((C5-'Infill Capacities'!$DA$14)*'Infill Capacities'!$CT$4*('Infill Capacities'!$CW$14)+'Infill Capacities'!$CP$14),(AND((C5&gt;'Infill Capacities'!$DB$14),(C5&lt;='Infill Capacities'!$DC$14))),((C5-'Infill Capacities'!$DB$14)*'Infill Capacities'!$CT$4*('Infill Capacities'!$CX$14)+'Infill Capacities'!$CQ$14),(AND((C5&gt;'Infill Capacities'!$DC$14),(C5&lt;='Infill Capacities'!$DD$14))),((C5-'Infill Capacities'!$DC$14)*'Infill Capacities'!$CT$4*('Infill Capacities'!$CY$14)+'Infill Capacities'!$CS$14))</f>
        <v>186.12039666762635</v>
      </c>
      <c r="K5" s="16">
        <f t="shared" ref="K5:K10" si="1">I5/C16</f>
        <v>0.18100411051062307</v>
      </c>
      <c r="L5" s="379">
        <f>J5/D16</f>
        <v>0.50845899080892754</v>
      </c>
      <c r="M5" s="375">
        <f>I5+J5</f>
        <v>202.2418294437725</v>
      </c>
      <c r="N5" s="375">
        <f>H5-M5</f>
        <v>-147.13130120843357</v>
      </c>
      <c r="O5" s="2"/>
      <c r="P5" s="16">
        <f>_xlfn.IFS(('System Capacities'!$N$19+'System Capacities'!$N$32=2),(ABS(H5/$G$16)),('System Capacities'!$N$19+'System Capacities'!$N$32=3),((ABS(H5-'System Capacities'!$C$46)/ABS($G$16))+('System Capacities'!$D$46*'System Capacities'!$D$6)),('System Capacities'!$N$19+'System Capacities'!$N$32=4),((ABS(H5-'System Capacities'!$C$47)/ABS($G$16))+('System Capacities'!$D$47*'System Capacities'!$D$6)),('System Capacities'!$N$19+'System Capacities'!$N$32=5),((ABS((H5-N5)-'System Capacities'!$C$48)/ABS($G$16))+('System Capacities'!$D$48*'System Capacities'!$D$6)),('System Capacities'!$N$19+'System Capacities'!$N$32=6),((ABS((H5-N5)-'System Capacities'!$C$50)/ABS($G$16))+('System Capacities'!$D$50*'System Capacities'!$D$6)),('System Capacities'!$N$19+'System Capacities'!$N$32=7),((ABS((H5-N5)-'System Capacities'!$C$49)/ABS($G$16))+('System Capacities'!$D$49*'System Capacities'!$D$6)),('System Capacities'!$N$19+'System Capacities'!$N$32=8),((ABS((H5-N5)-'System Capacities'!$C$51)/ABS($G$16))+('System Capacities'!$D$51*'System Capacities'!$D$6)))</f>
        <v>1.2262417608715993E-3</v>
      </c>
      <c r="Q5" s="27">
        <f>Q6+P5</f>
        <v>1.296758797577089E-2</v>
      </c>
      <c r="R5" s="2"/>
      <c r="S5" s="14">
        <v>6</v>
      </c>
      <c r="T5" s="15">
        <f t="shared" ref="T5:T11" si="2">B5</f>
        <v>17.75</v>
      </c>
      <c r="U5" s="16">
        <f t="shared" ref="U5:U10" si="3">P5/(T5-T6)</f>
        <v>4.0874725362386642E-4</v>
      </c>
      <c r="V5" s="28">
        <f>Q5</f>
        <v>1.296758797577089E-2</v>
      </c>
      <c r="W5" s="15">
        <f>'Structural Information'!$Z$6</f>
        <v>37.8446</v>
      </c>
      <c r="X5" s="16">
        <f t="shared" ref="X5:X10" si="4">W5*V5</f>
        <v>0.49075317990785905</v>
      </c>
      <c r="Y5" s="15">
        <f>((W5*V5)/(X12)*$J$15)</f>
        <v>50.041011376203755</v>
      </c>
      <c r="Z5" s="377">
        <f>Y5</f>
        <v>50.041011376203755</v>
      </c>
      <c r="AA5" s="24">
        <f>_xlfn.IFS((U5&lt;='Frame Capacities'!$BS$14),(U5*'Frame Capacities'!$BM$4*'Frame Capacities'!$BN$14),(AND((U5&gt;'Frame Capacities'!$BS$14),(U5&lt;='Frame Capacities'!$BT$14))),((U5-'Frame Capacities'!$BS$14)*'Frame Capacities'!$BM$4*('Frame Capacities'!$BO$14)+'Frame Capacities'!$BI$14),(AND((U5&gt;'Frame Capacities'!$BT$14),(U5&lt;='Frame Capacities'!$BU$14))),((U5-'Frame Capacities'!$BT$14)*'Frame Capacities'!$BM$4*('Frame Capacities'!$BP$14)+'Frame Capacities'!$BJ$14),(AND((U5&gt;'Frame Capacities'!$BU$14),(U5&lt;='Frame Capacities'!$BV$14))),((U5-'Frame Capacities'!$BU$14)*'Frame Capacities'!$BM$4*('Frame Capacities'!$BQ$14)+'Frame Capacities'!$BK$14))</f>
        <v>4.3930609144876849</v>
      </c>
      <c r="AB5" s="40">
        <f>_xlfn.IFS((U5&lt;='Infill Capacities'!$DA$14),(U5*'Infill Capacities'!$CU$14*'Infill Capacities'!$CT$4),(AND((U5&gt;'Infill Capacities'!$DA$14),(U5&lt;='Infill Capacities'!$DB$14))),((U5-'Infill Capacities'!$DA$14)*'Infill Capacities'!$CT$4*('Infill Capacities'!$CW$14)+'Infill Capacities'!$CP$14),(AND((U5&gt;'Infill Capacities'!$DB$14),(U5&lt;='Infill Capacities'!$DC$14))),((U5-'Infill Capacities'!$DB$14)*'Infill Capacities'!$CT$4*('Infill Capacities'!$CX$14)+'Infill Capacities'!$CQ$14),(AND((U5&gt;'Infill Capacities'!$DC$14),(U5&lt;='Infill Capacities'!$DD$14))),((U5-'Infill Capacities'!$DC$14)*'Infill Capacities'!$CT$4*('Infill Capacities'!$CY$14)+'Infill Capacities'!$CS$14))</f>
        <v>50.717467320851256</v>
      </c>
      <c r="AC5" s="16">
        <f>AA5/$C$16</f>
        <v>4.9323288710565329E-2</v>
      </c>
      <c r="AD5" s="39">
        <f>AB5/$D$16</f>
        <v>0.1385541440490079</v>
      </c>
      <c r="AE5" s="375">
        <f t="shared" ref="AE5:AE10" si="5">AA5+AB5</f>
        <v>55.11052823533894</v>
      </c>
      <c r="AF5" s="375">
        <f>Z5-AE5</f>
        <v>-5.0695168591351845</v>
      </c>
      <c r="AG5" s="330">
        <f t="shared" ref="AG5:AG10" si="6">(Z5-(AE5))/Z5</f>
        <v>-0.1013072421942678</v>
      </c>
      <c r="AH5" s="2"/>
    </row>
    <row r="6" spans="1:34" x14ac:dyDescent="0.25">
      <c r="A6" s="516">
        <v>5</v>
      </c>
      <c r="B6" s="15">
        <f>B7+'Structural Information'!U7</f>
        <v>14.75</v>
      </c>
      <c r="C6" s="16">
        <f t="shared" ref="C6:C10" si="7">(D6-D7)/(B6-B7)</f>
        <v>1.4999999999999989E-3</v>
      </c>
      <c r="D6" s="28">
        <f t="shared" ref="D6:D11" si="8">_xlfn.IFS(($C$25=1),($C$31*B6),($C$25=2),($C$31*(B6-B7)*((4*$B$5-B6)/(4*$B$5-$B$10))),($C$25=3),(C37))</f>
        <v>2.2124999999999999E-2</v>
      </c>
      <c r="E6" s="15">
        <f>'Structural Information'!$Z$7</f>
        <v>40.367000000000004</v>
      </c>
      <c r="F6" s="16">
        <f t="shared" si="0"/>
        <v>0.89311987500000001</v>
      </c>
      <c r="G6" s="15">
        <f>((E6*D6)/(F12)*$J$15)</f>
        <v>48.848450480657149</v>
      </c>
      <c r="H6" s="377">
        <f>H5+G6</f>
        <v>103.9589787159961</v>
      </c>
      <c r="I6" s="24">
        <f>_xlfn.IFS((C6&lt;='Frame Capacities'!$BS$15),(C6*'Frame Capacities'!$BM$5*'Frame Capacities'!$BN$15),(AND((C6&gt;'Frame Capacities'!$BS$15),(C6&lt;='Frame Capacities'!$BT$15))),((C6-'Frame Capacities'!$BS$15)*'Frame Capacities'!$BM$5*('Frame Capacities'!$BO$15)+'Frame Capacities'!$BI$15),(AND((C6&gt;'Frame Capacities'!$BT$15),(C6&lt;='Frame Capacities'!$BU$15))),((C6-'Frame Capacities'!$BT$15)*'Frame Capacities'!$BM$5*('Frame Capacities'!$BP$15)+'Frame Capacities'!$BJ$15),(AND((C6&gt;'Frame Capacities'!$BU$15),(C6&lt;='Frame Capacities'!$BV$15))),((C6-'Frame Capacities'!$BU$15)*'Frame Capacities'!$BM$5*('Frame Capacities'!$BQ$15)+'Frame Capacities'!$BK$15))</f>
        <v>16.316579144786182</v>
      </c>
      <c r="J6" s="40">
        <f>_xlfn.IFS((C6&lt;='Infill Capacities'!$DA$15),(C6*'Infill Capacities'!$CU$15*'Infill Capacities'!$CT$5),(AND((C6&gt;'Infill Capacities'!$DA$15),(C6&lt;='Infill Capacities'!$DB$15))),((C6-'Infill Capacities'!$DA$15)*'Infill Capacities'!$CT$5*('Infill Capacities'!$CW$15)+'Infill Capacities'!$CP$15),(AND((C6&gt;'Infill Capacities'!$DB$15),(C6&lt;='Infill Capacities'!$DC$15))),((C6-'Infill Capacities'!$DB$15)*'Infill Capacities'!$CT$5*('Infill Capacities'!$CX$15)+'Infill Capacities'!$CQ$15),(AND((C6&gt;'Infill Capacities'!$DC$15),(C6&lt;='Infill Capacities'!$DD$15))),((C6-'Infill Capacities'!$DC$15)*'Infill Capacities'!$CT$5*('Infill Capacities'!$CY$15)+'Infill Capacities'!$CS$15))</f>
        <v>234.72402020115288</v>
      </c>
      <c r="K6" s="16">
        <f t="shared" si="1"/>
        <v>0.1562890722680669</v>
      </c>
      <c r="L6" s="379">
        <f t="shared" ref="L6:L10" si="9">J6/D17</f>
        <v>0.64123836273153467</v>
      </c>
      <c r="M6" s="375">
        <f>I6+J6</f>
        <v>251.04059934593906</v>
      </c>
      <c r="N6" s="375">
        <f t="shared" ref="N6:N10" si="10">H6-M6</f>
        <v>-147.08162062994296</v>
      </c>
      <c r="O6" s="2"/>
      <c r="P6" s="16">
        <f>_xlfn.IFS(('System Capacities'!$N$20+'System Capacities'!$N$33=2),(ABS(H6/$G$17)),('System Capacities'!$N$20+'System Capacities'!$N$33=3),((ABS(H6-'System Capacities'!$G$46)/ABS($G$17))+('System Capacities'!$H$46*'System Capacities'!$D$7)),('System Capacities'!$N$20+'System Capacities'!$N$33=4),((ABS(H6-'System Capacities'!$G$47)/ABS($G$17))+('System Capacities'!$H$47*'System Capacities'!$D$7)),('System Capacities'!$N$20+'System Capacities'!$N$33=5),((ABS((H6-N6)-'System Capacities'!G$48)/ABS($G$17))+('System Capacities'!$H$48*'System Capacities'!$D$7)),('System Capacities'!$N$20+'System Capacities'!$N$33=6),((ABS((H6-N6)-'System Capacities'!$G$49)/ABS($G$17))+('System Capacities'!$H$49*'System Capacities'!$D$7)),('System Capacities'!$N$20+'System Capacities'!$N$33=7),((ABS((H6-N6)-'System Capacities'!$G$50)/ABS($G$17))+('System Capacities'!$H$50*'System Capacities'!$D$7)),('System Capacities'!N20+'System Capacities'!$N$33=8),((ABS((H6-N6)-'System Capacities'!$G$51)/ABS($G$17))+('System Capacities'!$H$51*'System Capacities'!$D$7)))</f>
        <v>1.8635049686816711E-3</v>
      </c>
      <c r="Q6" s="27">
        <f t="shared" ref="Q6:Q10" si="11">Q7+P6</f>
        <v>1.1741346214899291E-2</v>
      </c>
      <c r="R6" s="2"/>
      <c r="S6" s="14">
        <v>5</v>
      </c>
      <c r="T6" s="15">
        <f t="shared" si="2"/>
        <v>14.75</v>
      </c>
      <c r="U6" s="16">
        <f t="shared" si="3"/>
        <v>6.211683228938904E-4</v>
      </c>
      <c r="V6" s="28">
        <f t="shared" ref="V6:V11" si="12">Q6</f>
        <v>1.1741346214899291E-2</v>
      </c>
      <c r="W6" s="15">
        <f>'Structural Information'!$Z$7</f>
        <v>40.367000000000004</v>
      </c>
      <c r="X6" s="16">
        <f t="shared" si="4"/>
        <v>0.4739629226568397</v>
      </c>
      <c r="Y6" s="15">
        <f>((W6*V6)/(X12)*$J$15)</f>
        <v>48.328946149717815</v>
      </c>
      <c r="Z6" s="377">
        <f>Z5+Y6</f>
        <v>98.369957525921564</v>
      </c>
      <c r="AA6" s="24">
        <f>_xlfn.IFS((U6&lt;='Frame Capacities'!$BS$15),(U6*'Frame Capacities'!$BM$5*'Frame Capacities'!$BN$15),(AND((U6&gt;'Frame Capacities'!$BS$15),(U6&lt;='Frame Capacities'!$BT$15))),((U6-'Frame Capacities'!$BS$15)*'Frame Capacities'!$BM$5*('Frame Capacities'!$BO$15)+'Frame Capacities'!$BI$15),(AND((U6&gt;'Frame Capacities'!$BT$15),(U6&lt;='Frame Capacities'!$BU$15))),((U6-'Frame Capacities'!$BT$15)*'Frame Capacities'!$BM$5*('Frame Capacities'!$BP$15)+'Frame Capacities'!$BJ$15),(AND((U6&gt;'Frame Capacities'!$BU$15),(U6&lt;='Frame Capacities'!$BV$15))),((U6-'Frame Capacities'!$BU$15)*'Frame Capacities'!$BM$5*('Frame Capacities'!$BQ$15)+'Frame Capacities'!$BK$15))</f>
        <v>6.7568947351548454</v>
      </c>
      <c r="AB6" s="40">
        <f>_xlfn.IFS((U6&lt;='Infill Capacities'!$DA$15),(U6*'Infill Capacities'!$CU$15*'Infill Capacities'!$CT$5),(AND((U6&gt;'Infill Capacities'!$DA$15),(U6&lt;='Infill Capacities'!$DB$15))),((U6-'Infill Capacities'!$DA$15)*'Infill Capacities'!$CT$5*('Infill Capacities'!$CW$15)+'Infill Capacities'!$CP$15),(AND((U6&gt;'Infill Capacities'!$DB$15),(U6&lt;='Infill Capacities'!$DC$15))),((U6-'Infill Capacities'!$DB$15)*'Infill Capacities'!$CT$5*('Infill Capacities'!$CX$15)+'Infill Capacities'!$CQ$15),(AND((U6&gt;'Infill Capacities'!$DC$15),(U6&lt;='Infill Capacities'!$DD$15))),((U6-'Infill Capacities'!$DC$15)*'Infill Capacities'!$CT$5*('Infill Capacities'!$CY$15)+'Infill Capacities'!$CS$15))</f>
        <v>97.202083980841266</v>
      </c>
      <c r="AC6" s="16">
        <f>AA6/$C$17</f>
        <v>6.4721213938264813E-2</v>
      </c>
      <c r="AD6" s="39">
        <f>AB6/$D$17</f>
        <v>0.26554463890211455</v>
      </c>
      <c r="AE6" s="375">
        <f t="shared" si="5"/>
        <v>103.95897871599611</v>
      </c>
      <c r="AF6" s="375">
        <f t="shared" ref="AF6:AF10" si="13">Z6-AE6</f>
        <v>-5.589021190074547</v>
      </c>
      <c r="AG6" s="330">
        <f t="shared" si="6"/>
        <v>-5.6816342414316677E-2</v>
      </c>
      <c r="AH6" s="2"/>
    </row>
    <row r="7" spans="1:34" x14ac:dyDescent="0.25">
      <c r="A7" s="516">
        <v>4</v>
      </c>
      <c r="B7" s="15">
        <f>B8+'Structural Information'!U8</f>
        <v>11.75</v>
      </c>
      <c r="C7" s="16">
        <f t="shared" si="7"/>
        <v>1.5000000000000007E-3</v>
      </c>
      <c r="D7" s="28">
        <f t="shared" si="8"/>
        <v>1.7625000000000002E-2</v>
      </c>
      <c r="E7" s="15">
        <f>'Structural Information'!$Z$8</f>
        <v>40.367000000000004</v>
      </c>
      <c r="F7" s="16">
        <f t="shared" si="0"/>
        <v>0.71146837500000015</v>
      </c>
      <c r="G7" s="15">
        <f>((E7*D7)/(F12)*$J$15)</f>
        <v>38.913172416794687</v>
      </c>
      <c r="H7" s="377">
        <f>H6+G7</f>
        <v>142.87215113279078</v>
      </c>
      <c r="I7" s="24">
        <f>_xlfn.IFS((C7&lt;='Frame Capacities'!$BS$16),(C7*'Frame Capacities'!$BM$6*'Frame Capacities'!$BN$16),(AND((C7&gt;'Frame Capacities'!$BS$16),(C7&lt;='Frame Capacities'!$BT$16))),((C7-'Frame Capacities'!$BS$16)*'Frame Capacities'!$BM$6*('Frame Capacities'!$BO$16)+'Frame Capacities'!$BI$16),(AND((C7&gt;'Frame Capacities'!$BT$16),(C7&lt;='Frame Capacities'!$BU$16))),((C7-'Frame Capacities'!$BT$16)*'Frame Capacities'!$BM$6*('Frame Capacities'!$BP$16)+'Frame Capacities'!$BJ$16),(AND((C7&gt;'Frame Capacities'!$BU$16),(C7&lt;='Frame Capacities'!$BV$16))),((C7-'Frame Capacities'!$BU$16)*'Frame Capacities'!$BM$6*('Frame Capacities'!$BQ$16)+'Frame Capacities'!$BK$16))</f>
        <v>17.33766775027091</v>
      </c>
      <c r="J7" s="40">
        <f>_xlfn.IFS((C7&lt;='Infill Capacities'!$DA$16),(C7*'Infill Capacities'!$CU$16*'Infill Capacities'!$CT$6),(AND((C7&gt;'Infill Capacities'!$DA$16),(C7&lt;='Infill Capacities'!$DB$16))),((C7-'Infill Capacities'!$DA$16)*'Infill Capacities'!$CT$6*('Infill Capacities'!$CW$16)+'Infill Capacities'!$CP$16),(AND((C7&gt;'Infill Capacities'!$DB$16),(C7&lt;='Infill Capacities'!$DC$16))),((C7-'Infill Capacities'!$DB$16)*'Infill Capacities'!$CT$6*('Infill Capacities'!$CX$16)+'Infill Capacities'!$CQ$16),(AND((C7&gt;'Infill Capacities'!$DC$16),(C7&lt;='Infill Capacities'!$DD$16))),((C7-'Infill Capacities'!$DC$16)*'Infill Capacities'!$CT$6*('Infill Capacities'!$CY$16)+'Infill Capacities'!$CS$16))</f>
        <v>255.30790979942839</v>
      </c>
      <c r="K7" s="16">
        <f t="shared" si="1"/>
        <v>0.1562890722680671</v>
      </c>
      <c r="L7" s="379">
        <f t="shared" si="9"/>
        <v>0.69747112345765672</v>
      </c>
      <c r="M7" s="375">
        <f t="shared" ref="M7:M9" si="14">I7+J7</f>
        <v>272.64557754969928</v>
      </c>
      <c r="N7" s="375">
        <f t="shared" si="10"/>
        <v>-129.77342641690851</v>
      </c>
      <c r="O7" s="2"/>
      <c r="P7" s="16">
        <f>_xlfn.IFS(('System Capacities'!$N$21+'System Capacities'!$N$34=2),(ABS(H7/$G$18)),('System Capacities'!$N$21+'System Capacities'!$N$34=3),((ABS(H7-'System Capacities'!$K$46)/ABS($G$18))+('System Capacities'!$L$46*'System Capacities'!$D$8)),('System Capacities'!$N$21+'System Capacities'!$N$34=4),((ABS(H7-'System Capacities'!$K$47)/ABS($G$18))+('System Capacities'!$L$47*'System Capacities'!$D$8)),('System Capacities'!$N$21+'System Capacities'!$N$34=5),((ABS((H7-N7)-'System Capacities'!$K$48)/ABS($G$18))+('System Capacities'!$L$48*'System Capacities'!$D$8)),('System Capacities'!$N$21+'System Capacities'!$N$34=6),((ABS((H7-N7)-'System Capacities'!$K$49)/ABS($G$18))+('System Capacities'!$L$49*'System Capacities'!$D$8)),('System Capacities'!$N$21+'System Capacities'!$N$34=7),((ABS((H7-N7)-'System Capacities'!$K$50)/ABS($G$18))+('System Capacities'!$L$50*'System Capacities'!$D$8)),('System Capacities'!$N$21+'System Capacities'!$N$34=8),((ABS((H7-N7)-'System Capacities'!$K$51)/ABS($G$18))+('System Capacities'!$L$51*'System Capacities'!$D$8)))</f>
        <v>2.3580968592104268E-3</v>
      </c>
      <c r="Q7" s="27">
        <f t="shared" si="11"/>
        <v>9.8778412462176193E-3</v>
      </c>
      <c r="R7" s="2"/>
      <c r="S7" s="14">
        <v>4</v>
      </c>
      <c r="T7" s="15">
        <f t="shared" si="2"/>
        <v>11.75</v>
      </c>
      <c r="U7" s="16">
        <f t="shared" si="3"/>
        <v>7.8603228640347557E-4</v>
      </c>
      <c r="V7" s="28">
        <f t="shared" si="12"/>
        <v>9.8778412462176193E-3</v>
      </c>
      <c r="W7" s="15">
        <f>'Structural Information'!$Z$8</f>
        <v>40.367000000000004</v>
      </c>
      <c r="X7" s="16">
        <f t="shared" si="4"/>
        <v>0.39873881758606666</v>
      </c>
      <c r="Y7" s="15">
        <f>((W7*V7)/(X12)*$J$15)</f>
        <v>40.658511292182993</v>
      </c>
      <c r="Z7" s="377">
        <f>Z6+Y7</f>
        <v>139.02846881810456</v>
      </c>
      <c r="AA7" s="24">
        <f>_xlfn.IFS((U7&lt;='Frame Capacities'!$BS$16),(U7*'Frame Capacities'!$BM$6*'Frame Capacities'!$BN$16),(AND((U7&gt;'Frame Capacities'!$BS$16),(U7&lt;='Frame Capacities'!$BT$16))),((U7-'Frame Capacities'!$BS$16)*'Frame Capacities'!$BM$6*('Frame Capacities'!$BO$16)+'Frame Capacities'!$BI$16),(AND((U7&gt;'Frame Capacities'!$BT$16),(U7&lt;='Frame Capacities'!$BU$16))),((U7-'Frame Capacities'!$BT$16)*'Frame Capacities'!$BM$6*('Frame Capacities'!$BP$16)+'Frame Capacities'!$BJ$16),(AND((U7&gt;'Frame Capacities'!$BU$16),(U7&lt;='Frame Capacities'!$BV$16))),((U7-'Frame Capacities'!$BU$16)*'Frame Capacities'!$BM$6*('Frame Capacities'!$BQ$16)+'Frame Capacities'!$BK$16))</f>
        <v>9.0853110817661591</v>
      </c>
      <c r="AB7" s="40">
        <f>_xlfn.IFS((U7&lt;='Infill Capacities'!$DA$16),(U7*'Infill Capacities'!$CU$16*'Infill Capacities'!$CT$6),(AND((U7&gt;'Infill Capacities'!$DA$16),(U7&lt;='Infill Capacities'!$DB$16))),((U7-'Infill Capacities'!$DA$16)*'Infill Capacities'!$CT$6*('Infill Capacities'!$CW$16)+'Infill Capacities'!$CP$16),(AND((U7&gt;'Infill Capacities'!$DB$16),(U7&lt;='Infill Capacities'!$DC$16))),((U7-'Infill Capacities'!$DB$16)*'Infill Capacities'!$CT$6*('Infill Capacities'!$CX$16)+'Infill Capacities'!$CQ$16),(AND((U7&gt;'Infill Capacities'!$DC$16),(U7&lt;='Infill Capacities'!$DD$16))),((U7-'Infill Capacities'!$DC$16)*'Infill Capacities'!$CT$6*('Infill Capacities'!$CY$16)+'Infill Capacities'!$CS$16))</f>
        <v>133.78684005102463</v>
      </c>
      <c r="AC7" s="16">
        <f>AA7/$C$18</f>
        <v>8.1898837876497821E-2</v>
      </c>
      <c r="AD7" s="39">
        <f>AB7/$D$18</f>
        <v>0.36548988124788168</v>
      </c>
      <c r="AE7" s="375">
        <f t="shared" si="5"/>
        <v>142.87215113279078</v>
      </c>
      <c r="AF7" s="375">
        <f t="shared" si="13"/>
        <v>-3.8436823146862196</v>
      </c>
      <c r="AG7" s="330">
        <f t="shared" si="6"/>
        <v>-2.7646728381329103E-2</v>
      </c>
      <c r="AH7" s="2"/>
    </row>
    <row r="8" spans="1:34" x14ac:dyDescent="0.25">
      <c r="A8" s="516">
        <v>3</v>
      </c>
      <c r="B8" s="15">
        <f>B9+'Structural Information'!U9</f>
        <v>8.75</v>
      </c>
      <c r="C8" s="16">
        <f t="shared" si="7"/>
        <v>1.4999999999999996E-3</v>
      </c>
      <c r="D8" s="28">
        <f t="shared" si="8"/>
        <v>1.3125E-2</v>
      </c>
      <c r="E8" s="15">
        <f>'Structural Information'!$Z$9</f>
        <v>40.367000000000004</v>
      </c>
      <c r="F8" s="16">
        <f t="shared" si="0"/>
        <v>0.52981687500000008</v>
      </c>
      <c r="G8" s="15">
        <f>((E8*D8)/(F12)*$J$15)</f>
        <v>28.977894352932211</v>
      </c>
      <c r="H8" s="377">
        <f>H7+G8</f>
        <v>171.850045485723</v>
      </c>
      <c r="I8" s="24">
        <f>_xlfn.IFS((C8&lt;='Frame Capacities'!$BS$17),(C8*'Frame Capacities'!$BM$7*'Frame Capacities'!$BN$17),(AND((C8&gt;'Frame Capacities'!$BS$17),(C8&lt;='Frame Capacities'!$BT$17))),((C8-'Frame Capacities'!$BS$17)*'Frame Capacities'!$BM$7*('Frame Capacities'!$BO$17)+'Frame Capacities'!$BI$17),(AND((C8&gt;'Frame Capacities'!$BT$17),(C8&lt;='Frame Capacities'!$BU$17))),((C8-'Frame Capacities'!$BT$17)*'Frame Capacities'!$BM$7*('Frame Capacities'!$BP$17)+'Frame Capacities'!$BJ$17),(AND((C8&gt;'Frame Capacities'!$BU$17),(C8&lt;='Frame Capacities'!$BV$17))),((C8-'Frame Capacities'!$BU$17)*'Frame Capacities'!$BM$7*('Frame Capacities'!$BQ$17)+'Frame Capacities'!$BK$17))</f>
        <v>25.585820047505155</v>
      </c>
      <c r="J8" s="40">
        <f>_xlfn.IFS((C8&lt;='Infill Capacities'!$DA$17),(C8*'Infill Capacities'!$CU$17*'Infill Capacities'!$CT$7),(AND((C8&gt;'Infill Capacities'!$DA$17),(C8&lt;='Infill Capacities'!$DB$17))),((C8-'Infill Capacities'!$DA$17)*'Infill Capacities'!$CT$7*('Infill Capacities'!$CW$17)+'Infill Capacities'!$CP$17),(AND((C8&gt;'Infill Capacities'!$DB$17),(C8&lt;='Infill Capacities'!$DC$17))),((C8-'Infill Capacities'!$DB$17)*'Infill Capacities'!$CT$7*('Infill Capacities'!$CX$17)+'Infill Capacities'!$CQ$17),(AND((C8&gt;'Infill Capacities'!$DC$17),(C8&lt;='Infill Capacities'!$DD$17))),((C8-'Infill Capacities'!$DC$17)*'Infill Capacities'!$CT$7*('Infill Capacities'!$CY$17)+'Infill Capacities'!$CS$17))</f>
        <v>275.88870230681295</v>
      </c>
      <c r="K8" s="16">
        <f t="shared" si="1"/>
        <v>0.16592620004867159</v>
      </c>
      <c r="L8" s="379">
        <f t="shared" si="9"/>
        <v>0.75739000870474937</v>
      </c>
      <c r="M8" s="375">
        <f t="shared" si="14"/>
        <v>301.47452235431808</v>
      </c>
      <c r="N8" s="375">
        <f t="shared" si="10"/>
        <v>-129.62447686859508</v>
      </c>
      <c r="O8" s="2"/>
      <c r="P8" s="16">
        <f>_xlfn.IFS(('System Capacities'!$N$22+'System Capacities'!$N$35=2),(ABS(H8/$G$19)),('System Capacities'!$N$22+'System Capacities'!$N$35=3),((ABS(H8-'System Capacities'!$C$56)/ABS($G$19))+('System Capacities'!$D$56*'System Capacities'!$D$9)),('System Capacities'!$N$22+'System Capacities'!$N$35=4),((ABS(H8-'System Capacities'!$C$57)/ABS($G$19))+('System Capacities'!$D$57*'System Capacities'!$D$9)),('System Capacities'!$N$22+'System Capacities'!$N$35=5),((ABS((H8-N8)-'System Capacities'!$C$58)/ABS($G$19))+('System Capacities'!$D$58*'System Capacities'!$D$9)),('System Capacities'!$N$22+'System Capacities'!$N$35=6),((ABS((H8-N8)-'System Capacities'!$C$59)/ABS($G$19))+('System Capacities'!$D$60*'System Capacities'!$D$9)),('System Capacities'!$N$22+'System Capacities'!$N$35=7),((ABS((H8-N8)-'System Capacities'!$C$60)/ABS($G$19))+('System Capacities'!$D$59*'System Capacities'!$D$9)),('System Capacities'!$N$22+'System Capacities'!$N$35=8),((ABS((H8-N8)-'System Capacities'!$C$61)/ABS($G$19))+('System Capacities'!$D$61*'System Capacities'!$D$9)))</f>
        <v>2.5651428142139218E-3</v>
      </c>
      <c r="Q8" s="27">
        <f t="shared" si="11"/>
        <v>7.519744387007192E-3</v>
      </c>
      <c r="R8" s="2"/>
      <c r="S8" s="14">
        <v>3</v>
      </c>
      <c r="T8" s="15">
        <f t="shared" si="2"/>
        <v>8.75</v>
      </c>
      <c r="U8" s="16">
        <f t="shared" si="3"/>
        <v>8.5504760473797395E-4</v>
      </c>
      <c r="V8" s="28">
        <f t="shared" si="12"/>
        <v>7.519744387007192E-3</v>
      </c>
      <c r="W8" s="15">
        <f>'Structural Information'!$Z$9</f>
        <v>40.367000000000004</v>
      </c>
      <c r="X8" s="16">
        <f t="shared" si="4"/>
        <v>0.30354952167031934</v>
      </c>
      <c r="Y8" s="15">
        <f>((W8*V8)/(X12)*$J$15)</f>
        <v>30.952270283806683</v>
      </c>
      <c r="Z8" s="377">
        <f>Z7+Y8</f>
        <v>169.98073910191124</v>
      </c>
      <c r="AA8" s="24">
        <f>_xlfn.IFS((U8&lt;='Frame Capacities'!$BS$17),(U8*'Frame Capacities'!$BM$7*'Frame Capacities'!$BN$17),(AND((U8&gt;'Frame Capacities'!$BS$17),(U8&lt;='Frame Capacities'!$BT$17))),((U8-'Frame Capacities'!$BS$17)*'Frame Capacities'!$BM$7*('Frame Capacities'!$BO$17)+'Frame Capacities'!$BI$17),(AND((U8&gt;'Frame Capacities'!$BT$17),(U8&lt;='Frame Capacities'!$BU$17))),((U8-'Frame Capacities'!$BT$17)*'Frame Capacities'!$BM$7*('Frame Capacities'!$BP$17)+'Frame Capacities'!$BJ$17),(AND((U8&gt;'Frame Capacities'!$BU$17),(U8&lt;='Frame Capacities'!$BV$17))),((U8-'Frame Capacities'!$BU$17)*'Frame Capacities'!$BM$7*('Frame Capacities'!$BQ$17)+'Frame Capacities'!$BK$17))</f>
        <v>14.58472943125075</v>
      </c>
      <c r="AB8" s="40">
        <f>_xlfn.IFS((U8&lt;='Infill Capacities'!$DA$17),(U8*'Infill Capacities'!$CU$17*'Infill Capacities'!$CT$7),(AND((U8&gt;'Infill Capacities'!$DA$17),(U8&lt;='Infill Capacities'!$DB$17))),((U8-'Infill Capacities'!$DA$17)*'Infill Capacities'!$CT$7*('Infill Capacities'!$CW$17)+'Infill Capacities'!$CP$17),(AND((U8&gt;'Infill Capacities'!$DB$17),(U8&lt;='Infill Capacities'!$DC$17))),((U8-'Infill Capacities'!$DB$17)*'Infill Capacities'!$CT$7*('Infill Capacities'!$CX$17)+'Infill Capacities'!$CQ$17),(AND((U8&gt;'Infill Capacities'!$DC$17),(U8&lt;='Infill Capacities'!$DD$17))),((U8-'Infill Capacities'!$DC$17)*'Infill Capacities'!$CT$7*('Infill Capacities'!$CY$17)+'Infill Capacities'!$CS$17))</f>
        <v>157.26531605447227</v>
      </c>
      <c r="AC8" s="16">
        <f>AA8/$C$19</f>
        <v>9.4583199943260379E-2</v>
      </c>
      <c r="AD8" s="39">
        <f>AB8/$D$19</f>
        <v>0.43173634186364618</v>
      </c>
      <c r="AE8" s="375">
        <f t="shared" si="5"/>
        <v>171.850045485723</v>
      </c>
      <c r="AF8" s="375">
        <f t="shared" si="13"/>
        <v>-1.869306383811761</v>
      </c>
      <c r="AG8" s="330">
        <f t="shared" si="6"/>
        <v>-1.099716587707638E-2</v>
      </c>
      <c r="AH8" s="2"/>
    </row>
    <row r="9" spans="1:34" x14ac:dyDescent="0.25">
      <c r="A9" s="516">
        <v>2</v>
      </c>
      <c r="B9" s="15">
        <f>B10+'Structural Information'!U10</f>
        <v>5.75</v>
      </c>
      <c r="C9" s="16">
        <f t="shared" si="7"/>
        <v>1.5000000000000002E-3</v>
      </c>
      <c r="D9" s="28">
        <f t="shared" si="8"/>
        <v>8.6250000000000007E-3</v>
      </c>
      <c r="E9" s="15">
        <f>'Structural Information'!$Z$10</f>
        <v>40.367000000000004</v>
      </c>
      <c r="F9" s="16">
        <f t="shared" si="0"/>
        <v>0.34816537500000005</v>
      </c>
      <c r="G9" s="15">
        <f>((E9*D9)/(F12)*$J$15)</f>
        <v>19.042616289069738</v>
      </c>
      <c r="H9" s="377">
        <f>H8+G9</f>
        <v>190.89266177479274</v>
      </c>
      <c r="I9" s="24">
        <f>_xlfn.IFS((C9&lt;='Frame Capacities'!$BS$18),(C9*'Frame Capacities'!$BM$8*'Frame Capacities'!$BN$18),(AND((C9&gt;'Frame Capacities'!$BS$18),(C9&lt;='Frame Capacities'!$BT$18))),((C9-'Frame Capacities'!$BS$18)*'Frame Capacities'!$BM$8*('Frame Capacities'!$BO$18)+'Frame Capacities'!$BI$18),(AND((C9&gt;'Frame Capacities'!$BT$18),(C9&lt;='Frame Capacities'!$BU$18))),((C9-'Frame Capacities'!$BT$18)*'Frame Capacities'!$BM$8*('Frame Capacities'!$BP$18)+'Frame Capacities'!$BJ$18),(AND((C9&gt;'Frame Capacities'!$BU$18),(C9&lt;='Frame Capacities'!$BV$18))),((C9-'Frame Capacities'!$BU$18)*'Frame Capacities'!$BM$8*('Frame Capacities'!$BQ$18)+'Frame Capacities'!$BK$18))</f>
        <v>29.296164797958266</v>
      </c>
      <c r="J9" s="40">
        <f>_xlfn.IFS((C9&lt;='Infill Capacities'!$DA$18),(C9*'Infill Capacities'!$CU$18*'Infill Capacities'!$CT$8),(AND((C9&gt;'Infill Capacities'!$DA$18),(C9&lt;='Infill Capacities'!$DB$18))),((C9-'Infill Capacities'!$DA$18)*'Infill Capacities'!$CT$8*('Infill Capacities'!$CW$18)+'Infill Capacities'!$CP$18),(AND((C9&gt;'Infill Capacities'!$DB$18),(C9&lt;='Infill Capacities'!$DC$18))),((C9-'Infill Capacities'!$DB$18)*'Infill Capacities'!$CT$8*('Infill Capacities'!$CX$18)+'Infill Capacities'!$CQ$18),(AND((C9&gt;'Infill Capacities'!$DC$18),(C9&lt;='Infill Capacities'!$DD$18))),((C9-'Infill Capacities'!$DC$18)*'Infill Capacities'!$CT$8*('Infill Capacities'!$CY$18)+'Infill Capacities'!$CS$18))</f>
        <v>299.05791195499518</v>
      </c>
      <c r="K9" s="16">
        <f t="shared" si="1"/>
        <v>0.17567158583624787</v>
      </c>
      <c r="L9" s="379">
        <f t="shared" si="9"/>
        <v>0.82099583145280741</v>
      </c>
      <c r="M9" s="375">
        <f t="shared" si="14"/>
        <v>328.35407675295346</v>
      </c>
      <c r="N9" s="375">
        <f t="shared" si="10"/>
        <v>-137.46141497816072</v>
      </c>
      <c r="O9" s="2"/>
      <c r="P9" s="16">
        <f>_xlfn.IFS(('System Capacities'!$N$23+'System Capacities'!$N$36=2),(ABS(H9/$G$20)),('System Capacities'!$N$23+'System Capacities'!$N$36=3),((ABS(H9-'System Capacities'!$G$56)/ABS($G$20))+('System Capacities'!$H$56*'System Capacities'!$D$10)),('System Capacities'!$N$23+'System Capacities'!$N$36=4),((ABS(H9-'System Capacities'!$G$57)/ABS($G$20))+('System Capacities'!$H$57*'System Capacities'!$D$10)),('System Capacities'!$N$23+'System Capacities'!$N$36=5),((ABS((H9-N9)-'System Capacities'!$G$58)/ABS($G$20))+('System Capacities'!$H$58*'System Capacities'!$D$10)),('System Capacities'!$N$23+'System Capacities'!$N$36=6),((ABS((H9-N9)-'System Capacities'!$G$60)/ABS($G$20))+('System Capacities'!$H$60*'System Capacities'!$D$10)),('System Capacities'!$N$23+'System Capacities'!$N$36=7),((ABS((H9-N9)-'System Capacities'!$G$59)/ABS($G$20))+('System Capacities'!$H$59*'System Capacities'!$D$10)),('System Capacities'!$N$23+'System Capacities'!$N$36=8),((ABS((H9-N9)-'System Capacities'!$G$61)/ABS($G$20))+('System Capacities'!$H$61*'System Capacities'!$D$10)))</f>
        <v>2.6161300827486707E-3</v>
      </c>
      <c r="Q9" s="27">
        <f t="shared" si="11"/>
        <v>4.9546015727932706E-3</v>
      </c>
      <c r="R9" s="2"/>
      <c r="S9" s="14">
        <v>2</v>
      </c>
      <c r="T9" s="15">
        <f t="shared" si="2"/>
        <v>5.75</v>
      </c>
      <c r="U9" s="16">
        <f t="shared" si="3"/>
        <v>8.7204336091622353E-4</v>
      </c>
      <c r="V9" s="28">
        <f t="shared" si="12"/>
        <v>4.9546015727932706E-3</v>
      </c>
      <c r="W9" s="15">
        <f>'Structural Information'!$Z$10</f>
        <v>40.367000000000004</v>
      </c>
      <c r="X9" s="16">
        <f t="shared" si="4"/>
        <v>0.20000240168894598</v>
      </c>
      <c r="Y9" s="15">
        <f>((W9*V9)/(X12)*$J$15)</f>
        <v>20.393800525273669</v>
      </c>
      <c r="Z9" s="377">
        <f>Z8+Y9</f>
        <v>190.3745396271849</v>
      </c>
      <c r="AA9" s="24">
        <f>_xlfn.IFS((U9&lt;='Frame Capacities'!$BS$18),(U9*'Frame Capacities'!$BM$8*'Frame Capacities'!$BN$18),(AND((U9&gt;'Frame Capacities'!$BS$18),(U9&lt;='Frame Capacities'!$BT$18))),((U9-'Frame Capacities'!$BS$18)*'Frame Capacities'!$BM$8*('Frame Capacities'!$BO$18)+'Frame Capacities'!$BI$18),(AND((U9&gt;'Frame Capacities'!$BT$18),(U9&lt;='Frame Capacities'!$BU$18))),((U9-'Frame Capacities'!$BT$18)*'Frame Capacities'!$BM$8*('Frame Capacities'!$BP$18)+'Frame Capacities'!$BJ$18),(AND((U9&gt;'Frame Capacities'!$BU$18),(U9&lt;='Frame Capacities'!$BV$18))),((U9-'Frame Capacities'!$BU$18)*'Frame Capacities'!$BM$8*('Frame Capacities'!$BQ$18)+'Frame Capacities'!$BK$18))</f>
        <v>17.031684008244721</v>
      </c>
      <c r="AB9" s="40">
        <f>_xlfn.IFS((U9&lt;='Infill Capacities'!$DA$18),(U9*'Infill Capacities'!$CU$18*'Infill Capacities'!$CT$8),(AND((U9&gt;'Infill Capacities'!$DA$18),(U9&lt;='Infill Capacities'!$DB$18))),((U9-'Infill Capacities'!$DA$18)*'Infill Capacities'!$CT$8*('Infill Capacities'!$CW$18)+'Infill Capacities'!$CP$18),(AND((U9&gt;'Infill Capacities'!$DB$18),(U9&lt;='Infill Capacities'!$DC$18))),((U9-'Infill Capacities'!$DB$18)*'Infill Capacities'!$CT$8*('Infill Capacities'!$CX$18)+'Infill Capacities'!$CQ$18),(AND((U9&gt;'Infill Capacities'!$DC$18),(U9&lt;='Infill Capacities'!$DD$18))),((U9-'Infill Capacities'!$DC$18)*'Infill Capacities'!$CT$8*('Infill Capacities'!$CY$18)+'Infill Capacities'!$CS$18))</f>
        <v>173.86097776654799</v>
      </c>
      <c r="AC9" s="16">
        <f>AA9/$C$20</f>
        <v>0.10212882675341628</v>
      </c>
      <c r="AD9" s="39">
        <f>AB9/$D$20</f>
        <v>0.47729597610554358</v>
      </c>
      <c r="AE9" s="375">
        <f t="shared" si="5"/>
        <v>190.89266177479271</v>
      </c>
      <c r="AF9" s="375">
        <f t="shared" si="13"/>
        <v>-0.51812214760781217</v>
      </c>
      <c r="AG9" s="330">
        <f t="shared" si="6"/>
        <v>-2.7215936995696136E-3</v>
      </c>
      <c r="AH9" s="2"/>
    </row>
    <row r="10" spans="1:34" x14ac:dyDescent="0.25">
      <c r="A10" s="516">
        <v>1</v>
      </c>
      <c r="B10" s="15">
        <f>B11+'Structural Information'!U11</f>
        <v>2.75</v>
      </c>
      <c r="C10" s="16">
        <f t="shared" si="7"/>
        <v>1.5E-3</v>
      </c>
      <c r="D10" s="28">
        <f t="shared" si="8"/>
        <v>4.1250000000000002E-3</v>
      </c>
      <c r="E10" s="15">
        <f>'Structural Information'!$Z$11</f>
        <v>40.367000000000004</v>
      </c>
      <c r="F10" s="16">
        <f t="shared" si="0"/>
        <v>0.16651387500000003</v>
      </c>
      <c r="G10" s="15">
        <f>((E10*D10)/(F12)*$J$15)</f>
        <v>9.1073382252072665</v>
      </c>
      <c r="H10" s="377">
        <f>H9+G10</f>
        <v>200</v>
      </c>
      <c r="I10" s="24">
        <f>_xlfn.IFS((C10&lt;='Frame Capacities'!$BS$19),(C10*'Frame Capacities'!$BM$9*'Frame Capacities'!$BN$19),(AND((C10&gt;'Frame Capacities'!$BS$19),(C10&lt;='Frame Capacities'!$BT$19))),((C10-'Frame Capacities'!$BS$19)*'Frame Capacities'!$BM$9*('Frame Capacities'!$BO$19)+'Frame Capacities'!$BI$19),(AND((C10&gt;'Frame Capacities'!$BT$19),(C10&lt;='Frame Capacities'!$BU$19))),((C10-'Frame Capacities'!$BT$19)*'Frame Capacities'!$BM$9*('Frame Capacities'!$BP$19)+'Frame Capacities'!$BJ$19),(AND((C10&gt;'Frame Capacities'!$BU$19),(C10&lt;='Frame Capacities'!$BV$19))),((C10-'Frame Capacities'!$BU$19)*'Frame Capacities'!$BM$9*('Frame Capacities'!$BQ$19)+'Frame Capacities'!$BK$19))</f>
        <v>55.525140450283466</v>
      </c>
      <c r="J10" s="40">
        <f>_xlfn.IFS((C10&lt;='Infill Capacities'!$DA$19),(C10*'Infill Capacities'!$CU$19*'Infill Capacities'!$CT$9),(AND((C10&gt;'Infill Capacities'!$DA$19),(C10&lt;='Infill Capacities'!$DB$19))),((C10-'Infill Capacities'!$DA$19)*'Infill Capacities'!$CT$9*('Infill Capacities'!$CW$19)+'Infill Capacities'!$CP$19),(AND((C10&gt;'Infill Capacities'!$DB$19),(C10&lt;='Infill Capacities'!$DC$19))),((C10-'Infill Capacities'!$DB$19)*'Infill Capacities'!$CT$9*('Infill Capacities'!$CX$19)+'Infill Capacities'!$CQ$19),(AND((C10&gt;'Infill Capacities'!$DC$19),(C10&lt;='Infill Capacities'!$DD$19))),((C10-'Infill Capacities'!$DC$19)*'Infill Capacities'!$CT$9*('Infill Capacities'!$CY$19)+'Infill Capacities'!$CS$19))</f>
        <v>297.26941082485979</v>
      </c>
      <c r="K10" s="16">
        <f t="shared" si="1"/>
        <v>0.22837890553137832</v>
      </c>
      <c r="L10" s="379">
        <f t="shared" si="9"/>
        <v>0.84081578221976649</v>
      </c>
      <c r="M10" s="375">
        <f>I10+J10</f>
        <v>352.79455127514325</v>
      </c>
      <c r="N10" s="375">
        <f t="shared" si="10"/>
        <v>-152.79455127514325</v>
      </c>
      <c r="O10" s="2"/>
      <c r="P10" s="16">
        <f>_xlfn.IFS(('System Capacities'!$N$24+'System Capacities'!$N$37=2),(H10/$G$21),('System Capacities'!$N$24+'System Capacities'!$N$37=3),((ABS(H10-'System Capacities'!$K$56)/ABS($G$21))+('System Capacities'!$L$56*'System Capacities'!$D$11)),('System Capacities'!$N$24+'System Capacities'!$N$37=4),((ABS(H10-'System Capacities'!$K$57)/ABS($G$21))+('System Capacities'!$L$57*'System Capacities'!$D$11)),('System Capacities'!$N$24+'System Capacities'!$N$37=5),((ABS((H10-N10)-'System Capacities'!$K$58)/ABS($G$21))+('System Capacities'!$L$58*'System Capacities'!$D$11)),('System Capacities'!$N$24+'System Capacities'!$N$37=6),((ABS((H10-N10)-'System Capacities'!$K$60)/ABS($G$21))+('System Capacities'!$L$60*'System Capacities'!$D$11)),('System Capacities'!$N$24+'System Capacities'!$N$37=7),((ABS((H10-N10)-'System Capacities'!$K$59)/ABS($G$21))+('System Capacities'!$L$59*'System Capacities'!$D$11)),('System Capacities'!$N$24+'System Capacities'!$N$37=8),((ABS((H10-N10)-'System Capacities'!$K$61)/ABS($G$21))+('System Capacities'!$L$61*'System Capacities'!$D$11)))</f>
        <v>2.3384714900445995E-3</v>
      </c>
      <c r="Q10" s="27">
        <f t="shared" si="11"/>
        <v>2.3384714900445995E-3</v>
      </c>
      <c r="R10" s="2"/>
      <c r="S10" s="14">
        <v>1</v>
      </c>
      <c r="T10" s="15">
        <f t="shared" si="2"/>
        <v>2.75</v>
      </c>
      <c r="U10" s="16">
        <f t="shared" si="3"/>
        <v>8.5035326910712708E-4</v>
      </c>
      <c r="V10" s="28">
        <f t="shared" si="12"/>
        <v>2.3384714900445995E-3</v>
      </c>
      <c r="W10" s="15">
        <f>'Structural Information'!$Z$11</f>
        <v>40.367000000000004</v>
      </c>
      <c r="X10" s="16">
        <f t="shared" si="4"/>
        <v>9.4397078638630352E-2</v>
      </c>
      <c r="Y10" s="15">
        <f>((W10*V10)/(X12)*$J$15)</f>
        <v>9.6254603728151125</v>
      </c>
      <c r="Z10" s="377">
        <f>Z9+Y10</f>
        <v>200</v>
      </c>
      <c r="AA10" s="24">
        <f>_xlfn.IFS((U10&lt;='Frame Capacities'!$BS$19),(U10*'Frame Capacities'!$BM$9*'Frame Capacities'!$BN$19),(AND((U10&gt;'Frame Capacities'!$BS$19),(U10&lt;='Frame Capacities'!$BT$19))),((U10-'Frame Capacities'!$BS$19)*'Frame Capacities'!$BM$9*('Frame Capacities'!$BO$19)+'Frame Capacities'!$BI$19),(AND((U10&gt;'Frame Capacities'!$BT$19),(U10&lt;='Frame Capacities'!$BU$19))),((U10-'Frame Capacities'!$BT$19)*'Frame Capacities'!$BM$9*('Frame Capacities'!$BP$19)+'Frame Capacities'!$BJ$19),(AND((U10&gt;'Frame Capacities'!$BU$19),(U10&lt;='Frame Capacities'!$BV$19))),((U10-'Frame Capacities'!$BU$19)*'Frame Capacities'!$BM$9*('Frame Capacities'!$BQ$19)+'Frame Capacities'!$BK$19))</f>
        <v>31.477323133020615</v>
      </c>
      <c r="AB10" s="40">
        <f>_xlfn.IFS((U10&lt;='Infill Capacities'!$DA$19),(U10*'Infill Capacities'!$CU$19*'Infill Capacities'!$CT$9),(AND((U10&gt;'Infill Capacities'!$DA$19),(U10&lt;='Infill Capacities'!$DB$19))),((U10-'Infill Capacities'!$DA$19)*'Infill Capacities'!$CT$9*('Infill Capacities'!$CW$19)+'Infill Capacities'!$CP$19),(AND((U10&gt;'Infill Capacities'!$DB$19),(U10&lt;='Infill Capacities'!$DC$19))),((U10-'Infill Capacities'!$DB$19)*'Infill Capacities'!$CT$9*('Infill Capacities'!$CX$19)+'Infill Capacities'!$CQ$19),(AND((U10&gt;'Infill Capacities'!$DC$19),(U10&lt;='Infill Capacities'!$DD$19))),((U10-'Infill Capacities'!$DC$19)*'Infill Capacities'!$CT$9*('Infill Capacities'!$CY$19)+'Infill Capacities'!$CS$19))</f>
        <v>168.52267686697942</v>
      </c>
      <c r="AC10" s="16">
        <f>AA10/$C$21</f>
        <v>0.12946849927581019</v>
      </c>
      <c r="AD10" s="39">
        <f>AB10/$D$21</f>
        <v>0.47666029941829646</v>
      </c>
      <c r="AE10" s="375">
        <f t="shared" si="5"/>
        <v>200.00000000000003</v>
      </c>
      <c r="AF10" s="375">
        <f t="shared" si="13"/>
        <v>0</v>
      </c>
      <c r="AG10" s="330">
        <f t="shared" si="6"/>
        <v>-1.4210854715202004E-16</v>
      </c>
      <c r="AH10" s="2"/>
    </row>
    <row r="11" spans="1:34" x14ac:dyDescent="0.25">
      <c r="A11" s="516">
        <v>0</v>
      </c>
      <c r="B11" s="15">
        <f>'Structural Information'!U12</f>
        <v>0</v>
      </c>
      <c r="C11" s="16" t="s">
        <v>85</v>
      </c>
      <c r="D11" s="28">
        <f t="shared" si="8"/>
        <v>0</v>
      </c>
      <c r="E11" s="15" t="s">
        <v>85</v>
      </c>
      <c r="F11" s="16">
        <v>0</v>
      </c>
      <c r="G11" s="15" t="s">
        <v>85</v>
      </c>
      <c r="H11" s="15" t="s">
        <v>85</v>
      </c>
      <c r="I11" s="24" t="s">
        <v>85</v>
      </c>
      <c r="J11" s="24" t="s">
        <v>85</v>
      </c>
      <c r="K11" s="54" t="s">
        <v>85</v>
      </c>
      <c r="L11" s="380" t="s">
        <v>85</v>
      </c>
      <c r="M11" s="376" t="s">
        <v>85</v>
      </c>
      <c r="N11" s="376" t="s">
        <v>85</v>
      </c>
      <c r="O11" s="2"/>
      <c r="P11" s="16">
        <v>0</v>
      </c>
      <c r="Q11" s="27">
        <f>P11</f>
        <v>0</v>
      </c>
      <c r="R11" s="2"/>
      <c r="S11" s="14">
        <v>0</v>
      </c>
      <c r="T11" s="15">
        <f t="shared" si="2"/>
        <v>0</v>
      </c>
      <c r="U11" s="16" t="s">
        <v>85</v>
      </c>
      <c r="V11" s="28">
        <f t="shared" si="12"/>
        <v>0</v>
      </c>
      <c r="W11" s="15" t="str">
        <f>E11</f>
        <v>-</v>
      </c>
      <c r="X11" s="16">
        <v>0</v>
      </c>
      <c r="Y11" s="15" t="s">
        <v>85</v>
      </c>
      <c r="Z11" s="30" t="s">
        <v>85</v>
      </c>
      <c r="AA11" s="24" t="s">
        <v>85</v>
      </c>
      <c r="AB11" s="24" t="s">
        <v>85</v>
      </c>
      <c r="AC11" s="54" t="s">
        <v>85</v>
      </c>
      <c r="AD11" s="24" t="s">
        <v>85</v>
      </c>
      <c r="AE11" s="376" t="s">
        <v>85</v>
      </c>
      <c r="AF11" s="376" t="s">
        <v>85</v>
      </c>
      <c r="AG11" s="2"/>
      <c r="AH11" s="2"/>
    </row>
    <row r="12" spans="1:34" x14ac:dyDescent="0.25">
      <c r="A12" s="226"/>
      <c r="B12" s="521"/>
      <c r="C12" s="521"/>
      <c r="D12" s="521"/>
      <c r="E12" s="519" t="s">
        <v>99</v>
      </c>
      <c r="F12" s="97">
        <f>SUM(F5:F11)</f>
        <v>3.6566968500000003</v>
      </c>
      <c r="G12" s="521"/>
      <c r="H12" s="521"/>
      <c r="I12" s="521"/>
      <c r="J12" s="521"/>
      <c r="K12" s="521"/>
      <c r="L12" s="521"/>
      <c r="M12" s="521"/>
      <c r="N12" s="170"/>
      <c r="O12" s="2"/>
      <c r="P12" s="2"/>
      <c r="Q12" s="2"/>
      <c r="R12" s="2"/>
      <c r="S12" s="2"/>
      <c r="T12" s="2"/>
      <c r="U12" s="2"/>
      <c r="V12" s="2"/>
      <c r="W12" s="86" t="s">
        <v>99</v>
      </c>
      <c r="X12" s="87">
        <f>SUM(X5:X11)</f>
        <v>1.9614039221486608</v>
      </c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x14ac:dyDescent="0.25">
      <c r="A13" s="226"/>
      <c r="B13" s="521"/>
      <c r="C13" s="521"/>
      <c r="D13" s="521"/>
      <c r="E13" s="521"/>
      <c r="F13" s="521"/>
      <c r="G13" s="521"/>
      <c r="H13" s="521"/>
      <c r="I13" s="521"/>
      <c r="J13" s="521"/>
      <c r="K13" s="521"/>
      <c r="L13" s="521"/>
      <c r="M13" s="521"/>
      <c r="N13" s="170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ht="15" customHeight="1" thickBot="1" x14ac:dyDescent="0.3">
      <c r="A14" s="226"/>
      <c r="B14" s="882" t="s">
        <v>104</v>
      </c>
      <c r="C14" s="882"/>
      <c r="D14" s="882"/>
      <c r="E14" s="882"/>
      <c r="F14" s="882"/>
      <c r="G14" s="882"/>
      <c r="H14" s="522"/>
      <c r="I14" s="863" t="s">
        <v>309</v>
      </c>
      <c r="J14" s="863"/>
      <c r="K14" s="521"/>
      <c r="L14" s="521"/>
      <c r="M14" s="521"/>
      <c r="N14" s="170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ht="15.75" thickBot="1" x14ac:dyDescent="0.3">
      <c r="A15" s="226"/>
      <c r="B15" s="516" t="s">
        <v>9</v>
      </c>
      <c r="C15" s="516" t="s">
        <v>220</v>
      </c>
      <c r="D15" s="516" t="s">
        <v>221</v>
      </c>
      <c r="E15" s="516" t="s">
        <v>87</v>
      </c>
      <c r="F15" s="520" t="s">
        <v>89</v>
      </c>
      <c r="G15" s="516" t="s">
        <v>204</v>
      </c>
      <c r="H15" s="521"/>
      <c r="I15" s="233" t="s">
        <v>310</v>
      </c>
      <c r="J15" s="24">
        <f>Q68</f>
        <v>200</v>
      </c>
      <c r="K15" s="457"/>
      <c r="L15" s="521"/>
      <c r="M15" s="521"/>
      <c r="N15" s="170"/>
      <c r="O15" s="2"/>
      <c r="P15" s="842" t="s">
        <v>282</v>
      </c>
      <c r="Q15" s="844"/>
      <c r="R15" s="185"/>
      <c r="S15" s="842" t="s">
        <v>282</v>
      </c>
      <c r="T15" s="843"/>
      <c r="U15" s="843"/>
      <c r="V15" s="843"/>
      <c r="W15" s="843"/>
      <c r="X15" s="843"/>
      <c r="Y15" s="843"/>
      <c r="Z15" s="843"/>
      <c r="AA15" s="843"/>
      <c r="AB15" s="843"/>
      <c r="AC15" s="843"/>
      <c r="AD15" s="843"/>
      <c r="AE15" s="843"/>
      <c r="AF15" s="844"/>
      <c r="AG15" s="2"/>
      <c r="AH15" s="2"/>
    </row>
    <row r="16" spans="1:34" x14ac:dyDescent="0.25">
      <c r="A16" s="226"/>
      <c r="B16" s="519">
        <v>6</v>
      </c>
      <c r="C16" s="15">
        <f>'System Capacities'!N6</f>
        <v>89.066666666666663</v>
      </c>
      <c r="D16" s="15">
        <f>'System Capacities'!O6</f>
        <v>366.04800000000012</v>
      </c>
      <c r="E16" s="24">
        <f>'System Capacities'!P6</f>
        <v>397.75445630731792</v>
      </c>
      <c r="F16" s="55">
        <f>'System Capacities'!Q6</f>
        <v>2.9500904244285087E-3</v>
      </c>
      <c r="G16" s="15">
        <f>'System Capacities'!R6</f>
        <v>44942.628765282774</v>
      </c>
      <c r="H16" s="521"/>
      <c r="I16" s="521"/>
      <c r="J16" s="521"/>
      <c r="K16" s="521"/>
      <c r="L16" s="521"/>
      <c r="M16" s="521"/>
      <c r="N16" s="170"/>
      <c r="O16" s="2"/>
      <c r="P16" s="857" t="s">
        <v>102</v>
      </c>
      <c r="Q16" s="858" t="s">
        <v>101</v>
      </c>
      <c r="R16" s="2"/>
      <c r="S16" s="546" t="s">
        <v>0</v>
      </c>
      <c r="T16" s="546" t="s">
        <v>92</v>
      </c>
      <c r="U16" s="858" t="s">
        <v>123</v>
      </c>
      <c r="V16" s="857" t="s">
        <v>94</v>
      </c>
      <c r="W16" s="546" t="s">
        <v>97</v>
      </c>
      <c r="X16" s="546" t="s">
        <v>98</v>
      </c>
      <c r="Y16" s="593" t="s">
        <v>95</v>
      </c>
      <c r="Z16" s="593" t="s">
        <v>96</v>
      </c>
      <c r="AA16" s="593" t="s">
        <v>217</v>
      </c>
      <c r="AB16" s="593" t="s">
        <v>216</v>
      </c>
      <c r="AC16" s="593" t="s">
        <v>218</v>
      </c>
      <c r="AD16" s="593" t="s">
        <v>219</v>
      </c>
      <c r="AE16" s="866" t="s">
        <v>422</v>
      </c>
      <c r="AF16" s="834" t="s">
        <v>423</v>
      </c>
      <c r="AG16" s="860" t="s">
        <v>276</v>
      </c>
      <c r="AH16" s="2"/>
    </row>
    <row r="17" spans="1:34" x14ac:dyDescent="0.25">
      <c r="A17" s="226"/>
      <c r="B17" s="519">
        <v>5</v>
      </c>
      <c r="C17" s="15">
        <f>'System Capacities'!N7</f>
        <v>104.39999999999999</v>
      </c>
      <c r="D17" s="15">
        <f>'System Capacities'!O7</f>
        <v>366.04800000000012</v>
      </c>
      <c r="E17" s="24">
        <f>'System Capacities'!P7</f>
        <v>391.49341950871622</v>
      </c>
      <c r="F17" s="55">
        <f>'System Capacities'!Q7</f>
        <v>2.3392237382840416E-3</v>
      </c>
      <c r="G17" s="15">
        <f>'System Capacities'!R7</f>
        <v>55786.79985465316</v>
      </c>
      <c r="H17" s="521"/>
      <c r="I17" s="521"/>
      <c r="J17" s="521"/>
      <c r="K17" s="521"/>
      <c r="L17" s="521"/>
      <c r="M17" s="521"/>
      <c r="N17" s="170"/>
      <c r="O17" s="2"/>
      <c r="P17" s="550"/>
      <c r="Q17" s="547"/>
      <c r="R17" s="2"/>
      <c r="S17" s="547"/>
      <c r="T17" s="547"/>
      <c r="U17" s="547"/>
      <c r="V17" s="550"/>
      <c r="W17" s="547"/>
      <c r="X17" s="547"/>
      <c r="Y17" s="550"/>
      <c r="Z17" s="550"/>
      <c r="AA17" s="550"/>
      <c r="AB17" s="550"/>
      <c r="AC17" s="550"/>
      <c r="AD17" s="550"/>
      <c r="AE17" s="862"/>
      <c r="AF17" s="835"/>
      <c r="AG17" s="860"/>
      <c r="AH17" s="2"/>
    </row>
    <row r="18" spans="1:34" x14ac:dyDescent="0.25">
      <c r="A18" s="226"/>
      <c r="B18" s="519">
        <v>4</v>
      </c>
      <c r="C18" s="15">
        <f>'System Capacities'!N8</f>
        <v>110.93333333333334</v>
      </c>
      <c r="D18" s="15">
        <f>'System Capacities'!O8</f>
        <v>366.04800000000012</v>
      </c>
      <c r="E18" s="24">
        <f>'System Capacities'!P8</f>
        <v>390.9059004451409</v>
      </c>
      <c r="F18" s="55">
        <f>'System Capacities'!Q8</f>
        <v>2.15062667048332E-3</v>
      </c>
      <c r="G18" s="15">
        <f>'System Capacities'!R8</f>
        <v>60587.906122155371</v>
      </c>
      <c r="H18" s="521"/>
      <c r="I18" s="521"/>
      <c r="J18" s="523"/>
      <c r="K18" s="521"/>
      <c r="L18" s="521"/>
      <c r="M18" s="521"/>
      <c r="N18" s="170"/>
      <c r="O18" s="2"/>
      <c r="P18" s="16">
        <f>_xlfn.IFS(('System Capacities'!$N$19+'System Capacities'!$N$32=2),(ABS(Z5/$G$16)),('System Capacities'!$N$19+'System Capacities'!$N$32=3),(ABS((Z5-'System Capacities'!$C$46)/$G$16)+('System Capacities'!$D$46*'System Capacities'!$D$6)),('System Capacities'!$N$19+'System Capacities'!$N$32=4),(ABS((Z5-'System Capacities'!$C$47)/$G$16)+('System Capacities'!$D$47*'System Capacities'!$D$6)),('System Capacities'!$N$19+'System Capacities'!$N$32=5),(ABS(((Z5-AF5)-'System Capacities'!$C$48)/$G$16)+('System Capacities'!$D$48*'System Capacities'!$D$6)),('System Capacities'!$N$19+'System Capacities'!$N$32=6),(ABS(((Z5-AF5)-'System Capacities'!$C$50)/$G$16)+('System Capacities'!$D$50*'System Capacities'!$D$6)),('System Capacities'!$N$19+'System Capacities'!$N$32=7),(ABS(((Z5-AF5)-'System Capacities'!$C$49)/$G$16)+('System Capacities'!$D$49*'System Capacities'!$D$6)),('System Capacities'!$N$19+'System Capacities'!$N$32=8),(ABS(((Z5-AF5)-'System Capacities'!$C$51)/$G$16)+('System Capacities'!$D$51*'System Capacities'!$D$6)))</f>
        <v>1.1134420204378292E-3</v>
      </c>
      <c r="Q18" s="29">
        <f t="shared" ref="Q18:Q23" si="15">Q19+P18</f>
        <v>1.2656159932727347E-2</v>
      </c>
      <c r="R18" s="2"/>
      <c r="S18" s="14">
        <v>6</v>
      </c>
      <c r="T18" s="15">
        <f t="shared" ref="T18:T24" si="16">T5</f>
        <v>17.75</v>
      </c>
      <c r="U18" s="16">
        <f t="shared" ref="U18:U23" si="17">P18/(T18-T19)</f>
        <v>3.711473401459431E-4</v>
      </c>
      <c r="V18" s="28">
        <f t="shared" ref="V18:V24" si="18">Q18</f>
        <v>1.2656159932727347E-2</v>
      </c>
      <c r="W18" s="15">
        <f>'Structural Information'!$Z$6</f>
        <v>37.8446</v>
      </c>
      <c r="X18" s="15">
        <f t="shared" ref="X18:X23" si="19">W18*V18</f>
        <v>0.47896731019009336</v>
      </c>
      <c r="Y18" s="15">
        <f>((W18*V18)/(X25)*$J$15)</f>
        <v>49.481970810551893</v>
      </c>
      <c r="Z18" s="377">
        <f>Y18</f>
        <v>49.481970810551893</v>
      </c>
      <c r="AA18" s="24">
        <f>_xlfn.IFS((U18&lt;='Frame Capacities'!$BS$14),(U18*'Frame Capacities'!$BM$4*'Frame Capacities'!$BN$14),(AND((U18&gt;'Frame Capacities'!$BS$14),(U18&lt;='Frame Capacities'!$BT$14))),((U18-'Frame Capacities'!$BS$14)*'Frame Capacities'!$BM$4*('Frame Capacities'!$BO$14)+'Frame Capacities'!$BI$14),(AND((U18&gt;'Frame Capacities'!$BT$14),(U18&lt;='Frame Capacities'!$BU$14))),((U18-'Frame Capacities'!$BT$14)*'Frame Capacities'!$BM$4*('Frame Capacities'!$BP$14)+'Frame Capacities'!$BJ$14),(AND((U18&gt;'Frame Capacities'!$BU$14),(U18&lt;='Frame Capacities'!$BV$14))),((U18-'Frame Capacities'!$BU$14)*'Frame Capacities'!$BM$4*('Frame Capacities'!$BQ$14)+'Frame Capacities'!$BK$14))</f>
        <v>3.9889512628055157</v>
      </c>
      <c r="AB18" s="40">
        <f>_xlfn.IFS((U18&lt;='Infill Capacities'!$DA$14),(U18*'Infill Capacities'!$CU$14*'Infill Capacities'!$CT$4),(AND((U18&gt;'Infill Capacities'!$DA$14),(U18&lt;='Infill Capacities'!$DB$14))),((U18-'Infill Capacities'!$DA$14)*'Infill Capacities'!$CT$4*('Infill Capacities'!$CW$14)+'Infill Capacities'!$CP$14),(AND((U18&gt;'Infill Capacities'!$DB$14),(U18&lt;='Infill Capacities'!$DC$14))),((U18-'Infill Capacities'!$DB$14)*'Infill Capacities'!$CT$4*('Infill Capacities'!$CX$14)+'Infill Capacities'!$CQ$14),(AND((U18&gt;'Infill Capacities'!$DC$14),(U18&lt;='Infill Capacities'!$DD$14))),((U18-'Infill Capacities'!$DC$14)*'Infill Capacities'!$CT$4*('Infill Capacities'!$CY$14)+'Infill Capacities'!$CS$14))</f>
        <v>46.052060113398241</v>
      </c>
      <c r="AC18" s="55">
        <f>AA18/$C$16</f>
        <v>4.4786129447666717E-2</v>
      </c>
      <c r="AD18" s="84">
        <f>AB18/$D$16</f>
        <v>0.12580880134134931</v>
      </c>
      <c r="AE18" s="375">
        <f t="shared" ref="AE18:AE23" si="20">AA18+AB18</f>
        <v>50.041011376203755</v>
      </c>
      <c r="AF18" s="375">
        <f>Z18-AE18</f>
        <v>-0.55904056565186266</v>
      </c>
      <c r="AG18" s="330">
        <f t="shared" ref="AG18:AG23" si="21">(Z18-(AE18))/Z18</f>
        <v>-1.129786377733865E-2</v>
      </c>
      <c r="AH18" s="2"/>
    </row>
    <row r="19" spans="1:34" x14ac:dyDescent="0.25">
      <c r="A19" s="226"/>
      <c r="B19" s="519">
        <v>3</v>
      </c>
      <c r="C19" s="15">
        <f>'System Capacities'!N9</f>
        <v>154.19999999999999</v>
      </c>
      <c r="D19" s="15">
        <f>'System Capacities'!O9</f>
        <v>364.26240000000007</v>
      </c>
      <c r="E19" s="24">
        <f>'System Capacities'!P9</f>
        <v>398.04396531436259</v>
      </c>
      <c r="F19" s="55">
        <f>'System Capacities'!Q9</f>
        <v>1.9804855923109218E-3</v>
      </c>
      <c r="G19" s="15">
        <f>'System Capacities'!R9</f>
        <v>66994.338300959585</v>
      </c>
      <c r="H19" s="521"/>
      <c r="I19" s="524" t="s">
        <v>300</v>
      </c>
      <c r="J19" s="39">
        <v>1</v>
      </c>
      <c r="K19" s="521"/>
      <c r="L19" s="521"/>
      <c r="M19" s="521"/>
      <c r="N19" s="170"/>
      <c r="O19" s="2"/>
      <c r="P19" s="16">
        <f>_xlfn.IFS(('System Capacities'!$N$20+'System Capacities'!$N$33=2),(ABS(Z6/$G$17)),('System Capacities'!$N$20+'System Capacities'!$N$33=3),(ABS((Z6-'System Capacities'!$G$46)/$G$17)+('System Capacities'!$H$46*'System Capacities'!$D$7)),('System Capacities'!$N$20+'System Capacities'!$N$33=4),(ABS((Z6-'System Capacities'!$G$47)/$G$17)+('System Capacities'!$H$47*'System Capacities'!$D$7)),('System Capacities'!$N$20+'System Capacities'!$N$33=5),(ABS(((Z6-AF6)-'System Capacities'!G$48)/$G$17)+('System Capacities'!$H$48*'System Capacities'!$D$7)),('System Capacities'!$N$20+'System Capacities'!$N$33=6),(ABS(((Z6-AF6)-'System Capacities'!$G$49)/$G$17)+('System Capacities'!$H$49*'System Capacities'!$D$7)),('System Capacities'!$N$20+'System Capacities'!$N$33=7),(ABS(((Z6-AF6)-'System Capacities'!$G$50)/$G$17)+('System Capacities'!$H$50*'System Capacities'!$D$7)),('System Capacities'!N33+'System Capacities'!$N$33=8),(ABS(((Z6-AF6)-'System Capacities'!$G$51)/$G$17)+('System Capacities'!$H$51*'System Capacities'!$D$7)))</f>
        <v>1.7633195985827202E-3</v>
      </c>
      <c r="Q19" s="29">
        <f t="shared" si="15"/>
        <v>1.1542717912289517E-2</v>
      </c>
      <c r="R19" s="2"/>
      <c r="S19" s="14">
        <v>5</v>
      </c>
      <c r="T19" s="15">
        <f t="shared" si="16"/>
        <v>14.75</v>
      </c>
      <c r="U19" s="16">
        <f t="shared" si="17"/>
        <v>5.8777319952757338E-4</v>
      </c>
      <c r="V19" s="28">
        <f t="shared" si="18"/>
        <v>1.1542717912289517E-2</v>
      </c>
      <c r="W19" s="15">
        <f>'Structural Information'!$Z$7</f>
        <v>40.367000000000004</v>
      </c>
      <c r="X19" s="15">
        <f t="shared" si="19"/>
        <v>0.46594489396539102</v>
      </c>
      <c r="Y19" s="15">
        <f>((W19*V19)/(X25)*$J$15)</f>
        <v>48.136628851289913</v>
      </c>
      <c r="Z19" s="377">
        <f>Z18+Y19</f>
        <v>97.618599661841813</v>
      </c>
      <c r="AA19" s="24">
        <f>_xlfn.IFS((U19&lt;='Frame Capacities'!$BS$15),(U19*'Frame Capacities'!$BM$5*'Frame Capacities'!$BN$15),(AND((U19&gt;'Frame Capacities'!$BS$15),(U19&lt;='Frame Capacities'!$BT$15))),((U19-'Frame Capacities'!$BS$15)*'Frame Capacities'!$BM$5*('Frame Capacities'!$BO$15)+'Frame Capacities'!$BI$15),(AND((U19&gt;'Frame Capacities'!$BT$15),(U19&lt;='Frame Capacities'!$BU$15))),((U19-'Frame Capacities'!$BT$15)*'Frame Capacities'!$BM$5*('Frame Capacities'!$BP$15)+'Frame Capacities'!$BJ$15),(AND((U19&gt;'Frame Capacities'!$BU$15),(U19&lt;='Frame Capacities'!$BV$15))),((U19-'Frame Capacities'!$BU$15)*'Frame Capacities'!$BM$5*('Frame Capacities'!$BQ$15)+'Frame Capacities'!$BK$15))</f>
        <v>6.3936319528505718</v>
      </c>
      <c r="AB19" s="40">
        <f>_xlfn.IFS((U19&lt;='Infill Capacities'!$DA$15),(U19*'Infill Capacities'!$CU$15*'Infill Capacities'!$CT$5),(AND((U19&gt;'Infill Capacities'!$DA$15),(U19&lt;='Infill Capacities'!$DB$15))),((U19-'Infill Capacities'!$DA$15)*'Infill Capacities'!$CT$5*('Infill Capacities'!$CW$15)+'Infill Capacities'!$CP$15),(AND((U19&gt;'Infill Capacities'!$DB$15),(U19&lt;='Infill Capacities'!$DC$15))),((U19-'Infill Capacities'!$DB$15)*'Infill Capacities'!$CT$5*('Infill Capacities'!$CX$15)+'Infill Capacities'!$CQ$15),(AND((U19&gt;'Infill Capacities'!$DC$15),(U19&lt;='Infill Capacities'!$DD$15))),((U19-'Infill Capacities'!$DC$15)*'Infill Capacities'!$CT$5*('Infill Capacities'!$CY$15)+'Infill Capacities'!$CS$15))</f>
        <v>91.976325573070994</v>
      </c>
      <c r="AC19" s="55">
        <f>AA19/$C$17</f>
        <v>6.124168537213192E-2</v>
      </c>
      <c r="AD19" s="84">
        <f>AB19/$D$17</f>
        <v>0.25126848274835806</v>
      </c>
      <c r="AE19" s="375">
        <f t="shared" si="20"/>
        <v>98.369957525921564</v>
      </c>
      <c r="AF19" s="375">
        <f t="shared" ref="AF19:AF23" si="22">Z19-AE19</f>
        <v>-0.75135786407975047</v>
      </c>
      <c r="AG19" s="330">
        <f t="shared" si="21"/>
        <v>-7.6968719760630733E-3</v>
      </c>
      <c r="AH19" s="2"/>
    </row>
    <row r="20" spans="1:34" x14ac:dyDescent="0.25">
      <c r="A20" s="226"/>
      <c r="B20" s="519">
        <v>2</v>
      </c>
      <c r="C20" s="15">
        <f>'System Capacities'!N10</f>
        <v>166.76666666666665</v>
      </c>
      <c r="D20" s="15">
        <f>'System Capacities'!O10</f>
        <v>364.26240000000007</v>
      </c>
      <c r="E20" s="24">
        <f>'System Capacities'!P10</f>
        <v>399.94609494168662</v>
      </c>
      <c r="F20" s="55">
        <f>'System Capacities'!Q10</f>
        <v>1.8270494715492639E-3</v>
      </c>
      <c r="G20" s="15">
        <f>'System Capacities'!R10</f>
        <v>72967.57261176742</v>
      </c>
      <c r="H20" s="521"/>
      <c r="I20" s="521"/>
      <c r="J20" s="523"/>
      <c r="K20" s="521"/>
      <c r="L20" s="521"/>
      <c r="M20" s="521"/>
      <c r="N20" s="170"/>
      <c r="O20" s="2"/>
      <c r="P20" s="16">
        <f>_xlfn.IFS(('System Capacities'!$N$21+'System Capacities'!$N$34=2),(ABS(Z7/$G$18)),('System Capacities'!$N$21+'System Capacities'!$N$34=3),(ABS((Z7-'System Capacities'!$K$46)/$G$18)+('System Capacities'!$L$46*'System Capacities'!$D$8)),('System Capacities'!$N$21+'System Capacities'!$N$34=4),(ABS((Z7-'System Capacities'!$K$47)/$G$18)+('System Capacities'!$L$47*'System Capacities'!$D$8)),('System Capacities'!$N$21+'System Capacities'!$N$34=5),(ABS(((Z7-AF7)-'System Capacities'!$K$48)/$G$18)+('System Capacities'!$L$48*'System Capacities'!$D$8)),('System Capacities'!$N$21+'System Capacities'!$N$34=6),(ABS(((Z7-AF7)-'System Capacities'!$K$49)/$G$18)+('System Capacities'!$L$49*'System Capacities'!$D$8)),('System Capacities'!$N$21+'System Capacities'!$N$34=7),(ABS(((Z7-AF7)-'System Capacities'!$K$50)/$G$18)+('System Capacities'!$L$50*'System Capacities'!$D$8)),('System Capacities'!$N$21+'System Capacities'!$N$34=8),(ABS(((Z7-AF7)-'System Capacities'!$K$51)/$G$18)+('System Capacities'!$L$51*'System Capacities'!$D$8)))</f>
        <v>2.2946570977019714E-3</v>
      </c>
      <c r="Q20" s="29">
        <f t="shared" si="15"/>
        <v>9.7793983137067966E-3</v>
      </c>
      <c r="R20" s="2"/>
      <c r="S20" s="14">
        <v>4</v>
      </c>
      <c r="T20" s="15">
        <f t="shared" si="16"/>
        <v>11.75</v>
      </c>
      <c r="U20" s="16">
        <f t="shared" si="17"/>
        <v>7.6488569923399046E-4</v>
      </c>
      <c r="V20" s="28">
        <f t="shared" si="18"/>
        <v>9.7793983137067966E-3</v>
      </c>
      <c r="W20" s="15">
        <f>'Structural Information'!$Z$8</f>
        <v>40.367000000000004</v>
      </c>
      <c r="X20" s="15">
        <f t="shared" si="19"/>
        <v>0.39476497172940228</v>
      </c>
      <c r="Y20" s="15">
        <f>((W20*V20)/(X25)*$J$15)</f>
        <v>40.783052188655709</v>
      </c>
      <c r="Z20" s="377">
        <f>Z19+Y20</f>
        <v>138.40165185049753</v>
      </c>
      <c r="AA20" s="24">
        <f>_xlfn.IFS((U20&lt;='Frame Capacities'!$BS$16),(U20*'Frame Capacities'!$BM$6*'Frame Capacities'!$BN$16),(AND((U20&gt;'Frame Capacities'!$BS$16),(U20&lt;='Frame Capacities'!$BT$16))),((U20-'Frame Capacities'!$BS$16)*'Frame Capacities'!$BM$6*('Frame Capacities'!$BO$16)+'Frame Capacities'!$BI$16),(AND((U20&gt;'Frame Capacities'!$BT$16),(U20&lt;='Frame Capacities'!$BU$16))),((U20-'Frame Capacities'!$BT$16)*'Frame Capacities'!$BM$6*('Frame Capacities'!$BP$16)+'Frame Capacities'!$BJ$16),(AND((U20&gt;'Frame Capacities'!$BU$16),(U20&lt;='Frame Capacities'!$BV$16))),((U20-'Frame Capacities'!$BU$16)*'Frame Capacities'!$BM$6*('Frame Capacities'!$BQ$16)+'Frame Capacities'!$BK$16))</f>
        <v>8.84088941350171</v>
      </c>
      <c r="AB20" s="40">
        <f>_xlfn.IFS((U20&lt;='Infill Capacities'!$DA$16),(U20*'Infill Capacities'!$CU$16*'Infill Capacities'!$CT$6),(AND((U20&gt;'Infill Capacities'!$DA$16),(U20&lt;='Infill Capacities'!$DB$16))),((U20-'Infill Capacities'!$DA$16)*'Infill Capacities'!$CT$6*('Infill Capacities'!$CW$16)+'Infill Capacities'!$CP$16),(AND((U20&gt;'Infill Capacities'!$DB$16),(U20&lt;='Infill Capacities'!$DC$16))),((U20-'Infill Capacities'!$DB$16)*'Infill Capacities'!$CT$6*('Infill Capacities'!$CX$16)+'Infill Capacities'!$CQ$16),(AND((U20&gt;'Infill Capacities'!$DC$16),(U20&lt;='Infill Capacities'!$DD$16))),((U20-'Infill Capacities'!$DC$16)*'Infill Capacities'!$CT$6*('Infill Capacities'!$CY$16)+'Infill Capacities'!$CS$16))</f>
        <v>130.18757940460284</v>
      </c>
      <c r="AC20" s="55">
        <f>AA20/$C$18</f>
        <v>7.9695517549594738E-2</v>
      </c>
      <c r="AD20" s="84">
        <f>AB20/$D$18</f>
        <v>0.35565712530761756</v>
      </c>
      <c r="AE20" s="375">
        <f t="shared" si="20"/>
        <v>139.02846881810456</v>
      </c>
      <c r="AF20" s="375">
        <f t="shared" si="22"/>
        <v>-0.62681696760702721</v>
      </c>
      <c r="AG20" s="330">
        <f t="shared" si="21"/>
        <v>-4.5289702776388783E-3</v>
      </c>
      <c r="AH20" s="2"/>
    </row>
    <row r="21" spans="1:34" x14ac:dyDescent="0.25">
      <c r="A21" s="226"/>
      <c r="B21" s="519">
        <v>1</v>
      </c>
      <c r="C21" s="15">
        <f>'System Capacities'!N11</f>
        <v>243.1272727272727</v>
      </c>
      <c r="D21" s="15">
        <f>'System Capacities'!O11</f>
        <v>353.54880000000003</v>
      </c>
      <c r="E21" s="24">
        <f>'System Capacities'!P11</f>
        <v>419.5860243533491</v>
      </c>
      <c r="F21" s="55">
        <f>'System Capacities'!Q11</f>
        <v>1.7839817374026652E-3</v>
      </c>
      <c r="G21" s="15">
        <f>'System Capacities'!R11</f>
        <v>85525.951824277145</v>
      </c>
      <c r="H21" s="521"/>
      <c r="I21" s="521"/>
      <c r="J21" s="523"/>
      <c r="K21" s="521"/>
      <c r="L21" s="521"/>
      <c r="M21" s="521"/>
      <c r="N21" s="170"/>
      <c r="O21" s="2"/>
      <c r="P21" s="16">
        <f>_xlfn.IFS(('System Capacities'!$N$22+'System Capacities'!$N$35=2),(Z8/$G$19),('System Capacities'!$N$22+'System Capacities'!$N$35=3),(ABS((Z8-'System Capacities'!$C$56)/$G$19)+('System Capacities'!$D$56*'System Capacities'!$D$9)),('System Capacities'!$N$22+'System Capacities'!$N$35=4),(ABS((Z8-'System Capacities'!$C$57)/$G$19)+('System Capacities'!$D$57*'System Capacities'!$D$9)),('System Capacities'!$N$22+'System Capacities'!$N$35=5),(ABS(((Z8-AF8)-'System Capacities'!$C$58)/$G$19)+('System Capacities'!$D$58*'System Capacities'!$D$9)),('System Capacities'!$N$22+'System Capacities'!$N$35=6),(ABS(((Z8-AF8)-'System Capacities'!$C$59)/$G$19)+('System Capacities'!$D$60*'System Capacities'!$D$9)),('System Capacities'!$N$22+'System Capacities'!$N$35=7),(ABS(((Z8-AF8)-'System Capacities'!$C$60)/$G$19)+('System Capacities'!$D$59*'System Capacities'!$D$9)),('System Capacities'!$N$22+'System Capacities'!$N$35=8),(ABS(((Z8-AF8)-'System Capacities'!$C$61)/$G$19)+('System Capacities'!$D$61*'System Capacities'!$D$9)))</f>
        <v>2.5372403610929694E-3</v>
      </c>
      <c r="Q21" s="29">
        <f t="shared" si="15"/>
        <v>7.4847412160048248E-3</v>
      </c>
      <c r="R21" s="2"/>
      <c r="S21" s="14">
        <v>3</v>
      </c>
      <c r="T21" s="15">
        <f t="shared" si="16"/>
        <v>8.75</v>
      </c>
      <c r="U21" s="16">
        <f t="shared" si="17"/>
        <v>8.4574678703098983E-4</v>
      </c>
      <c r="V21" s="28">
        <f t="shared" si="18"/>
        <v>7.4847412160048248E-3</v>
      </c>
      <c r="W21" s="15">
        <f>'Structural Information'!$Z$9</f>
        <v>40.367000000000004</v>
      </c>
      <c r="X21" s="15">
        <f t="shared" si="19"/>
        <v>0.30213654866646678</v>
      </c>
      <c r="Y21" s="15">
        <f>((W21*V21)/(X25)*$J$15)</f>
        <v>31.213637264684085</v>
      </c>
      <c r="Z21" s="377">
        <f>Z20+Y21</f>
        <v>169.61528911518161</v>
      </c>
      <c r="AA21" s="24">
        <f>_xlfn.IFS((U21&lt;='Frame Capacities'!$BS$17),(U21*'Frame Capacities'!$BM$7*'Frame Capacities'!$BN$17),(AND((U21&gt;'Frame Capacities'!$BS$17),(U21&lt;='Frame Capacities'!$BT$17))),((U21-'Frame Capacities'!$BS$17)*'Frame Capacities'!$BM$7*('Frame Capacities'!$BO$17)+'Frame Capacities'!$BI$17),(AND((U21&gt;'Frame Capacities'!$BT$17),(U21&lt;='Frame Capacities'!$BU$17))),((U21-'Frame Capacities'!$BT$17)*'Frame Capacities'!$BM$7*('Frame Capacities'!$BP$17)+'Frame Capacities'!$BJ$17),(AND((U21&gt;'Frame Capacities'!$BU$17),(U21&lt;='Frame Capacities'!$BV$17))),((U21-'Frame Capacities'!$BU$17)*'Frame Capacities'!$BM$7*('Frame Capacities'!$BQ$17)+'Frame Capacities'!$BK$17))</f>
        <v>14.426083399153718</v>
      </c>
      <c r="AB21" s="40">
        <f>_xlfn.IFS((U21&lt;='Infill Capacities'!$DA$17),(U21*'Infill Capacities'!$CU$17*'Infill Capacities'!$CT$7),(AND((U21&gt;'Infill Capacities'!$DA$17),(U21&lt;='Infill Capacities'!$DB$17))),((U21-'Infill Capacities'!$DA$17)*'Infill Capacities'!$CT$7*('Infill Capacities'!$CW$17)+'Infill Capacities'!$CP$17),(AND((U21&gt;'Infill Capacities'!$DB$17),(U21&lt;='Infill Capacities'!$DC$17))),((U21-'Infill Capacities'!$DB$17)*'Infill Capacities'!$CT$7*('Infill Capacities'!$CX$17)+'Infill Capacities'!$CQ$17),(AND((U21&gt;'Infill Capacities'!$DC$17),(U21&lt;='Infill Capacities'!$DD$17))),((U21-'Infill Capacities'!$DC$17)*'Infill Capacities'!$CT$7*('Infill Capacities'!$CY$17)+'Infill Capacities'!$CS$17))</f>
        <v>155.55465570275754</v>
      </c>
      <c r="AC21" s="55">
        <f>AA21/$C$19</f>
        <v>9.3554367050283527E-2</v>
      </c>
      <c r="AD21" s="84">
        <f>AB21/$D$19</f>
        <v>0.42704011092761018</v>
      </c>
      <c r="AE21" s="375">
        <f t="shared" si="20"/>
        <v>169.98073910191127</v>
      </c>
      <c r="AF21" s="375">
        <f t="shared" si="22"/>
        <v>-0.36544998672965789</v>
      </c>
      <c r="AG21" s="330">
        <f t="shared" si="21"/>
        <v>-2.1545816337434636E-3</v>
      </c>
      <c r="AH21" s="2"/>
    </row>
    <row r="22" spans="1:34" x14ac:dyDescent="0.25">
      <c r="A22" s="226"/>
      <c r="B22" s="521"/>
      <c r="C22" s="521"/>
      <c r="D22" s="521"/>
      <c r="E22" s="521"/>
      <c r="F22" s="521"/>
      <c r="G22" s="521"/>
      <c r="H22" s="521"/>
      <c r="I22" s="521"/>
      <c r="J22" s="521"/>
      <c r="K22" s="521"/>
      <c r="L22" s="521"/>
      <c r="M22" s="521"/>
      <c r="N22" s="170"/>
      <c r="O22" s="2"/>
      <c r="P22" s="16">
        <f>_xlfn.IFS(('System Capacities'!$N$23+'System Capacities'!$N$36=2),(ABS(Z9/$G$20)),('System Capacities'!$N$23+'System Capacities'!$N$36=3),(ABS((Z9-'System Capacities'!$G$56)/$G$20)+('System Capacities'!$H$56*'System Capacities'!$D$10)),('System Capacities'!$N$23+'System Capacities'!$N$36=4),(ABS((Z9-'System Capacities'!$G$57)/$G$20)+('System Capacities'!$H$57*'System Capacities'!$D$10)),('System Capacities'!$N$23+'System Capacities'!$N$36=5),(ABS(((Z9-AF9)-'System Capacities'!$G$58)/$G$20)+('System Capacities'!$H$58*'System Capacities'!$D$10)),('System Capacities'!$N$23+'System Capacities'!$N$36=6),(ABS(((Z9-AF9)-'System Capacities'!$G$60)/$G$20)+('System Capacities'!$H$60*'System Capacities'!$D$10)),('System Capacities'!$N$23+'System Capacities'!$N$36=7),(ABS(((Z9-AF9)-'System Capacities'!$G$59)/$G$20)+('System Capacities'!$H$59*'System Capacities'!$D$10)),('System Capacities'!$N$23+'System Capacities'!$N$36=8),(ABS(((Z9-AF9)-'System Capacities'!$G$61)/$G$20)+('System Capacities'!$H$61*'System Capacities'!$D$10)))</f>
        <v>2.6090293648672555E-3</v>
      </c>
      <c r="Q22" s="29">
        <f>Q23+P22</f>
        <v>4.9475008549118554E-3</v>
      </c>
      <c r="R22" s="2"/>
      <c r="S22" s="14">
        <v>2</v>
      </c>
      <c r="T22" s="15">
        <f t="shared" si="16"/>
        <v>5.75</v>
      </c>
      <c r="U22" s="16">
        <f>P22/(T22-T23)</f>
        <v>8.6967645495575178E-4</v>
      </c>
      <c r="V22" s="28">
        <f t="shared" si="18"/>
        <v>4.9475008549118554E-3</v>
      </c>
      <c r="W22" s="15">
        <f>'Structural Information'!$Z$10</f>
        <v>40.367000000000004</v>
      </c>
      <c r="X22" s="15">
        <f t="shared" si="19"/>
        <v>0.19971576701022689</v>
      </c>
      <c r="Y22" s="15">
        <f>((W22*V22)/(X25)*$J$15)</f>
        <v>20.632576677696257</v>
      </c>
      <c r="Z22" s="377">
        <f>Z21+Y22</f>
        <v>190.24786579287786</v>
      </c>
      <c r="AA22" s="24">
        <f>_xlfn.IFS((U22&lt;='Frame Capacities'!$BS$18),(U22*'Frame Capacities'!$BM$8*'Frame Capacities'!$BN$18),(AND((U22&gt;'Frame Capacities'!$BS$18),(U22&lt;='Frame Capacities'!$BT$18))),((U22-'Frame Capacities'!$BS$18)*'Frame Capacities'!$BM$8*('Frame Capacities'!$BO$18)+'Frame Capacities'!$BI$18),(AND((U22&gt;'Frame Capacities'!$BT$18),(U22&lt;='Frame Capacities'!$BU$18))),((U22-'Frame Capacities'!$BT$18)*'Frame Capacities'!$BM$8*('Frame Capacities'!$BP$18)+'Frame Capacities'!$BJ$18),(AND((U22&gt;'Frame Capacities'!$BU$18),(U22&lt;='Frame Capacities'!$BV$18))),((U22-'Frame Capacities'!$BU$18)*'Frame Capacities'!$BM$8*('Frame Capacities'!$BQ$18)+'Frame Capacities'!$BK$18))</f>
        <v>16.985456496858554</v>
      </c>
      <c r="AB22" s="40">
        <f>_xlfn.IFS((U22&lt;='Infill Capacities'!$DA$18),(U22*'Infill Capacities'!$CU$18*'Infill Capacities'!$CT$8),(AND((U22&gt;'Infill Capacities'!$DA$18),(U22&lt;='Infill Capacities'!$DB$18))),((U22-'Infill Capacities'!$DA$18)*'Infill Capacities'!$CT$8*('Infill Capacities'!$CW$18)+'Infill Capacities'!$CP$18),(AND((U22&gt;'Infill Capacities'!$DB$18),(U22&lt;='Infill Capacities'!$DC$18))),((U22-'Infill Capacities'!$DB$18)*'Infill Capacities'!$CT$8*('Infill Capacities'!$CX$18)+'Infill Capacities'!$CQ$18),(AND((U22&gt;'Infill Capacities'!$DC$18),(U22&lt;='Infill Capacities'!$DD$18))),((U22-'Infill Capacities'!$DC$18)*'Infill Capacities'!$CT$8*('Infill Capacities'!$CY$18)+'Infill Capacities'!$CS$18))</f>
        <v>173.38908313032633</v>
      </c>
      <c r="AC22" s="55">
        <f>AA22/$C$20</f>
        <v>0.10185162800434872</v>
      </c>
      <c r="AD22" s="84">
        <f>AB22/$D$20</f>
        <v>0.47600049615421819</v>
      </c>
      <c r="AE22" s="375">
        <f t="shared" si="20"/>
        <v>190.37453962718487</v>
      </c>
      <c r="AF22" s="375">
        <f t="shared" si="22"/>
        <v>-0.12667383430701307</v>
      </c>
      <c r="AG22" s="330">
        <f t="shared" si="21"/>
        <v>-6.6583577050437139E-4</v>
      </c>
      <c r="AH22" s="2"/>
    </row>
    <row r="23" spans="1:34" ht="15.75" thickBot="1" x14ac:dyDescent="0.3">
      <c r="A23" s="226"/>
      <c r="B23" s="521"/>
      <c r="C23" s="521"/>
      <c r="D23" s="521"/>
      <c r="E23" s="521"/>
      <c r="F23" s="521"/>
      <c r="G23" s="521"/>
      <c r="H23" s="521"/>
      <c r="I23" s="521"/>
      <c r="J23" s="521"/>
      <c r="K23" s="521"/>
      <c r="L23" s="521"/>
      <c r="M23" s="521"/>
      <c r="N23" s="170"/>
      <c r="O23" s="2"/>
      <c r="P23" s="16">
        <f>_xlfn.IFS(('System Capacities'!$N$24+'System Capacities'!$N$37=2),(ABS(Z10/$G$21)),('System Capacities'!$N$24+'System Capacities'!$N$37=3),(ABS((Z10-'System Capacities'!$K$56)/$G$21)+('System Capacities'!$L$56*'System Capacities'!$D$11)),('System Capacities'!$N$24+'System Capacities'!$N$37=4),(ABS((Z10-'System Capacities'!$K$57)/$G$21)+('System Capacities'!$L$57*'System Capacities'!$D$11)),('System Capacities'!$N$24+'System Capacities'!$N$37=5),(ABS(((Z10-AF10)-'System Capacities'!$K$58)/$G$21)+('System Capacities'!$L$58*'System Capacities'!$D$11)),('System Capacities'!$N$24+'System Capacities'!$N$37=6),(ABS(((Z10-AF10)-'System Capacities'!$K$60)/$G$21)+('System Capacities'!$L$60*'System Capacities'!$D$11)),('System Capacities'!$N$24+'System Capacities'!$N$37=7),(ABS(((Z10-AF10)-'System Capacities'!$K$59)/$G$21)+('System Capacities'!$L$59*'System Capacities'!$D$11)),('System Capacities'!$N$24+'System Capacities'!$N$37=8),(ABS(((Z10-AF10)-'System Capacities'!$K$61)/$G$21)+('System Capacities'!$L$61*'System Capacities'!$D$11)))</f>
        <v>2.3384714900445995E-3</v>
      </c>
      <c r="Q23" s="29">
        <f t="shared" si="15"/>
        <v>2.3384714900445995E-3</v>
      </c>
      <c r="R23" s="2"/>
      <c r="S23" s="14">
        <v>1</v>
      </c>
      <c r="T23" s="15">
        <f t="shared" si="16"/>
        <v>2.75</v>
      </c>
      <c r="U23" s="16">
        <f t="shared" si="17"/>
        <v>8.5035326910712708E-4</v>
      </c>
      <c r="V23" s="28">
        <f t="shared" si="18"/>
        <v>2.3384714900445995E-3</v>
      </c>
      <c r="W23" s="15">
        <f>'Structural Information'!$Z$11</f>
        <v>40.367000000000004</v>
      </c>
      <c r="X23" s="15">
        <f t="shared" si="19"/>
        <v>9.4397078638630352E-2</v>
      </c>
      <c r="Y23" s="15">
        <f>((W23*V23)/(X25)*$J$15)</f>
        <v>9.7521342071221166</v>
      </c>
      <c r="Z23" s="377">
        <f>Z22+Y23</f>
        <v>199.99999999999997</v>
      </c>
      <c r="AA23" s="24">
        <f>_xlfn.IFS((U23&lt;='Frame Capacities'!$BS$19),(U23*'Frame Capacities'!$BM$9*'Frame Capacities'!$BN$19),(AND((U23&gt;'Frame Capacities'!$BS$19),(U23&lt;='Frame Capacities'!$BT$19))),((U23-'Frame Capacities'!$BS$19)*'Frame Capacities'!$BM$9*('Frame Capacities'!$BO$19)+'Frame Capacities'!$BI$19),(AND((U23&gt;'Frame Capacities'!$BT$19),(U23&lt;='Frame Capacities'!$BU$19))),((U23-'Frame Capacities'!$BT$19)*'Frame Capacities'!$BM$9*('Frame Capacities'!$BP$19)+'Frame Capacities'!$BJ$19),(AND((U23&gt;'Frame Capacities'!$BU$19),(U23&lt;='Frame Capacities'!$BV$19))),((U23-'Frame Capacities'!$BU$19)*'Frame Capacities'!$BM$9*('Frame Capacities'!$BQ$19)+'Frame Capacities'!$BK$19))</f>
        <v>31.477323133020615</v>
      </c>
      <c r="AB23" s="40">
        <f>_xlfn.IFS((U23&lt;='Infill Capacities'!$DA$19),(U23*'Infill Capacities'!$CU$19*'Infill Capacities'!$CT$9),(AND((U23&gt;'Infill Capacities'!$DA$19),(U23&lt;='Infill Capacities'!$DB$19))),((U23-'Infill Capacities'!$DA$19)*'Infill Capacities'!$CT$9*('Infill Capacities'!$CW$19)+'Infill Capacities'!$CP$19),(AND((U23&gt;'Infill Capacities'!$DB$19),(U23&lt;='Infill Capacities'!$DC$19))),((U23-'Infill Capacities'!$DB$19)*'Infill Capacities'!$CT$9*('Infill Capacities'!$CX$19)+'Infill Capacities'!$CQ$19),(AND((U23&gt;'Infill Capacities'!$DC$19),(U23&lt;='Infill Capacities'!$DD$19))),((U23-'Infill Capacities'!$DC$19)*'Infill Capacities'!$CT$9*('Infill Capacities'!$CY$19)+'Infill Capacities'!$CS$19))</f>
        <v>168.52267686697942</v>
      </c>
      <c r="AC23" s="55">
        <f>AA23/$C$21</f>
        <v>0.12946849927581019</v>
      </c>
      <c r="AD23" s="84">
        <f>AB23/$D$21</f>
        <v>0.47666029941829646</v>
      </c>
      <c r="AE23" s="375">
        <f t="shared" si="20"/>
        <v>200.00000000000003</v>
      </c>
      <c r="AF23" s="375">
        <f t="shared" si="22"/>
        <v>0</v>
      </c>
      <c r="AG23" s="330">
        <f t="shared" si="21"/>
        <v>-2.8421709430404013E-16</v>
      </c>
      <c r="AH23" s="2"/>
    </row>
    <row r="24" spans="1:34" ht="15.75" thickBot="1" x14ac:dyDescent="0.3">
      <c r="A24" s="226"/>
      <c r="B24" s="879" t="s">
        <v>366</v>
      </c>
      <c r="C24" s="880"/>
      <c r="D24" s="881"/>
      <c r="E24" s="521"/>
      <c r="F24" s="521"/>
      <c r="G24" s="521"/>
      <c r="H24" s="521"/>
      <c r="I24" s="521"/>
      <c r="J24" s="521"/>
      <c r="K24" s="521"/>
      <c r="L24" s="521"/>
      <c r="M24" s="521"/>
      <c r="N24" s="170"/>
      <c r="O24" s="2"/>
      <c r="P24" s="16">
        <v>0</v>
      </c>
      <c r="Q24" s="29">
        <f>P24</f>
        <v>0</v>
      </c>
      <c r="R24" s="2"/>
      <c r="S24" s="14">
        <v>0</v>
      </c>
      <c r="T24" s="15">
        <f t="shared" si="16"/>
        <v>0</v>
      </c>
      <c r="U24" s="33" t="s">
        <v>85</v>
      </c>
      <c r="V24" s="28">
        <f t="shared" si="18"/>
        <v>0</v>
      </c>
      <c r="W24" s="15" t="str">
        <f>E11</f>
        <v>-</v>
      </c>
      <c r="X24" s="15">
        <v>0</v>
      </c>
      <c r="Y24" s="15" t="s">
        <v>85</v>
      </c>
      <c r="Z24" s="30" t="s">
        <v>85</v>
      </c>
      <c r="AA24" s="24" t="s">
        <v>85</v>
      </c>
      <c r="AB24" s="24" t="s">
        <v>85</v>
      </c>
      <c r="AC24" s="54" t="s">
        <v>85</v>
      </c>
      <c r="AD24" s="24" t="s">
        <v>85</v>
      </c>
      <c r="AE24" s="376" t="s">
        <v>85</v>
      </c>
      <c r="AF24" s="376" t="s">
        <v>85</v>
      </c>
      <c r="AG24" s="2"/>
      <c r="AH24" s="2"/>
    </row>
    <row r="25" spans="1:34" ht="15.75" thickBot="1" x14ac:dyDescent="0.3">
      <c r="A25" s="226"/>
      <c r="B25" s="318" t="s">
        <v>365</v>
      </c>
      <c r="C25" s="333">
        <v>1</v>
      </c>
      <c r="D25" s="335"/>
      <c r="E25" s="521"/>
      <c r="F25" s="521"/>
      <c r="G25" s="521"/>
      <c r="H25" s="521"/>
      <c r="I25" s="521"/>
      <c r="J25" s="521"/>
      <c r="K25" s="521"/>
      <c r="L25" s="521"/>
      <c r="M25" s="521"/>
      <c r="N25" s="170"/>
      <c r="O25" s="2"/>
      <c r="P25" s="2"/>
      <c r="Q25" s="2"/>
      <c r="R25" s="2"/>
      <c r="S25" s="2"/>
      <c r="T25" s="2"/>
      <c r="U25" s="2"/>
      <c r="V25" s="2"/>
      <c r="W25" s="23" t="s">
        <v>99</v>
      </c>
      <c r="X25" s="35">
        <f>SUM(X18:X24)</f>
        <v>1.9359265702002109</v>
      </c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x14ac:dyDescent="0.25">
      <c r="A26" s="226"/>
      <c r="B26" s="877" t="s">
        <v>363</v>
      </c>
      <c r="C26" s="878"/>
      <c r="D26" s="334">
        <v>1</v>
      </c>
      <c r="E26" s="521"/>
      <c r="F26" s="521"/>
      <c r="G26" s="521"/>
      <c r="H26" s="521"/>
      <c r="I26" s="521"/>
      <c r="J26" s="521"/>
      <c r="K26" s="521"/>
      <c r="L26" s="521"/>
      <c r="M26" s="521"/>
      <c r="N26" s="170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ht="15.75" thickBot="1" x14ac:dyDescent="0.3">
      <c r="A27" s="226"/>
      <c r="B27" s="877" t="s">
        <v>364</v>
      </c>
      <c r="C27" s="878"/>
      <c r="D27" s="331">
        <v>2</v>
      </c>
      <c r="E27" s="521"/>
      <c r="F27" s="521"/>
      <c r="G27" s="521"/>
      <c r="H27" s="521"/>
      <c r="I27" s="521"/>
      <c r="J27" s="521"/>
      <c r="K27" s="521"/>
      <c r="L27" s="521"/>
      <c r="M27" s="521"/>
      <c r="N27" s="170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ht="15.75" thickBot="1" x14ac:dyDescent="0.3">
      <c r="A28" s="226"/>
      <c r="B28" s="875" t="s">
        <v>388</v>
      </c>
      <c r="C28" s="876"/>
      <c r="D28" s="332">
        <v>3</v>
      </c>
      <c r="E28" s="521"/>
      <c r="F28" s="521"/>
      <c r="G28" s="521"/>
      <c r="H28" s="521"/>
      <c r="I28" s="521"/>
      <c r="J28" s="521"/>
      <c r="K28" s="521"/>
      <c r="L28" s="521"/>
      <c r="M28" s="521"/>
      <c r="N28" s="170"/>
      <c r="O28" s="2"/>
      <c r="P28" s="848" t="s">
        <v>283</v>
      </c>
      <c r="Q28" s="850"/>
      <c r="R28" s="185"/>
      <c r="S28" s="848" t="s">
        <v>283</v>
      </c>
      <c r="T28" s="849"/>
      <c r="U28" s="849"/>
      <c r="V28" s="849"/>
      <c r="W28" s="849"/>
      <c r="X28" s="849"/>
      <c r="Y28" s="849"/>
      <c r="Z28" s="849"/>
      <c r="AA28" s="849"/>
      <c r="AB28" s="849"/>
      <c r="AC28" s="849"/>
      <c r="AD28" s="849"/>
      <c r="AE28" s="849"/>
      <c r="AF28" s="850"/>
      <c r="AG28" s="2"/>
      <c r="AH28" s="2"/>
    </row>
    <row r="29" spans="1:34" ht="15.75" thickBot="1" x14ac:dyDescent="0.3">
      <c r="A29" s="226"/>
      <c r="B29" s="521"/>
      <c r="C29" s="521"/>
      <c r="D29" s="525"/>
      <c r="E29" s="521"/>
      <c r="F29" s="521"/>
      <c r="G29" s="521"/>
      <c r="H29" s="521"/>
      <c r="I29" s="521"/>
      <c r="J29" s="521"/>
      <c r="K29" s="521"/>
      <c r="L29" s="521"/>
      <c r="M29" s="521"/>
      <c r="N29" s="170"/>
      <c r="O29" s="2"/>
      <c r="P29" s="857" t="s">
        <v>102</v>
      </c>
      <c r="Q29" s="858" t="s">
        <v>101</v>
      </c>
      <c r="R29" s="2"/>
      <c r="S29" s="546" t="s">
        <v>0</v>
      </c>
      <c r="T29" s="546" t="s">
        <v>92</v>
      </c>
      <c r="U29" s="858" t="s">
        <v>123</v>
      </c>
      <c r="V29" s="857" t="s">
        <v>94</v>
      </c>
      <c r="W29" s="546" t="s">
        <v>97</v>
      </c>
      <c r="X29" s="546" t="s">
        <v>98</v>
      </c>
      <c r="Y29" s="593" t="s">
        <v>95</v>
      </c>
      <c r="Z29" s="593" t="s">
        <v>96</v>
      </c>
      <c r="AA29" s="859" t="s">
        <v>217</v>
      </c>
      <c r="AB29" s="859" t="s">
        <v>216</v>
      </c>
      <c r="AC29" s="859" t="s">
        <v>218</v>
      </c>
      <c r="AD29" s="859" t="s">
        <v>219</v>
      </c>
      <c r="AE29" s="866" t="s">
        <v>422</v>
      </c>
      <c r="AF29" s="834" t="s">
        <v>423</v>
      </c>
      <c r="AG29" s="860" t="s">
        <v>276</v>
      </c>
      <c r="AH29" s="2"/>
    </row>
    <row r="30" spans="1:34" x14ac:dyDescent="0.25">
      <c r="A30" s="226"/>
      <c r="B30" s="873" t="s">
        <v>389</v>
      </c>
      <c r="C30" s="874"/>
      <c r="D30" s="521"/>
      <c r="E30" s="521"/>
      <c r="F30" s="521"/>
      <c r="G30" s="521"/>
      <c r="H30" s="521"/>
      <c r="I30" s="521"/>
      <c r="J30" s="521"/>
      <c r="K30" s="521"/>
      <c r="L30" s="521"/>
      <c r="M30" s="521"/>
      <c r="N30" s="170"/>
      <c r="O30" s="2"/>
      <c r="P30" s="550"/>
      <c r="Q30" s="547"/>
      <c r="R30" s="2"/>
      <c r="S30" s="547"/>
      <c r="T30" s="547"/>
      <c r="U30" s="547"/>
      <c r="V30" s="550"/>
      <c r="W30" s="547"/>
      <c r="X30" s="547"/>
      <c r="Y30" s="550"/>
      <c r="Z30" s="550"/>
      <c r="AA30" s="593"/>
      <c r="AB30" s="593"/>
      <c r="AC30" s="593"/>
      <c r="AD30" s="593"/>
      <c r="AE30" s="862"/>
      <c r="AF30" s="835"/>
      <c r="AG30" s="860"/>
      <c r="AH30" s="2"/>
    </row>
    <row r="31" spans="1:34" ht="15.75" thickBot="1" x14ac:dyDescent="0.3">
      <c r="A31" s="226"/>
      <c r="B31" s="370" t="s">
        <v>387</v>
      </c>
      <c r="C31" s="371">
        <f>0.0015</f>
        <v>1.5E-3</v>
      </c>
      <c r="D31" s="521"/>
      <c r="E31" s="521"/>
      <c r="F31" s="521"/>
      <c r="G31" s="521"/>
      <c r="H31" s="521"/>
      <c r="I31" s="521"/>
      <c r="J31" s="521"/>
      <c r="K31" s="521"/>
      <c r="L31" s="521"/>
      <c r="M31" s="521"/>
      <c r="N31" s="170"/>
      <c r="O31" s="2"/>
      <c r="P31" s="16">
        <f>_xlfn.IFS(('System Capacities'!$N$19+'System Capacities'!$N$32=2),(ABS(Z18/$G$16)),('System Capacities'!$N$19+'System Capacities'!$N$32=3),(ABS((Z18-'System Capacities'!$C$46)/$G$16)+('System Capacities'!$D$46*'System Capacities'!$D$6)),('System Capacities'!$N$19+'System Capacities'!$N$32=4),(ABS((Z18-'System Capacities'!$C$47)/$G$16)+('System Capacities'!$D$47*'System Capacities'!$D$6)),('System Capacities'!$N$19+'System Capacities'!$N$32=5),(ABS(((Z18-AF18)-'System Capacities'!$C$48)/$G$16)+('System Capacities'!$D$48*'System Capacities'!$D$6)),('System Capacities'!$N$19+'System Capacities'!$N$32=6),(ABS(((Z18-AF18)-'System Capacities'!$C$50)/$G$16)+('System Capacities'!$D$50*'System Capacities'!$D$6)),('System Capacities'!$N$19+'System Capacities'!$N$32=7),(ABS(((Z18-AF18)-'System Capacities'!$C$49)/$G$16)+('System Capacities'!$D$49*'System Capacities'!$D$6)),('System Capacities'!$N$19+'System Capacities'!$N$32=8),(ABS(((Z18-AF18)-'System Capacities'!$C$51)/$G$16)+('System Capacities'!$D$51*'System Capacities'!$D$6)))</f>
        <v>1.101003038094996E-3</v>
      </c>
      <c r="Q31" s="29">
        <f t="shared" ref="Q31:Q36" si="23">Q32+P31</f>
        <v>1.2612716023071412E-2</v>
      </c>
      <c r="R31" s="2"/>
      <c r="S31" s="14">
        <v>6</v>
      </c>
      <c r="T31" s="15">
        <f t="shared" ref="T31:T37" si="24">T5</f>
        <v>17.75</v>
      </c>
      <c r="U31" s="16">
        <f t="shared" ref="U31:U36" si="25">P31/(T31-T32)</f>
        <v>3.6700101269833202E-4</v>
      </c>
      <c r="V31" s="28">
        <f t="shared" ref="V31:V37" si="26">Q31</f>
        <v>1.2612716023071412E-2</v>
      </c>
      <c r="W31" s="15">
        <f>'Structural Information'!$Z$6</f>
        <v>37.8446</v>
      </c>
      <c r="X31" s="15">
        <f t="shared" ref="X31:X36" si="27">W31*V31</f>
        <v>0.47732319280672836</v>
      </c>
      <c r="Y31" s="15">
        <f>((W31*V31)/(X38)*$J$15)</f>
        <v>49.413294761262883</v>
      </c>
      <c r="Z31" s="377">
        <f>Y31</f>
        <v>49.413294761262883</v>
      </c>
      <c r="AA31" s="24">
        <f>_xlfn.IFS((U31&lt;='Frame Capacities'!$BS$14),(U31*'Frame Capacities'!$BM$4*'Frame Capacities'!$BN$14),(AND((U31&gt;'Frame Capacities'!$BS$14),(U31&lt;='Frame Capacities'!$BT$14))),((U31-'Frame Capacities'!$BS$14)*'Frame Capacities'!$BM$4*('Frame Capacities'!$BO$14)+'Frame Capacities'!$BI$14),(AND((U31&gt;'Frame Capacities'!$BT$14),(U31&lt;='Frame Capacities'!$BU$14))),((U31-'Frame Capacities'!$BT$14)*'Frame Capacities'!$BM$4*('Frame Capacities'!$BP$14)+'Frame Capacities'!$BJ$14),(AND((U31&gt;'Frame Capacities'!$BU$14),(U31&lt;='Frame Capacities'!$BV$14))),((U31-'Frame Capacities'!$BU$14)*'Frame Capacities'!$BM$4*('Frame Capacities'!$BQ$14)+'Frame Capacities'!$BK$14))</f>
        <v>3.9443881033291479</v>
      </c>
      <c r="AB31" s="40">
        <f>_xlfn.IFS((U31&lt;='Infill Capacities'!$DA$14),(U31*'Infill Capacities'!$CU$14*'Infill Capacities'!$CT$4),(AND((U31&gt;'Infill Capacities'!$DA$14),(U31&lt;='Infill Capacities'!$DB$14))),((U31-'Infill Capacities'!$DA$14)*'Infill Capacities'!$CT$4*('Infill Capacities'!$CW$14)+'Infill Capacities'!$CP$14),(AND((U31&gt;'Infill Capacities'!$DB$14),(U31&lt;='Infill Capacities'!$DC$14))),((U31-'Infill Capacities'!$DB$14)*'Infill Capacities'!$CT$4*('Infill Capacities'!$CX$14)+'Infill Capacities'!$CQ$14),(AND((U31&gt;'Infill Capacities'!$DC$14),(U31&lt;='Infill Capacities'!$DD$14))),((U31-'Infill Capacities'!$DC$14)*'Infill Capacities'!$CT$4*('Infill Capacities'!$CY$14)+'Infill Capacities'!$CS$14))</f>
        <v>45.537582707222747</v>
      </c>
      <c r="AC31" s="16">
        <f>AA31/$C$16</f>
        <v>4.4285794573306302E-2</v>
      </c>
      <c r="AD31" s="39">
        <f>AB31/$D$16</f>
        <v>0.12440330969496551</v>
      </c>
      <c r="AE31" s="375">
        <f t="shared" ref="AE31:AE36" si="28">AA31+AB31</f>
        <v>49.481970810551893</v>
      </c>
      <c r="AF31" s="375">
        <f>Z31-AE31</f>
        <v>-6.8676049289010166E-2</v>
      </c>
      <c r="AG31" s="330">
        <f t="shared" ref="AG31:AG36" si="29">(Z31-(AE31))/Z31</f>
        <v>-1.3898293894550856E-3</v>
      </c>
      <c r="AH31" s="2"/>
    </row>
    <row r="32" spans="1:34" ht="15.75" thickBot="1" x14ac:dyDescent="0.3">
      <c r="A32" s="226"/>
      <c r="B32" s="521"/>
      <c r="C32" s="521"/>
      <c r="D32" s="521"/>
      <c r="E32" s="521"/>
      <c r="F32" s="521"/>
      <c r="G32" s="521"/>
      <c r="H32" s="521"/>
      <c r="I32" s="521"/>
      <c r="J32" s="521"/>
      <c r="K32" s="521"/>
      <c r="L32" s="521"/>
      <c r="M32" s="521"/>
      <c r="N32" s="170"/>
      <c r="O32" s="2"/>
      <c r="P32" s="16">
        <f>_xlfn.IFS(('System Capacities'!$N$20+'System Capacities'!$N$33=2),(ABS(Z19/$G$17)),('System Capacities'!$N$20+'System Capacities'!$N$33=3),(ABS((Z19-'System Capacities'!$G$46)/$G$17)+('System Capacities'!$H$46*'System Capacities'!$D$7)),('System Capacities'!$N$20+'System Capacities'!$N$33=4),(ABS((Z19-'System Capacities'!$G$47)/$G$17)+('System Capacities'!$H$47*'System Capacities'!$D$7)),('System Capacities'!$N$20+'System Capacities'!$N$33=5),(ABS(((Z19-AF19)-'System Capacities'!G$48)/$G$17)+('System Capacities'!$H$48*'System Capacities'!$D$7)),('System Capacities'!$N$20+'System Capacities'!$N$33=6),(ABS(((Z19-AF19)-'System Capacities'!$G$49)/$G$17)+('System Capacities'!$H$49*'System Capacities'!$D$7)),('System Capacities'!$N$20+'System Capacities'!$N$33=7),(ABS(((Z19-AF19)-'System Capacities'!$G$50)/$G$17)+('System Capacities'!$H$50*'System Capacities'!$D$7)),('System Capacities'!N46+'System Capacities'!$N$33=8),(ABS(((Z19-AF19)-'System Capacities'!$G$51)/$G$17)+('System Capacities'!$H$51*'System Capacities'!$D$7)))</f>
        <v>1.7498512177822917E-3</v>
      </c>
      <c r="Q32" s="29">
        <f t="shared" si="23"/>
        <v>1.1511712984976417E-2</v>
      </c>
      <c r="R32" s="2"/>
      <c r="S32" s="14">
        <v>5</v>
      </c>
      <c r="T32" s="15">
        <f t="shared" si="24"/>
        <v>14.75</v>
      </c>
      <c r="U32" s="16">
        <f t="shared" si="25"/>
        <v>5.8328373926076391E-4</v>
      </c>
      <c r="V32" s="28">
        <f t="shared" si="26"/>
        <v>1.1511712984976417E-2</v>
      </c>
      <c r="W32" s="15">
        <f>'Structural Information'!$Z$7</f>
        <v>40.367000000000004</v>
      </c>
      <c r="X32" s="15">
        <f t="shared" si="27"/>
        <v>0.46469331806454306</v>
      </c>
      <c r="Y32" s="15">
        <f>((W32*V32)/(X38)*$J$15)</f>
        <v>48.105829017216948</v>
      </c>
      <c r="Z32" s="377">
        <f>Z31+Y32</f>
        <v>97.519123778479837</v>
      </c>
      <c r="AA32" s="24">
        <f>_xlfn.IFS((U32&lt;='Frame Capacities'!$BS$15),(U32*'Frame Capacities'!$BM$5*'Frame Capacities'!$BN$15),(AND((U32&gt;'Frame Capacities'!$BS$15),(U32&lt;='Frame Capacities'!$BT$15))),((U32-'Frame Capacities'!$BS$15)*'Frame Capacities'!$BM$5*('Frame Capacities'!$BO$15)+'Frame Capacities'!$BI$15),(AND((U32&gt;'Frame Capacities'!$BT$15),(U32&lt;='Frame Capacities'!$BU$15))),((U32-'Frame Capacities'!$BT$15)*'Frame Capacities'!$BM$5*('Frame Capacities'!$BP$15)+'Frame Capacities'!$BJ$15),(AND((U32&gt;'Frame Capacities'!$BU$15),(U32&lt;='Frame Capacities'!$BV$15))),((U32-'Frame Capacities'!$BU$15)*'Frame Capacities'!$BM$5*('Frame Capacities'!$BQ$15)+'Frame Capacities'!$BK$15))</f>
        <v>6.3447968636767254</v>
      </c>
      <c r="AB32" s="40">
        <f>_xlfn.IFS((U32&lt;='Infill Capacities'!$DA$15),(U32*'Infill Capacities'!$CU$15*'Infill Capacities'!$CT$5),(AND((U32&gt;'Infill Capacities'!$DA$15),(U32&lt;='Infill Capacities'!$DB$15))),((U32-'Infill Capacities'!$DA$15)*'Infill Capacities'!$CT$5*('Infill Capacities'!$CW$15)+'Infill Capacities'!$CP$15),(AND((U32&gt;'Infill Capacities'!$DB$15),(U32&lt;='Infill Capacities'!$DC$15))),((U32-'Infill Capacities'!$DB$15)*'Infill Capacities'!$CT$5*('Infill Capacities'!$CX$15)+'Infill Capacities'!$CQ$15),(AND((U32&gt;'Infill Capacities'!$DC$15),(U32&lt;='Infill Capacities'!$DD$15))),((U32-'Infill Capacities'!$DC$15)*'Infill Capacities'!$CT$5*('Infill Capacities'!$CY$15)+'Infill Capacities'!$CS$15))</f>
        <v>91.273802798165093</v>
      </c>
      <c r="AC32" s="16">
        <f>AA32/$C$17</f>
        <v>6.0773916318742585E-2</v>
      </c>
      <c r="AD32" s="39">
        <f>AB32/$D$17</f>
        <v>0.24934927331433326</v>
      </c>
      <c r="AE32" s="375">
        <f t="shared" si="28"/>
        <v>97.618599661841813</v>
      </c>
      <c r="AF32" s="375">
        <f t="shared" ref="AF32:AF36" si="30">Z32-AE32</f>
        <v>-9.9475883361975548E-2</v>
      </c>
      <c r="AG32" s="330">
        <f t="shared" si="29"/>
        <v>-1.0200653934087903E-3</v>
      </c>
      <c r="AH32" s="2"/>
    </row>
    <row r="33" spans="1:34" ht="16.5" thickBot="1" x14ac:dyDescent="0.3">
      <c r="A33" s="226"/>
      <c r="B33" s="871" t="s">
        <v>390</v>
      </c>
      <c r="C33" s="872"/>
      <c r="D33" s="521"/>
      <c r="E33" s="521"/>
      <c r="F33" s="521"/>
      <c r="G33" s="521"/>
      <c r="H33" s="521"/>
      <c r="I33" s="521"/>
      <c r="J33" s="521"/>
      <c r="K33" s="521"/>
      <c r="L33" s="521"/>
      <c r="M33" s="521"/>
      <c r="N33" s="170"/>
      <c r="O33" s="2"/>
      <c r="P33" s="16">
        <f>_xlfn.IFS(('System Capacities'!$N$21+'System Capacities'!$N$34=2),(ABS(Z20/$G$18)),('System Capacities'!$N$21+'System Capacities'!$N$34=3),(ABS((Z20-'System Capacities'!$K$46)/$G$18)+('System Capacities'!$L$46*'System Capacities'!$D$8)),('System Capacities'!$N$21+'System Capacities'!$N$34=4),(ABS((Z20-'System Capacities'!$K$47)/$G$18)+('System Capacities'!$L$47*'System Capacities'!$D$8)),('System Capacities'!$N$21+'System Capacities'!$N$34=5),(ABS(((Z20-AF20)-'System Capacities'!$K$48)/$G$18)+('System Capacities'!$L$48*'System Capacities'!$D$8)),('System Capacities'!$N$21+'System Capacities'!$N$34=6),(ABS(((Z20-AF20)-'System Capacities'!$K$49)/$G$18)+('System Capacities'!$L$49*'System Capacities'!$D$8)),('System Capacities'!$N$21+'System Capacities'!$N$34=7),(ABS(((Z20-AF20)-'System Capacities'!$K$50)/$G$18)+('System Capacities'!$L$50*'System Capacities'!$D$8)),('System Capacities'!$N$21+'System Capacities'!$N$34=8),(ABS(((Z20-AF20)-'System Capacities'!$K$51)/$G$18)+('System Capacities'!$L$51*'System Capacities'!$D$8)))</f>
        <v>2.2843115187287807E-3</v>
      </c>
      <c r="Q33" s="29">
        <f t="shared" si="23"/>
        <v>9.7618617671941244E-3</v>
      </c>
      <c r="R33" s="2"/>
      <c r="S33" s="14">
        <v>4</v>
      </c>
      <c r="T33" s="15">
        <f t="shared" si="24"/>
        <v>11.75</v>
      </c>
      <c r="U33" s="16">
        <f t="shared" si="25"/>
        <v>7.6143717290959355E-4</v>
      </c>
      <c r="V33" s="28">
        <f t="shared" si="26"/>
        <v>9.7618617671941244E-3</v>
      </c>
      <c r="W33" s="15">
        <f>'Structural Information'!$Z$8</f>
        <v>40.367000000000004</v>
      </c>
      <c r="X33" s="15">
        <f t="shared" si="27"/>
        <v>0.39405707395632528</v>
      </c>
      <c r="Y33" s="15">
        <f>((W33*V33)/(X38)*$J$15)</f>
        <v>40.793446959215501</v>
      </c>
      <c r="Z33" s="377">
        <f>Z32+Y33</f>
        <v>138.31257073769535</v>
      </c>
      <c r="AA33" s="24">
        <f>_xlfn.IFS((U33&lt;='Frame Capacities'!$BS$16),(U33*'Frame Capacities'!$BM$6*'Frame Capacities'!$BN$16),(AND((U33&gt;'Frame Capacities'!$BS$16),(U33&lt;='Frame Capacities'!$BT$16))),((U33-'Frame Capacities'!$BS$16)*'Frame Capacities'!$BM$6*('Frame Capacities'!$BO$16)+'Frame Capacities'!$BI$16),(AND((U33&gt;'Frame Capacities'!$BT$16),(U33&lt;='Frame Capacities'!$BU$16))),((U33-'Frame Capacities'!$BT$16)*'Frame Capacities'!$BM$6*('Frame Capacities'!$BP$16)+'Frame Capacities'!$BJ$16),(AND((U33&gt;'Frame Capacities'!$BU$16),(U33&lt;='Frame Capacities'!$BV$16))),((U33-'Frame Capacities'!$BU$16)*'Frame Capacities'!$BM$6*('Frame Capacities'!$BQ$16)+'Frame Capacities'!$BK$16))</f>
        <v>8.8010298110747378</v>
      </c>
      <c r="AB33" s="40">
        <f>_xlfn.IFS((U33&lt;='Infill Capacities'!$DA$16),(U33*'Infill Capacities'!$CU$16*'Infill Capacities'!$CT$6),(AND((U33&gt;'Infill Capacities'!$DA$16),(U33&lt;='Infill Capacities'!$DB$16))),((U33-'Infill Capacities'!$DA$16)*'Infill Capacities'!$CT$6*('Infill Capacities'!$CW$16)+'Infill Capacities'!$CP$16),(AND((U33&gt;'Infill Capacities'!$DB$16),(U33&lt;='Infill Capacities'!$DC$16))),((U33-'Infill Capacities'!$DB$16)*'Infill Capacities'!$CT$6*('Infill Capacities'!$CX$16)+'Infill Capacities'!$CQ$16),(AND((U33&gt;'Infill Capacities'!$DC$16),(U33&lt;='Infill Capacities'!$DD$16))),((U33-'Infill Capacities'!$DC$16)*'Infill Capacities'!$CT$6*('Infill Capacities'!$CY$16)+'Infill Capacities'!$CS$16))</f>
        <v>129.60062203942277</v>
      </c>
      <c r="AC33" s="16">
        <f>AA33/$C$18</f>
        <v>7.9336206229640063E-2</v>
      </c>
      <c r="AD33" s="39">
        <f>AB33/$D$18</f>
        <v>0.35405362695445058</v>
      </c>
      <c r="AE33" s="375">
        <f t="shared" si="28"/>
        <v>138.4016518504975</v>
      </c>
      <c r="AF33" s="375">
        <f t="shared" si="30"/>
        <v>-8.9081112802148255E-2</v>
      </c>
      <c r="AG33" s="330">
        <f t="shared" si="29"/>
        <v>-6.4405651870275246E-4</v>
      </c>
      <c r="AH33" s="2"/>
    </row>
    <row r="34" spans="1:34" x14ac:dyDescent="0.25">
      <c r="A34" s="226"/>
      <c r="B34" s="867" t="s">
        <v>0</v>
      </c>
      <c r="C34" s="869" t="s">
        <v>94</v>
      </c>
      <c r="D34" s="521"/>
      <c r="E34" s="521"/>
      <c r="F34" s="521"/>
      <c r="G34" s="521"/>
      <c r="H34" s="521"/>
      <c r="I34" s="521"/>
      <c r="J34" s="521"/>
      <c r="K34" s="521"/>
      <c r="L34" s="521"/>
      <c r="M34" s="521"/>
      <c r="N34" s="170"/>
      <c r="O34" s="2"/>
      <c r="P34" s="16">
        <f>_xlfn.IFS(('System Capacities'!$N$22+'System Capacities'!$N$35=2),(Z21/$G$19),('System Capacities'!$N$22+'System Capacities'!$N$35=3),(ABS((Z21-'System Capacities'!$C$56)/$G$19)+('System Capacities'!$D$56*'System Capacities'!$D$9)),('System Capacities'!$N$22+'System Capacities'!$N$35=4),(ABS((Z21-'System Capacities'!$C$57)/$G$19)+('System Capacities'!$D$57*'System Capacities'!$D$9)),('System Capacities'!$N$22+'System Capacities'!$N$35=5),(ABS(((Z21-AF21)-'System Capacities'!$C$58)/$G$19)+('System Capacities'!$D$58*'System Capacities'!$D$9)),('System Capacities'!$N$22+'System Capacities'!$N$35=6),(ABS(((Z21-AF21)-'System Capacities'!$C$59)/$G$19)+('System Capacities'!$D$60*'System Capacities'!$D$9)),('System Capacities'!$N$22+'System Capacities'!$N$35=7),(ABS(((Z21-AF21)-'System Capacities'!$C$60)/$G$19)+('System Capacities'!$D$59*'System Capacities'!$D$9)),('System Capacities'!$N$22+'System Capacities'!$N$35=8),(ABS(((Z21-AF21)-'System Capacities'!$C$61)/$G$19)+('System Capacities'!$D$61*'System Capacities'!$D$9)))</f>
        <v>2.5317854227205963E-3</v>
      </c>
      <c r="Q34" s="29">
        <f t="shared" si="23"/>
        <v>7.4775502484653433E-3</v>
      </c>
      <c r="R34" s="2"/>
      <c r="S34" s="14">
        <v>3</v>
      </c>
      <c r="T34" s="15">
        <f t="shared" si="24"/>
        <v>8.75</v>
      </c>
      <c r="U34" s="16">
        <f t="shared" si="25"/>
        <v>8.4392847424019873E-4</v>
      </c>
      <c r="V34" s="28">
        <f t="shared" si="26"/>
        <v>7.4775502484653433E-3</v>
      </c>
      <c r="W34" s="15">
        <f>'Structural Information'!$Z$9</f>
        <v>40.367000000000004</v>
      </c>
      <c r="X34" s="15">
        <f t="shared" si="27"/>
        <v>0.30184627087980054</v>
      </c>
      <c r="Y34" s="15">
        <f>((W34*V34)/(X38)*$J$15)</f>
        <v>31.247630495111657</v>
      </c>
      <c r="Z34" s="377">
        <f>Z33+Y34</f>
        <v>169.560201232807</v>
      </c>
      <c r="AA34" s="24">
        <f>_xlfn.IFS((U34&lt;='Frame Capacities'!$BS$17),(U34*'Frame Capacities'!$BM$7*'Frame Capacities'!$BN$17),(AND((U34&gt;'Frame Capacities'!$BS$17),(U34&lt;='Frame Capacities'!$BT$17))),((U34-'Frame Capacities'!$BS$17)*'Frame Capacities'!$BM$7*('Frame Capacities'!$BO$17)+'Frame Capacities'!$BI$17),(AND((U34&gt;'Frame Capacities'!$BT$17),(U34&lt;='Frame Capacities'!$BU$17))),((U34-'Frame Capacities'!$BT$17)*'Frame Capacities'!$BM$7*('Frame Capacities'!$BP$17)+'Frame Capacities'!$BJ$17),(AND((U34&gt;'Frame Capacities'!$BU$17),(U34&lt;='Frame Capacities'!$BV$17))),((U34-'Frame Capacities'!$BU$17)*'Frame Capacities'!$BM$7*('Frame Capacities'!$BQ$17)+'Frame Capacities'!$BK$17))</f>
        <v>14.395068049916881</v>
      </c>
      <c r="AB34" s="40">
        <f>_xlfn.IFS((U34&lt;='Infill Capacities'!$DA$17),(U34*'Infill Capacities'!$CU$17*'Infill Capacities'!$CT$7),(AND((U34&gt;'Infill Capacities'!$DA$17),(U34&lt;='Infill Capacities'!$DB$17))),((U34-'Infill Capacities'!$DA$17)*'Infill Capacities'!$CT$7*('Infill Capacities'!$CW$17)+'Infill Capacities'!$CP$17),(AND((U34&gt;'Infill Capacities'!$DB$17),(U34&lt;='Infill Capacities'!$DC$17))),((U34-'Infill Capacities'!$DB$17)*'Infill Capacities'!$CT$7*('Infill Capacities'!$CX$17)+'Infill Capacities'!$CQ$17),(AND((U34&gt;'Infill Capacities'!$DC$17),(U34&lt;='Infill Capacities'!$DD$17))),((U34-'Infill Capacities'!$DC$17)*'Infill Capacities'!$CT$7*('Infill Capacities'!$CY$17)+'Infill Capacities'!$CS$17))</f>
        <v>155.22022106526472</v>
      </c>
      <c r="AC34" s="16">
        <f>AA34/$C$19</f>
        <v>9.3353229895699621E-2</v>
      </c>
      <c r="AD34" s="39">
        <f>AB34/$D$19</f>
        <v>0.42612199630064673</v>
      </c>
      <c r="AE34" s="375">
        <f t="shared" si="28"/>
        <v>169.61528911518161</v>
      </c>
      <c r="AF34" s="375">
        <f t="shared" si="30"/>
        <v>-5.5087882374607489E-2</v>
      </c>
      <c r="AG34" s="330">
        <f t="shared" si="29"/>
        <v>-3.2488686598673911E-4</v>
      </c>
      <c r="AH34" s="2"/>
    </row>
    <row r="35" spans="1:34" x14ac:dyDescent="0.25">
      <c r="A35" s="226"/>
      <c r="B35" s="868"/>
      <c r="C35" s="870"/>
      <c r="D35" s="521"/>
      <c r="E35" s="521"/>
      <c r="F35" s="521"/>
      <c r="G35" s="521"/>
      <c r="H35" s="521"/>
      <c r="I35" s="521"/>
      <c r="J35" s="521"/>
      <c r="K35" s="521"/>
      <c r="L35" s="521"/>
      <c r="M35" s="521"/>
      <c r="N35" s="170"/>
      <c r="O35" s="2"/>
      <c r="P35" s="16">
        <f>_xlfn.IFS(('System Capacities'!$N$23+'System Capacities'!$N$36=2),(ABS(Z22/$G$20)),('System Capacities'!$N$23+'System Capacities'!$N$36=3),(ABS((Z22-'System Capacities'!$G$56)/$G$20)+('System Capacities'!$H$56*'System Capacities'!$D$10)),('System Capacities'!$N$23+'System Capacities'!$N$36=4),(ABS((Z22-'System Capacities'!$G$57)/$G$20)+('System Capacities'!$H$57*'System Capacities'!$D$10)),('System Capacities'!$N$23+'System Capacities'!$N$36=5),(ABS(((Z22-AF22)-'System Capacities'!$G$58)/$G$20)+('System Capacities'!$H$58*'System Capacities'!$D$10)),('System Capacities'!$N$23+'System Capacities'!$N$36=6),(ABS(((Z22-AF22)-'System Capacities'!$G$60)/$G$20)+('System Capacities'!$H$60*'System Capacities'!$D$10)),('System Capacities'!$N$23+'System Capacities'!$N$36=7),(ABS(((Z22-AF22)-'System Capacities'!$G$59)/$G$20)+('System Capacities'!$H$59*'System Capacities'!$D$10)),('System Capacities'!$N$23+'System Capacities'!$N$36=8),(ABS(((Z22-AF22)-'System Capacities'!$G$61)/$G$20)+('System Capacities'!$H$61*'System Capacities'!$D$10)))</f>
        <v>2.6072933357001483E-3</v>
      </c>
      <c r="Q35" s="29">
        <f t="shared" si="23"/>
        <v>4.9457648257447469E-3</v>
      </c>
      <c r="R35" s="2"/>
      <c r="S35" s="14">
        <v>2</v>
      </c>
      <c r="T35" s="15">
        <f t="shared" si="24"/>
        <v>5.75</v>
      </c>
      <c r="U35" s="16">
        <f t="shared" si="25"/>
        <v>8.6909777856671608E-4</v>
      </c>
      <c r="V35" s="28">
        <f t="shared" si="26"/>
        <v>4.9457648257447469E-3</v>
      </c>
      <c r="W35" s="15">
        <f>'Structural Information'!$Z$10</f>
        <v>40.367000000000004</v>
      </c>
      <c r="X35" s="15">
        <f t="shared" si="27"/>
        <v>0.19964568872083821</v>
      </c>
      <c r="Y35" s="15">
        <f>((W35*V35)/(X38)*$J$15)</f>
        <v>20.667655402557795</v>
      </c>
      <c r="Z35" s="377">
        <f>Z34+Y35</f>
        <v>190.22785663536479</v>
      </c>
      <c r="AA35" s="24">
        <f>_xlfn.IFS((U35&lt;='Frame Capacities'!$BS$18),(U35*'Frame Capacities'!$BM$8*'Frame Capacities'!$BN$18),(AND((U35&gt;'Frame Capacities'!$BS$18),(U35&lt;='Frame Capacities'!$BT$18))),((U35-'Frame Capacities'!$BS$18)*'Frame Capacities'!$BM$8*('Frame Capacities'!$BO$18)+'Frame Capacities'!$BI$18),(AND((U35&gt;'Frame Capacities'!$BT$18),(U35&lt;='Frame Capacities'!$BU$18))),((U35-'Frame Capacities'!$BT$18)*'Frame Capacities'!$BM$8*('Frame Capacities'!$BP$18)+'Frame Capacities'!$BJ$18),(AND((U35&gt;'Frame Capacities'!$BU$18),(U35&lt;='Frame Capacities'!$BV$18))),((U35-'Frame Capacities'!$BU$18)*'Frame Capacities'!$BM$8*('Frame Capacities'!$BQ$18)+'Frame Capacities'!$BK$18))</f>
        <v>16.974154497619971</v>
      </c>
      <c r="AB35" s="40">
        <f>_xlfn.IFS((U35&lt;='Infill Capacities'!$DA$18),(U35*'Infill Capacities'!$CU$18*'Infill Capacities'!$CT$8),(AND((U35&gt;'Infill Capacities'!$DA$18),(U35&lt;='Infill Capacities'!$DB$18))),((U35-'Infill Capacities'!$DA$18)*'Infill Capacities'!$CT$8*('Infill Capacities'!$CW$18)+'Infill Capacities'!$CP$18),(AND((U35&gt;'Infill Capacities'!$DB$18),(U35&lt;='Infill Capacities'!$DC$18))),((U35-'Infill Capacities'!$DB$18)*'Infill Capacities'!$CT$8*('Infill Capacities'!$CX$18)+'Infill Capacities'!$CQ$18),(AND((U35&gt;'Infill Capacities'!$DC$18),(U35&lt;='Infill Capacities'!$DD$18))),((U35-'Infill Capacities'!$DC$18)*'Infill Capacities'!$CT$8*('Infill Capacities'!$CY$18)+'Infill Capacities'!$CS$18))</f>
        <v>173.2737112952579</v>
      </c>
      <c r="AC35" s="16">
        <f>AA35/$C$20</f>
        <v>0.1017838566717168</v>
      </c>
      <c r="AD35" s="39">
        <f>AB35/$D$20</f>
        <v>0.47568376888544595</v>
      </c>
      <c r="AE35" s="375">
        <f t="shared" si="28"/>
        <v>190.24786579287786</v>
      </c>
      <c r="AF35" s="375">
        <f t="shared" si="30"/>
        <v>-2.0009157513072751E-2</v>
      </c>
      <c r="AG35" s="330">
        <f t="shared" si="29"/>
        <v>-1.0518521244460522E-4</v>
      </c>
      <c r="AH35" s="2"/>
    </row>
    <row r="36" spans="1:34" x14ac:dyDescent="0.25">
      <c r="A36" s="226"/>
      <c r="B36" s="517">
        <v>6</v>
      </c>
      <c r="C36" s="336">
        <v>9.0590292573526882E-2</v>
      </c>
      <c r="D36" s="521"/>
      <c r="E36" s="521"/>
      <c r="F36" s="521"/>
      <c r="G36" s="521"/>
      <c r="H36" s="521"/>
      <c r="I36" s="521"/>
      <c r="J36" s="521"/>
      <c r="K36" s="521"/>
      <c r="L36" s="521"/>
      <c r="M36" s="521"/>
      <c r="N36" s="170"/>
      <c r="O36" s="2"/>
      <c r="P36" s="16">
        <f>_xlfn.IFS(('System Capacities'!$N$24+'System Capacities'!$N$37=2),(ABS(Z23/$G$21)),('System Capacities'!$N$24+'System Capacities'!$N$37=3),(ABS((Z23-'System Capacities'!$K$56)/$G$21)+('System Capacities'!$L$56*'System Capacities'!$D$11)),('System Capacities'!$N$24+'System Capacities'!$N$37=4),(ABS((Z23-'System Capacities'!$K$57)/$G$21)+('System Capacities'!$L$57*'System Capacities'!$D$11)),('System Capacities'!$N$24+'System Capacities'!$N$37=5),(ABS(((Z23-AF23)-'System Capacities'!$K$58)/$G$21)+('System Capacities'!$L$58*'System Capacities'!$D$11)),('System Capacities'!$N$24+'System Capacities'!$N$37=6),(ABS(((Z23-AF23)-'System Capacities'!$K$60)/$G$21)+('System Capacities'!$L$60*'System Capacities'!$D$11)),('System Capacities'!$N$24+'System Capacities'!$N$37=7),(ABS(((Z23-AF23)-'System Capacities'!$K$59)/$G$21)+('System Capacities'!$L$59*'System Capacities'!$D$11)),('System Capacities'!$N$24+'System Capacities'!$N$37=8),(ABS(((Z23-AF23)-'System Capacities'!$K$61)/$G$21)+('System Capacities'!$L$61*'System Capacities'!$D$11)))</f>
        <v>2.338471490044599E-3</v>
      </c>
      <c r="Q36" s="29">
        <f t="shared" si="23"/>
        <v>2.338471490044599E-3</v>
      </c>
      <c r="R36" s="2"/>
      <c r="S36" s="14">
        <v>1</v>
      </c>
      <c r="T36" s="15">
        <f t="shared" si="24"/>
        <v>2.75</v>
      </c>
      <c r="U36" s="16">
        <f t="shared" si="25"/>
        <v>8.5035326910712697E-4</v>
      </c>
      <c r="V36" s="28">
        <f t="shared" si="26"/>
        <v>2.338471490044599E-3</v>
      </c>
      <c r="W36" s="15">
        <f>'Structural Information'!$Z$11</f>
        <v>40.367000000000004</v>
      </c>
      <c r="X36" s="15">
        <f t="shared" si="27"/>
        <v>9.4397078638630338E-2</v>
      </c>
      <c r="Y36" s="15">
        <f>((W36*V36)/(X38)*$J$15)</f>
        <v>9.7721433646351876</v>
      </c>
      <c r="Z36" s="377">
        <f>Z35+Y36</f>
        <v>199.99999999999997</v>
      </c>
      <c r="AA36" s="24">
        <f>_xlfn.IFS((U36&lt;='Frame Capacities'!$BS$19),(U36*'Frame Capacities'!$BM$9*'Frame Capacities'!$BN$19),(AND((U36&gt;'Frame Capacities'!$BS$19),(U36&lt;='Frame Capacities'!$BT$19))),((U36-'Frame Capacities'!$BS$19)*'Frame Capacities'!$BM$9*('Frame Capacities'!$BO$19)+'Frame Capacities'!$BI$19),(AND((U36&gt;'Frame Capacities'!$BT$19),(U36&lt;='Frame Capacities'!$BU$19))),((U36-'Frame Capacities'!$BT$19)*'Frame Capacities'!$BM$9*('Frame Capacities'!$BP$19)+'Frame Capacities'!$BJ$19),(AND((U36&gt;'Frame Capacities'!$BU$19),(U36&lt;='Frame Capacities'!$BV$19))),((U36-'Frame Capacities'!$BU$19)*'Frame Capacities'!$BM$9*('Frame Capacities'!$BQ$19)+'Frame Capacities'!$BK$19))</f>
        <v>31.477323133020608</v>
      </c>
      <c r="AB36" s="40">
        <f>_xlfn.IFS((U36&lt;='Infill Capacities'!$DA$19),(U36*'Infill Capacities'!$CU$19*'Infill Capacities'!$CT$9),(AND((U36&gt;'Infill Capacities'!$DA$19),(U36&lt;='Infill Capacities'!$DB$19))),((U36-'Infill Capacities'!$DA$19)*'Infill Capacities'!$CT$9*('Infill Capacities'!$CW$19)+'Infill Capacities'!$CP$19),(AND((U36&gt;'Infill Capacities'!$DB$19),(U36&lt;='Infill Capacities'!$DC$19))),((U36-'Infill Capacities'!$DB$19)*'Infill Capacities'!$CT$9*('Infill Capacities'!$CX$19)+'Infill Capacities'!$CQ$19),(AND((U36&gt;'Infill Capacities'!$DC$19),(U36&lt;='Infill Capacities'!$DD$19))),((U36-'Infill Capacities'!$DC$19)*'Infill Capacities'!$CT$9*('Infill Capacities'!$CY$19)+'Infill Capacities'!$CS$19))</f>
        <v>168.5226768669794</v>
      </c>
      <c r="AC36" s="16">
        <f>AA36/$C$21</f>
        <v>0.12946849927581017</v>
      </c>
      <c r="AD36" s="39">
        <f>AB36/$D$21</f>
        <v>0.47666029941829635</v>
      </c>
      <c r="AE36" s="375">
        <f t="shared" si="28"/>
        <v>200</v>
      </c>
      <c r="AF36" s="375">
        <f t="shared" si="30"/>
        <v>0</v>
      </c>
      <c r="AG36" s="330">
        <f t="shared" si="29"/>
        <v>-1.4210854715202006E-16</v>
      </c>
      <c r="AH36" s="2"/>
    </row>
    <row r="37" spans="1:34" x14ac:dyDescent="0.25">
      <c r="A37" s="226"/>
      <c r="B37" s="517">
        <v>5</v>
      </c>
      <c r="C37" s="336">
        <v>8.7005804152514701E-2</v>
      </c>
      <c r="D37" s="521"/>
      <c r="E37" s="521"/>
      <c r="F37" s="521"/>
      <c r="G37" s="521"/>
      <c r="H37" s="521"/>
      <c r="I37" s="521"/>
      <c r="J37" s="521"/>
      <c r="K37" s="521"/>
      <c r="L37" s="521"/>
      <c r="M37" s="521"/>
      <c r="N37" s="170"/>
      <c r="O37" s="2"/>
      <c r="P37" s="16">
        <v>0</v>
      </c>
      <c r="Q37" s="29">
        <f>P37</f>
        <v>0</v>
      </c>
      <c r="R37" s="2"/>
      <c r="S37" s="14">
        <v>0</v>
      </c>
      <c r="T37" s="15">
        <f t="shared" si="24"/>
        <v>0</v>
      </c>
      <c r="U37" s="33" t="s">
        <v>85</v>
      </c>
      <c r="V37" s="28">
        <f t="shared" si="26"/>
        <v>0</v>
      </c>
      <c r="W37" s="15" t="str">
        <f>E11</f>
        <v>-</v>
      </c>
      <c r="X37" s="15">
        <v>0</v>
      </c>
      <c r="Y37" s="15" t="s">
        <v>85</v>
      </c>
      <c r="Z37" s="30" t="s">
        <v>85</v>
      </c>
      <c r="AA37" s="24" t="s">
        <v>85</v>
      </c>
      <c r="AB37" s="24" t="s">
        <v>85</v>
      </c>
      <c r="AC37" s="54" t="s">
        <v>85</v>
      </c>
      <c r="AD37" s="24" t="s">
        <v>85</v>
      </c>
      <c r="AE37" s="376" t="s">
        <v>85</v>
      </c>
      <c r="AF37" s="376" t="s">
        <v>85</v>
      </c>
      <c r="AG37" s="2"/>
      <c r="AH37" s="2"/>
    </row>
    <row r="38" spans="1:34" x14ac:dyDescent="0.25">
      <c r="A38" s="226"/>
      <c r="B38" s="517">
        <v>4</v>
      </c>
      <c r="C38" s="336">
        <v>8.1161005960570257E-2</v>
      </c>
      <c r="D38" s="521"/>
      <c r="E38" s="521"/>
      <c r="F38" s="521"/>
      <c r="G38" s="521"/>
      <c r="H38" s="521"/>
      <c r="I38" s="521"/>
      <c r="J38" s="521"/>
      <c r="K38" s="521"/>
      <c r="L38" s="521"/>
      <c r="M38" s="521"/>
      <c r="N38" s="170"/>
      <c r="O38" s="2"/>
      <c r="P38" s="2"/>
      <c r="Q38" s="2"/>
      <c r="R38" s="2"/>
      <c r="S38" s="2"/>
      <c r="T38" s="2"/>
      <c r="U38" s="2"/>
      <c r="V38" s="2"/>
      <c r="W38" s="23" t="s">
        <v>99</v>
      </c>
      <c r="X38" s="35">
        <f>SUM(X31:X37)</f>
        <v>1.9319626230668661</v>
      </c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x14ac:dyDescent="0.25">
      <c r="A39" s="226"/>
      <c r="B39" s="517">
        <v>3</v>
      </c>
      <c r="C39" s="336">
        <v>6.8162810248575331E-2</v>
      </c>
      <c r="D39" s="521"/>
      <c r="E39" s="521"/>
      <c r="F39" s="521"/>
      <c r="G39" s="521"/>
      <c r="H39" s="521"/>
      <c r="I39" s="521"/>
      <c r="J39" s="521"/>
      <c r="K39" s="521"/>
      <c r="L39" s="521"/>
      <c r="M39" s="521"/>
      <c r="N39" s="170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ht="15.75" thickBot="1" x14ac:dyDescent="0.3">
      <c r="A40" s="226"/>
      <c r="B40" s="517">
        <v>2</v>
      </c>
      <c r="C40" s="336">
        <v>4.8344490287674083E-2</v>
      </c>
      <c r="D40" s="521"/>
      <c r="E40" s="521"/>
      <c r="F40" s="521"/>
      <c r="G40" s="521"/>
      <c r="H40" s="521"/>
      <c r="I40" s="521"/>
      <c r="J40" s="521"/>
      <c r="K40" s="521"/>
      <c r="L40" s="521"/>
      <c r="M40" s="521"/>
      <c r="N40" s="170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ht="15.75" thickBot="1" x14ac:dyDescent="0.3">
      <c r="A41" s="226"/>
      <c r="B41" s="518">
        <v>1</v>
      </c>
      <c r="C41" s="337">
        <v>2.2727757949501364E-2</v>
      </c>
      <c r="D41" s="521"/>
      <c r="E41" s="521"/>
      <c r="F41" s="521"/>
      <c r="G41" s="521"/>
      <c r="H41" s="521"/>
      <c r="I41" s="521"/>
      <c r="J41" s="521"/>
      <c r="K41" s="521"/>
      <c r="L41" s="521"/>
      <c r="M41" s="521"/>
      <c r="N41" s="170"/>
      <c r="O41" s="2"/>
      <c r="P41" s="851" t="s">
        <v>284</v>
      </c>
      <c r="Q41" s="853"/>
      <c r="R41" s="185"/>
      <c r="S41" s="851" t="s">
        <v>284</v>
      </c>
      <c r="T41" s="852"/>
      <c r="U41" s="852"/>
      <c r="V41" s="852"/>
      <c r="W41" s="852"/>
      <c r="X41" s="852"/>
      <c r="Y41" s="852"/>
      <c r="Z41" s="852"/>
      <c r="AA41" s="852"/>
      <c r="AB41" s="852"/>
      <c r="AC41" s="852"/>
      <c r="AD41" s="852"/>
      <c r="AE41" s="852"/>
      <c r="AF41" s="853"/>
      <c r="AG41" s="2"/>
      <c r="AH41" s="2"/>
    </row>
    <row r="42" spans="1:34" x14ac:dyDescent="0.25">
      <c r="A42" s="226"/>
      <c r="B42" s="526"/>
      <c r="C42" s="527"/>
      <c r="D42" s="521"/>
      <c r="E42" s="521"/>
      <c r="F42" s="521"/>
      <c r="G42" s="521"/>
      <c r="H42" s="521"/>
      <c r="I42" s="521"/>
      <c r="J42" s="521"/>
      <c r="K42" s="521"/>
      <c r="L42" s="521"/>
      <c r="M42" s="521"/>
      <c r="N42" s="170"/>
      <c r="O42" s="2"/>
      <c r="P42" s="857" t="s">
        <v>102</v>
      </c>
      <c r="Q42" s="858" t="s">
        <v>101</v>
      </c>
      <c r="R42" s="2"/>
      <c r="S42" s="546" t="s">
        <v>0</v>
      </c>
      <c r="T42" s="546" t="s">
        <v>92</v>
      </c>
      <c r="U42" s="858" t="s">
        <v>123</v>
      </c>
      <c r="V42" s="857" t="s">
        <v>94</v>
      </c>
      <c r="W42" s="546" t="s">
        <v>97</v>
      </c>
      <c r="X42" s="546" t="s">
        <v>98</v>
      </c>
      <c r="Y42" s="593" t="s">
        <v>95</v>
      </c>
      <c r="Z42" s="593" t="s">
        <v>96</v>
      </c>
      <c r="AA42" s="859" t="s">
        <v>217</v>
      </c>
      <c r="AB42" s="859" t="s">
        <v>216</v>
      </c>
      <c r="AC42" s="859" t="s">
        <v>218</v>
      </c>
      <c r="AD42" s="859" t="s">
        <v>219</v>
      </c>
      <c r="AE42" s="866" t="s">
        <v>422</v>
      </c>
      <c r="AF42" s="834" t="s">
        <v>423</v>
      </c>
      <c r="AG42" s="860" t="s">
        <v>276</v>
      </c>
      <c r="AH42" s="2"/>
    </row>
    <row r="43" spans="1:34" x14ac:dyDescent="0.25">
      <c r="A43" s="226"/>
      <c r="B43" s="521"/>
      <c r="C43" s="521"/>
      <c r="D43" s="521"/>
      <c r="E43" s="521"/>
      <c r="F43" s="521"/>
      <c r="G43" s="521"/>
      <c r="H43" s="521"/>
      <c r="I43" s="521"/>
      <c r="J43" s="521"/>
      <c r="K43" s="521"/>
      <c r="L43" s="521"/>
      <c r="M43" s="521"/>
      <c r="N43" s="170"/>
      <c r="O43" s="2"/>
      <c r="P43" s="550"/>
      <c r="Q43" s="547"/>
      <c r="R43" s="2"/>
      <c r="S43" s="547"/>
      <c r="T43" s="547"/>
      <c r="U43" s="547"/>
      <c r="V43" s="550"/>
      <c r="W43" s="547"/>
      <c r="X43" s="547"/>
      <c r="Y43" s="550"/>
      <c r="Z43" s="550"/>
      <c r="AA43" s="593"/>
      <c r="AB43" s="593"/>
      <c r="AC43" s="593"/>
      <c r="AD43" s="593"/>
      <c r="AE43" s="862"/>
      <c r="AF43" s="835"/>
      <c r="AG43" s="860"/>
      <c r="AH43" s="2"/>
    </row>
    <row r="44" spans="1:34" x14ac:dyDescent="0.25">
      <c r="A44" s="226"/>
      <c r="B44" s="521"/>
      <c r="C44" s="521"/>
      <c r="D44" s="521"/>
      <c r="E44" s="521"/>
      <c r="F44" s="521"/>
      <c r="G44" s="521"/>
      <c r="H44" s="521"/>
      <c r="I44" s="521"/>
      <c r="J44" s="521"/>
      <c r="K44" s="521"/>
      <c r="L44" s="521"/>
      <c r="M44" s="521"/>
      <c r="N44" s="170"/>
      <c r="O44" s="2"/>
      <c r="P44" s="16">
        <f>_xlfn.IFS(('System Capacities'!$N$19+'System Capacities'!$N$32=2),(ABS(Z31/$G$16)),('System Capacities'!$N$19+'System Capacities'!$N$32=3),(ABS((Z31-'System Capacities'!$C$46)/$G$16)+('System Capacities'!$D$46*'System Capacities'!$D$6)),('System Capacities'!$N$19+'System Capacities'!$N$32=4),(ABS((Z31-'System Capacities'!$C$47)/$G$16)+('System Capacities'!$D$47*'System Capacities'!$D$6)),('System Capacities'!$N$19+'System Capacities'!$N$32=5),(ABS(((Z31-AF31)-'System Capacities'!$C$48)/$G$16)+('System Capacities'!$D$48*'System Capacities'!$D$6)),('System Capacities'!$N$19+'System Capacities'!$N$32=6),(ABS(((Z31-AF31)-'System Capacities'!$C$50)/$G$16)+('System Capacities'!$D$50*'System Capacities'!$D$6)),('System Capacities'!$N$19+'System Capacities'!$N$32=7),(ABS(((Z31-AF31)-'System Capacities'!$C$49)/$G$16)+('System Capacities'!$D$49*'System Capacities'!$D$6)),('System Capacities'!$N$19+'System Capacities'!$N$32=8),(ABS(((Z31-AF31)-'System Capacities'!$C$51)/$G$16)+('System Capacities'!$D$51*'System Capacities'!$D$6)))</f>
        <v>1.0994749554888877E-3</v>
      </c>
      <c r="Q44" s="29">
        <f t="shared" ref="Q44:Q49" si="31">Q45+P44</f>
        <v>1.2606838021391915E-2</v>
      </c>
      <c r="R44" s="2"/>
      <c r="S44" s="14">
        <v>6</v>
      </c>
      <c r="T44" s="15">
        <f t="shared" ref="T44:T50" si="32">T5</f>
        <v>17.75</v>
      </c>
      <c r="U44" s="16">
        <f t="shared" ref="U44:U49" si="33">P44/(T44-T45)</f>
        <v>3.6649165182962921E-4</v>
      </c>
      <c r="V44" s="28">
        <f t="shared" ref="V44:V50" si="34">Q44</f>
        <v>1.2606838021391915E-2</v>
      </c>
      <c r="W44" s="15">
        <f>'Structural Information'!$Z$6</f>
        <v>37.8446</v>
      </c>
      <c r="X44" s="15">
        <f t="shared" ref="X44:X49" si="35">W44*V44</f>
        <v>0.47710074218436843</v>
      </c>
      <c r="Y44" s="15">
        <f>((W44*V44)/(X51)*$J$15)</f>
        <v>49.404509716035726</v>
      </c>
      <c r="Z44" s="377">
        <f>Y44</f>
        <v>49.404509716035726</v>
      </c>
      <c r="AA44" s="24">
        <f>_xlfn.IFS((U44&lt;='Frame Capacities'!$BS$14),(U44*'Frame Capacities'!$BM$4*'Frame Capacities'!$BN$14),(AND((U44&gt;'Frame Capacities'!$BS$14),(U44&lt;='Frame Capacities'!$BT$14))),((U44-'Frame Capacities'!$BS$14)*'Frame Capacities'!$BM$4*('Frame Capacities'!$BO$14)+'Frame Capacities'!$BI$14),(AND((U44&gt;'Frame Capacities'!$BT$14),(U44&lt;='Frame Capacities'!$BU$14))),((U44-'Frame Capacities'!$BT$14)*'Frame Capacities'!$BM$4*('Frame Capacities'!$BP$14)+'Frame Capacities'!$BJ$14),(AND((U44&gt;'Frame Capacities'!$BU$14),(U44&lt;='Frame Capacities'!$BV$14))),((U44-'Frame Capacities'!$BU$14)*'Frame Capacities'!$BM$4*('Frame Capacities'!$BQ$14)+'Frame Capacities'!$BK$14))</f>
        <v>3.9389136853267539</v>
      </c>
      <c r="AB44" s="40">
        <f>_xlfn.IFS((U44&lt;='Infill Capacities'!$DA$14),(U44*'Infill Capacities'!$CU$14*'Infill Capacities'!$CT$4),(AND((U44&gt;'Infill Capacities'!$DA$14),(U44&lt;='Infill Capacities'!$DB$14))),((U44-'Infill Capacities'!$DA$14)*'Infill Capacities'!$CT$4*('Infill Capacities'!$CW$14)+'Infill Capacities'!$CP$14),(AND((U44&gt;'Infill Capacities'!$DB$14),(U44&lt;='Infill Capacities'!$DC$14))),((U44-'Infill Capacities'!$DB$14)*'Infill Capacities'!$CT$4*('Infill Capacities'!$CX$14)+'Infill Capacities'!$CQ$14),(AND((U44&gt;'Infill Capacities'!$DC$14),(U44&lt;='Infill Capacities'!$DD$14))),((U44-'Infill Capacities'!$DC$14)*'Infill Capacities'!$CT$4*('Infill Capacities'!$CY$14)+'Infill Capacities'!$CS$14))</f>
        <v>45.47438107593613</v>
      </c>
      <c r="AC44" s="16">
        <f>AA44/$C$16</f>
        <v>4.4224330299327326E-2</v>
      </c>
      <c r="AD44" s="39">
        <f>AB44/$D$16</f>
        <v>0.12423065028612672</v>
      </c>
      <c r="AE44" s="375">
        <f t="shared" ref="AE44:AE49" si="36">AA44+AB44</f>
        <v>49.413294761262883</v>
      </c>
      <c r="AF44" s="375">
        <f>Z44-AE44</f>
        <v>-8.7850452271567292E-3</v>
      </c>
      <c r="AG44" s="330">
        <f t="shared" ref="AG44:AG49" si="37">(Z44-(AE44))/Z44</f>
        <v>-1.7781869059425718E-4</v>
      </c>
      <c r="AH44" s="2"/>
    </row>
    <row r="45" spans="1:34" x14ac:dyDescent="0.25">
      <c r="A45" s="226"/>
      <c r="B45" s="521"/>
      <c r="C45" s="521"/>
      <c r="D45" s="521"/>
      <c r="E45" s="521"/>
      <c r="F45" s="521"/>
      <c r="G45" s="521"/>
      <c r="H45" s="521"/>
      <c r="I45" s="521"/>
      <c r="J45" s="521"/>
      <c r="K45" s="521"/>
      <c r="L45" s="521"/>
      <c r="M45" s="521"/>
      <c r="N45" s="170"/>
      <c r="O45" s="2"/>
      <c r="P45" s="16">
        <f>_xlfn.IFS(('System Capacities'!$N$20+'System Capacities'!$N$33=2),(ABS(Z32/$G$17)),('System Capacities'!$N$20+'System Capacities'!$N$33=3),(ABS((Z32-'System Capacities'!$G$46)/$G$17)+('System Capacities'!$H$46*'System Capacities'!$D$7)),('System Capacities'!$N$20+'System Capacities'!$N$33=4),(ABS((Z32-'System Capacities'!$G$47)/$G$17)+('System Capacities'!$H$47*'System Capacities'!$D$7)),('System Capacities'!$N$20+'System Capacities'!$N$33=5),(ABS(((Z32-AF32)-'System Capacities'!G$48)/$G$17)+('System Capacities'!$H$48*'System Capacities'!$D$7)),('System Capacities'!$N$20+'System Capacities'!$N$33=6),(ABS(((Z32-AF32)-'System Capacities'!$G$49)/$G$17)+('System Capacities'!$H$49*'System Capacities'!$D$7)),('System Capacities'!$N$20+'System Capacities'!$N$33=7),(ABS(((Z32-AF32)-'System Capacities'!$G$50)/$G$17)+('System Capacities'!$H$50*'System Capacities'!$D$7)),('System Capacities'!N59+'System Capacities'!$N$33=8),(ABS(((Z32-AF32)-'System Capacities'!$G$51)/$G$17)+('System Capacities'!$H$51*'System Capacities'!$D$7)))</f>
        <v>1.7480680740346464E-3</v>
      </c>
      <c r="Q45" s="29">
        <f t="shared" si="31"/>
        <v>1.1507363065903027E-2</v>
      </c>
      <c r="R45" s="2"/>
      <c r="S45" s="14">
        <v>5</v>
      </c>
      <c r="T45" s="15">
        <f t="shared" si="32"/>
        <v>14.75</v>
      </c>
      <c r="U45" s="16">
        <f t="shared" si="33"/>
        <v>5.8268935801154885E-4</v>
      </c>
      <c r="V45" s="28">
        <f t="shared" si="34"/>
        <v>1.1507363065903027E-2</v>
      </c>
      <c r="W45" s="15">
        <f>'Structural Information'!$Z$7</f>
        <v>40.367000000000004</v>
      </c>
      <c r="X45" s="15">
        <f t="shared" si="35"/>
        <v>0.46451772488130755</v>
      </c>
      <c r="Y45" s="15">
        <f>((W45*V45)/(X51)*$J$15)</f>
        <v>48.101519077706584</v>
      </c>
      <c r="Z45" s="377">
        <f>Z44+Y45</f>
        <v>97.506028793742303</v>
      </c>
      <c r="AA45" s="24">
        <f>_xlfn.IFS((U45&lt;='Frame Capacities'!$BS$15),(U45*'Frame Capacities'!$BM$5*'Frame Capacities'!$BN$15),(AND((U45&gt;'Frame Capacities'!$BS$15),(U45&lt;='Frame Capacities'!$BT$15))),((U45-'Frame Capacities'!$BS$15)*'Frame Capacities'!$BM$5*('Frame Capacities'!$BO$15)+'Frame Capacities'!$BI$15),(AND((U45&gt;'Frame Capacities'!$BT$15),(U45&lt;='Frame Capacities'!$BU$15))),((U45-'Frame Capacities'!$BT$15)*'Frame Capacities'!$BM$5*('Frame Capacities'!$BP$15)+'Frame Capacities'!$BJ$15),(AND((U45&gt;'Frame Capacities'!$BU$15),(U45&lt;='Frame Capacities'!$BV$15))),((U45-'Frame Capacities'!$BU$15)*'Frame Capacities'!$BM$5*('Frame Capacities'!$BQ$15)+'Frame Capacities'!$BK$15))</f>
        <v>6.3383313512133963</v>
      </c>
      <c r="AB45" s="40">
        <f>_xlfn.IFS((U45&lt;='Infill Capacities'!$DA$15),(U45*'Infill Capacities'!$CU$15*'Infill Capacities'!$CT$5),(AND((U45&gt;'Infill Capacities'!$DA$15),(U45&lt;='Infill Capacities'!$DB$15))),((U45-'Infill Capacities'!$DA$15)*'Infill Capacities'!$CT$5*('Infill Capacities'!$CW$15)+'Infill Capacities'!$CP$15),(AND((U45&gt;'Infill Capacities'!$DB$15),(U45&lt;='Infill Capacities'!$DC$15))),((U45-'Infill Capacities'!$DB$15)*'Infill Capacities'!$CT$5*('Infill Capacities'!$CX$15)+'Infill Capacities'!$CQ$15),(AND((U45&gt;'Infill Capacities'!$DC$15),(U45&lt;='Infill Capacities'!$DD$15))),((U45-'Infill Capacities'!$DC$15)*'Infill Capacities'!$CT$5*('Infill Capacities'!$CY$15)+'Infill Capacities'!$CS$15))</f>
        <v>91.180792427266454</v>
      </c>
      <c r="AC45" s="16">
        <f>AA45/$C$17</f>
        <v>6.0711986122733687E-2</v>
      </c>
      <c r="AD45" s="39">
        <f>AB45/$D$17</f>
        <v>0.2490951799416099</v>
      </c>
      <c r="AE45" s="375">
        <f t="shared" si="36"/>
        <v>97.519123778479852</v>
      </c>
      <c r="AF45" s="375">
        <f t="shared" ref="AF45:AF49" si="38">Z45-AE45</f>
        <v>-1.3094984737548998E-2</v>
      </c>
      <c r="AG45" s="330">
        <f t="shared" si="37"/>
        <v>-1.342992315403312E-4</v>
      </c>
      <c r="AH45" s="2"/>
    </row>
    <row r="46" spans="1:34" x14ac:dyDescent="0.25">
      <c r="A46" s="226"/>
      <c r="B46" s="521"/>
      <c r="C46" s="521"/>
      <c r="D46" s="521"/>
      <c r="E46" s="521"/>
      <c r="F46" s="521"/>
      <c r="G46" s="521"/>
      <c r="H46" s="521"/>
      <c r="I46" s="521"/>
      <c r="J46" s="521"/>
      <c r="K46" s="521"/>
      <c r="L46" s="521"/>
      <c r="M46" s="521"/>
      <c r="N46" s="170"/>
      <c r="O46" s="2"/>
      <c r="P46" s="16">
        <f>_xlfn.IFS(('System Capacities'!$N$21+'System Capacities'!$N$34=2),(ABS(Z33/$G$18)),('System Capacities'!$N$21+'System Capacities'!$N$34=3),(ABS((Z33-'System Capacities'!$K$46)/$G$18)+('System Capacities'!$L$46*'System Capacities'!$D$8)),('System Capacities'!$N$21+'System Capacities'!$N$34=4),(ABS((Z33-'System Capacities'!$K$47)/$G$18)+('System Capacities'!$L$47*'System Capacities'!$D$8)),('System Capacities'!$N$21+'System Capacities'!$N$34=5),(ABS(((Z33-AF33)-'System Capacities'!$K$48)/$G$18)+('System Capacities'!$L$48*'System Capacities'!$D$8)),('System Capacities'!$N$21+'System Capacities'!$N$34=6),(ABS(((Z33-AF33)-'System Capacities'!$K$49)/$G$18)+('System Capacities'!$L$49*'System Capacities'!$D$8)),('System Capacities'!$N$21+'System Capacities'!$N$34=7),(ABS(((Z33-AF33)-'System Capacities'!$K$50)/$G$18)+('System Capacities'!$L$50*'System Capacities'!$D$8)),('System Capacities'!$N$21+'System Capacities'!$N$34=8),(ABS(((Z33-AF33)-'System Capacities'!$K$51)/$G$18)+('System Capacities'!$L$51*'System Capacities'!$D$8)))</f>
        <v>2.2828412399470291E-3</v>
      </c>
      <c r="Q46" s="29">
        <f t="shared" si="31"/>
        <v>9.7592949918683808E-3</v>
      </c>
      <c r="R46" s="2"/>
      <c r="S46" s="14">
        <v>4</v>
      </c>
      <c r="T46" s="15">
        <f t="shared" si="32"/>
        <v>11.75</v>
      </c>
      <c r="U46" s="16">
        <f t="shared" si="33"/>
        <v>7.60947079982343E-4</v>
      </c>
      <c r="V46" s="28">
        <f t="shared" si="34"/>
        <v>9.7592949918683808E-3</v>
      </c>
      <c r="W46" s="15">
        <f>'Structural Information'!$Z$8</f>
        <v>40.367000000000004</v>
      </c>
      <c r="X46" s="15">
        <f t="shared" si="35"/>
        <v>0.39395346093675099</v>
      </c>
      <c r="Y46" s="15">
        <f>((W46*V46)/(X51)*$J$15)</f>
        <v>40.794481893709566</v>
      </c>
      <c r="Z46" s="377">
        <f>Z45+Y46</f>
        <v>138.30051068745186</v>
      </c>
      <c r="AA46" s="24">
        <f>_xlfn.IFS((U46&lt;='Frame Capacities'!$BS$16),(U46*'Frame Capacities'!$BM$6*'Frame Capacities'!$BN$16),(AND((U46&gt;'Frame Capacities'!$BS$16),(U46&lt;='Frame Capacities'!$BT$16))),((U46-'Frame Capacities'!$BS$16)*'Frame Capacities'!$BM$6*('Frame Capacities'!$BO$16)+'Frame Capacities'!$BI$16),(AND((U46&gt;'Frame Capacities'!$BT$16),(U46&lt;='Frame Capacities'!$BU$16))),((U46-'Frame Capacities'!$BT$16)*'Frame Capacities'!$BM$6*('Frame Capacities'!$BP$16)+'Frame Capacities'!$BJ$16),(AND((U46&gt;'Frame Capacities'!$BU$16),(U46&lt;='Frame Capacities'!$BV$16))),((U46-'Frame Capacities'!$BU$16)*'Frame Capacities'!$BM$6*('Frame Capacities'!$BQ$16)+'Frame Capacities'!$BK$16))</f>
        <v>8.7953650988484533</v>
      </c>
      <c r="AB46" s="40">
        <f>_xlfn.IFS((U46&lt;='Infill Capacities'!$DA$16),(U46*'Infill Capacities'!$CU$16*'Infill Capacities'!$CT$6),(AND((U46&gt;'Infill Capacities'!$DA$16),(U46&lt;='Infill Capacities'!$DB$16))),((U46-'Infill Capacities'!$DA$16)*'Infill Capacities'!$CT$6*('Infill Capacities'!$CW$16)+'Infill Capacities'!$CP$16),(AND((U46&gt;'Infill Capacities'!$DB$16),(U46&lt;='Infill Capacities'!$DC$16))),((U46-'Infill Capacities'!$DB$16)*'Infill Capacities'!$CT$6*('Infill Capacities'!$CX$16)+'Infill Capacities'!$CQ$16),(AND((U46&gt;'Infill Capacities'!$DC$16),(U46&lt;='Infill Capacities'!$DD$16))),((U46-'Infill Capacities'!$DC$16)*'Infill Capacities'!$CT$6*('Infill Capacities'!$CY$16)+'Infill Capacities'!$CS$16))</f>
        <v>129.51720563884692</v>
      </c>
      <c r="AC46" s="16">
        <f>AA46/$C$18</f>
        <v>7.9285142117023311E-2</v>
      </c>
      <c r="AD46" s="39">
        <f>AB46/$D$18</f>
        <v>0.35382574317807192</v>
      </c>
      <c r="AE46" s="375">
        <f t="shared" si="36"/>
        <v>138.31257073769538</v>
      </c>
      <c r="AF46" s="375">
        <f t="shared" si="38"/>
        <v>-1.2060050243519527E-2</v>
      </c>
      <c r="AG46" s="330">
        <f t="shared" si="37"/>
        <v>-8.7201776649793286E-5</v>
      </c>
      <c r="AH46" s="2"/>
    </row>
    <row r="47" spans="1:34" x14ac:dyDescent="0.25">
      <c r="A47" s="226"/>
      <c r="B47" s="521"/>
      <c r="C47" s="521"/>
      <c r="D47" s="521"/>
      <c r="E47" s="521"/>
      <c r="F47" s="521"/>
      <c r="G47" s="521"/>
      <c r="H47" s="521"/>
      <c r="I47" s="521"/>
      <c r="J47" s="521"/>
      <c r="K47" s="521"/>
      <c r="L47" s="521"/>
      <c r="M47" s="521"/>
      <c r="N47" s="170"/>
      <c r="O47" s="2"/>
      <c r="P47" s="16">
        <f>_xlfn.IFS(('System Capacities'!$N$22+'System Capacities'!$N$35=2),(Z34/$G$19),('System Capacities'!$N$22+'System Capacities'!$N$35=3),(ABS((Z34-'System Capacities'!$C$56)/$G$19)+('System Capacities'!$D$56*'System Capacities'!$D$9)),('System Capacities'!$N$22+'System Capacities'!$N$35=4),(ABS((Z34-'System Capacities'!$C$57)/$G$19)+('System Capacities'!$D$57*'System Capacities'!$D$9)),('System Capacities'!$N$22+'System Capacities'!$N$35=5),(ABS(((Z34-AF34)-'System Capacities'!$C$58)/$G$19)+('System Capacities'!$D$58*'System Capacities'!$D$9)),('System Capacities'!$N$22+'System Capacities'!$N$35=6),(ABS(((Z34-AF34)-'System Capacities'!$C$59)/$G$19)+('System Capacities'!$D$60*'System Capacities'!$D$9)),('System Capacities'!$N$22+'System Capacities'!$N$35=7),(ABS(((Z34-AF34)-'System Capacities'!$C$60)/$G$19)+('System Capacities'!$D$59*'System Capacities'!$D$9)),('System Capacities'!$N$22+'System Capacities'!$N$35=8),(ABS(((Z34-AF34)-'System Capacities'!$C$61)/$G$19)+('System Capacities'!$D$61*'System Capacities'!$D$9)))</f>
        <v>2.530963146036153E-3</v>
      </c>
      <c r="Q47" s="29">
        <f t="shared" si="31"/>
        <v>7.4764537519213525E-3</v>
      </c>
      <c r="R47" s="2"/>
      <c r="S47" s="14">
        <v>3</v>
      </c>
      <c r="T47" s="15">
        <f t="shared" si="32"/>
        <v>8.75</v>
      </c>
      <c r="U47" s="16">
        <f t="shared" si="33"/>
        <v>8.43654382012051E-4</v>
      </c>
      <c r="V47" s="28">
        <f t="shared" si="34"/>
        <v>7.4764537519213525E-3</v>
      </c>
      <c r="W47" s="15">
        <f>'Structural Information'!$Z$9</f>
        <v>40.367000000000004</v>
      </c>
      <c r="X47" s="15">
        <f t="shared" si="35"/>
        <v>0.30180200860380929</v>
      </c>
      <c r="Y47" s="15">
        <f>((W47*V47)/(X51)*$J$15)</f>
        <v>31.252058418773327</v>
      </c>
      <c r="Z47" s="377">
        <f>Z46+Y47</f>
        <v>169.55256910622518</v>
      </c>
      <c r="AA47" s="24">
        <f>_xlfn.IFS((U47&lt;='Frame Capacities'!$BS$17),(U47*'Frame Capacities'!$BM$7*'Frame Capacities'!$BN$17),(AND((U47&gt;'Frame Capacities'!$BS$17),(U47&lt;='Frame Capacities'!$BT$17))),((U47-'Frame Capacities'!$BS$17)*'Frame Capacities'!$BM$7*('Frame Capacities'!$BO$17)+'Frame Capacities'!$BI$17),(AND((U47&gt;'Frame Capacities'!$BT$17),(U47&lt;='Frame Capacities'!$BU$17))),((U47-'Frame Capacities'!$BT$17)*'Frame Capacities'!$BM$7*('Frame Capacities'!$BP$17)+'Frame Capacities'!$BJ$17),(AND((U47&gt;'Frame Capacities'!$BU$17),(U47&lt;='Frame Capacities'!$BV$17))),((U47-'Frame Capacities'!$BU$17)*'Frame Capacities'!$BM$7*('Frame Capacities'!$BQ$17)+'Frame Capacities'!$BK$17))</f>
        <v>14.390392800299676</v>
      </c>
      <c r="AB47" s="40">
        <f>_xlfn.IFS((U47&lt;='Infill Capacities'!$DA$17),(U47*'Infill Capacities'!$CU$17*'Infill Capacities'!$CT$7),(AND((U47&gt;'Infill Capacities'!$DA$17),(U47&lt;='Infill Capacities'!$DB$17))),((U47-'Infill Capacities'!$DA$17)*'Infill Capacities'!$CT$7*('Infill Capacities'!$CW$17)+'Infill Capacities'!$CP$17),(AND((U47&gt;'Infill Capacities'!$DB$17),(U47&lt;='Infill Capacities'!$DC$17))),((U47-'Infill Capacities'!$DB$17)*'Infill Capacities'!$CT$7*('Infill Capacities'!$CX$17)+'Infill Capacities'!$CQ$17),(AND((U47&gt;'Infill Capacities'!$DC$17),(U47&lt;='Infill Capacities'!$DD$17))),((U47-'Infill Capacities'!$DC$17)*'Infill Capacities'!$CT$7*('Infill Capacities'!$CY$17)+'Infill Capacities'!$CS$17))</f>
        <v>155.16980843250735</v>
      </c>
      <c r="AC47" s="16">
        <f>AA47/$C$19</f>
        <v>9.3322910507780008E-2</v>
      </c>
      <c r="AD47" s="39">
        <f>AB47/$D$19</f>
        <v>0.42598359982393824</v>
      </c>
      <c r="AE47" s="375">
        <f t="shared" si="36"/>
        <v>169.56020123280703</v>
      </c>
      <c r="AF47" s="375">
        <f t="shared" si="38"/>
        <v>-7.6321265818535267E-3</v>
      </c>
      <c r="AG47" s="330">
        <f t="shared" si="37"/>
        <v>-4.5013334932554026E-5</v>
      </c>
      <c r="AH47" s="2"/>
    </row>
    <row r="48" spans="1:34" x14ac:dyDescent="0.25">
      <c r="A48" s="226"/>
      <c r="B48" s="521"/>
      <c r="C48" s="521"/>
      <c r="D48" s="521"/>
      <c r="E48" s="521"/>
      <c r="F48" s="521"/>
      <c r="G48" s="521"/>
      <c r="H48" s="521"/>
      <c r="I48" s="521"/>
      <c r="J48" s="521"/>
      <c r="K48" s="521"/>
      <c r="L48" s="521"/>
      <c r="M48" s="521"/>
      <c r="N48" s="170"/>
      <c r="O48" s="2"/>
      <c r="P48" s="16">
        <f>_xlfn.IFS(('System Capacities'!$N$23+'System Capacities'!$N$36=2),(ABS(Z35/$G$20)),('System Capacities'!$N$23+'System Capacities'!$N$36=3),(ABS((Z35-'System Capacities'!$G$56)/$G$20)+('System Capacities'!$H$56*'System Capacities'!$D$10)),('System Capacities'!$N$23+'System Capacities'!$N$36=4),(ABS((Z35-'System Capacities'!$G$57)/$G$20)+('System Capacities'!$H$57*'System Capacities'!$D$10)),('System Capacities'!$N$23+'System Capacities'!$N$36=5),(ABS(((Z35-AF35)-'System Capacities'!$G$58)/$G$20)+('System Capacities'!$H$58*'System Capacities'!$D$10)),('System Capacities'!$N$23+'System Capacities'!$N$36=6),(ABS(((Z35-AF35)-'System Capacities'!$G$60)/$G$20)+('System Capacities'!$H$60*'System Capacities'!$D$10)),('System Capacities'!$N$23+'System Capacities'!$N$36=7),(ABS(((Z35-AF35)-'System Capacities'!$G$59)/$G$20)+('System Capacities'!$H$59*'System Capacities'!$D$10)),('System Capacities'!$N$23+'System Capacities'!$N$36=8),(ABS(((Z35-AF35)-'System Capacities'!$G$61)/$G$20)+('System Capacities'!$H$61*'System Capacities'!$D$10)))</f>
        <v>2.6070191158406014E-3</v>
      </c>
      <c r="Q48" s="29">
        <f t="shared" si="31"/>
        <v>4.9454906058852E-3</v>
      </c>
      <c r="R48" s="2"/>
      <c r="S48" s="14">
        <v>2</v>
      </c>
      <c r="T48" s="15">
        <f t="shared" si="32"/>
        <v>5.75</v>
      </c>
      <c r="U48" s="16">
        <f t="shared" si="33"/>
        <v>8.6900637194686715E-4</v>
      </c>
      <c r="V48" s="28">
        <f t="shared" si="34"/>
        <v>4.9454906058852E-3</v>
      </c>
      <c r="W48" s="15">
        <f>'Structural Information'!$Z$10</f>
        <v>40.367000000000004</v>
      </c>
      <c r="X48" s="15">
        <f t="shared" si="35"/>
        <v>0.19963461928776788</v>
      </c>
      <c r="Y48" s="15">
        <f>((W48*V48)/(X51)*$J$15)</f>
        <v>20.67246938896664</v>
      </c>
      <c r="Z48" s="377">
        <f>Z47+Y48</f>
        <v>190.22503849519182</v>
      </c>
      <c r="AA48" s="24">
        <f>_xlfn.IFS((U48&lt;='Frame Capacities'!$BS$18),(U48*'Frame Capacities'!$BM$8*'Frame Capacities'!$BN$18),(AND((U48&gt;'Frame Capacities'!$BS$18),(U48&lt;='Frame Capacities'!$BT$18))),((U48-'Frame Capacities'!$BS$18)*'Frame Capacities'!$BM$8*('Frame Capacities'!$BO$18)+'Frame Capacities'!$BI$18),(AND((U48&gt;'Frame Capacities'!$BT$18),(U48&lt;='Frame Capacities'!$BU$18))),((U48-'Frame Capacities'!$BT$18)*'Frame Capacities'!$BM$8*('Frame Capacities'!$BP$18)+'Frame Capacities'!$BJ$18),(AND((U48&gt;'Frame Capacities'!$BU$18),(U48&lt;='Frame Capacities'!$BV$18))),((U48-'Frame Capacities'!$BU$18)*'Frame Capacities'!$BM$8*('Frame Capacities'!$BQ$18)+'Frame Capacities'!$BK$18))</f>
        <v>16.972369255354156</v>
      </c>
      <c r="AB48" s="40">
        <f>_xlfn.IFS((U48&lt;='Infill Capacities'!$DA$18),(U48*'Infill Capacities'!$CU$18*'Infill Capacities'!$CT$8),(AND((U48&gt;'Infill Capacities'!$DA$18),(U48&lt;='Infill Capacities'!$DB$18))),((U48-'Infill Capacities'!$DA$18)*'Infill Capacities'!$CT$8*('Infill Capacities'!$CW$18)+'Infill Capacities'!$CP$18),(AND((U48&gt;'Infill Capacities'!$DB$18),(U48&lt;='Infill Capacities'!$DC$18))),((U48-'Infill Capacities'!$DB$18)*'Infill Capacities'!$CT$8*('Infill Capacities'!$CX$18)+'Infill Capacities'!$CQ$18),(AND((U48&gt;'Infill Capacities'!$DC$18),(U48&lt;='Infill Capacities'!$DD$18))),((U48-'Infill Capacities'!$DC$18)*'Infill Capacities'!$CT$8*('Infill Capacities'!$CY$18)+'Infill Capacities'!$CS$18))</f>
        <v>173.25548738001063</v>
      </c>
      <c r="AC48" s="16">
        <f>AA48/$C$20</f>
        <v>0.10177315164114026</v>
      </c>
      <c r="AD48" s="39">
        <f>AB48/$D$20</f>
        <v>0.47563373924953717</v>
      </c>
      <c r="AE48" s="375">
        <f t="shared" si="36"/>
        <v>190.22785663536479</v>
      </c>
      <c r="AF48" s="375">
        <f t="shared" si="38"/>
        <v>-2.8181401729625577E-3</v>
      </c>
      <c r="AG48" s="330">
        <f t="shared" si="37"/>
        <v>-1.4814769891786825E-5</v>
      </c>
      <c r="AH48" s="2"/>
    </row>
    <row r="49" spans="1:34" x14ac:dyDescent="0.25">
      <c r="A49" s="226"/>
      <c r="B49" s="521"/>
      <c r="C49" s="521"/>
      <c r="D49" s="521"/>
      <c r="E49" s="521"/>
      <c r="F49" s="521"/>
      <c r="G49" s="521"/>
      <c r="H49" s="521"/>
      <c r="I49" s="521"/>
      <c r="J49" s="521"/>
      <c r="K49" s="521"/>
      <c r="L49" s="521"/>
      <c r="M49" s="521"/>
      <c r="N49" s="170"/>
      <c r="O49" s="2"/>
      <c r="P49" s="16">
        <f>_xlfn.IFS(('System Capacities'!$N$24+'System Capacities'!$N$37=2),(ABS(Z36/$G$21)),('System Capacities'!$N$24+'System Capacities'!$N$37=3),(ABS((Z36-'System Capacities'!$K$56)/$G$21)+('System Capacities'!$L$56*'System Capacities'!$D$11)),('System Capacities'!$N$24+'System Capacities'!$N$37=4),(ABS((Z36-'System Capacities'!$K$57)/$G$21)+('System Capacities'!$L$57*'System Capacities'!$D$11)),('System Capacities'!$N$24+'System Capacities'!$N$37=5),(ABS(((Z36-AF36)-'System Capacities'!$K$58)/$G$21)+('System Capacities'!$L$58*'System Capacities'!$D$11)),('System Capacities'!$N$24+'System Capacities'!$N$37=6),(ABS(((Z36-AF36)-'System Capacities'!$K$60)/$G$21)+('System Capacities'!$L$60*'System Capacities'!$D$11)),('System Capacities'!$N$24+'System Capacities'!$N$37=7),(ABS(((Z36-AF36)-'System Capacities'!$K$59)/$G$21)+('System Capacities'!$L$59*'System Capacities'!$D$11)),('System Capacities'!$N$24+'System Capacities'!$N$37=8),(ABS(((Z36-AF36)-'System Capacities'!$K$61)/$G$21)+('System Capacities'!$L$61*'System Capacities'!$D$11)))</f>
        <v>2.338471490044599E-3</v>
      </c>
      <c r="Q49" s="29">
        <f t="shared" si="31"/>
        <v>2.338471490044599E-3</v>
      </c>
      <c r="R49" s="2"/>
      <c r="S49" s="14">
        <v>1</v>
      </c>
      <c r="T49" s="15">
        <f t="shared" si="32"/>
        <v>2.75</v>
      </c>
      <c r="U49" s="16">
        <f t="shared" si="33"/>
        <v>8.5035326910712697E-4</v>
      </c>
      <c r="V49" s="28">
        <f t="shared" si="34"/>
        <v>2.338471490044599E-3</v>
      </c>
      <c r="W49" s="15">
        <f>'Structural Information'!$Z$11</f>
        <v>40.367000000000004</v>
      </c>
      <c r="X49" s="15">
        <f t="shared" si="35"/>
        <v>9.4397078638630338E-2</v>
      </c>
      <c r="Y49" s="15">
        <f>((W49*V49)/(X51)*$J$15)</f>
        <v>9.7749615048081537</v>
      </c>
      <c r="Z49" s="377">
        <f>Z48+Y49</f>
        <v>199.99999999999997</v>
      </c>
      <c r="AA49" s="24">
        <f>_xlfn.IFS((U49&lt;='Frame Capacities'!$BS$19),(U49*'Frame Capacities'!$BM$9*'Frame Capacities'!$BN$19),(AND((U49&gt;'Frame Capacities'!$BS$19),(U49&lt;='Frame Capacities'!$BT$19))),((U49-'Frame Capacities'!$BS$19)*'Frame Capacities'!$BM$9*('Frame Capacities'!$BO$19)+'Frame Capacities'!$BI$19),(AND((U49&gt;'Frame Capacities'!$BT$19),(U49&lt;='Frame Capacities'!$BU$19))),((U49-'Frame Capacities'!$BT$19)*'Frame Capacities'!$BM$9*('Frame Capacities'!$BP$19)+'Frame Capacities'!$BJ$19),(AND((U49&gt;'Frame Capacities'!$BU$19),(U49&lt;='Frame Capacities'!$BV$19))),((U49-'Frame Capacities'!$BU$19)*'Frame Capacities'!$BM$9*('Frame Capacities'!$BQ$19)+'Frame Capacities'!$BK$19))</f>
        <v>31.477323133020608</v>
      </c>
      <c r="AB49" s="40">
        <f>_xlfn.IFS((U49&lt;='Infill Capacities'!$DA$19),(U49*'Infill Capacities'!$CU$19*'Infill Capacities'!$CT$9),(AND((U49&gt;'Infill Capacities'!$DA$19),(U49&lt;='Infill Capacities'!$DB$19))),((U49-'Infill Capacities'!$DA$19)*'Infill Capacities'!$CT$9*('Infill Capacities'!$CW$19)+'Infill Capacities'!$CP$19),(AND((U49&gt;'Infill Capacities'!$DB$19),(U49&lt;='Infill Capacities'!$DC$19))),((U49-'Infill Capacities'!$DB$19)*'Infill Capacities'!$CT$9*('Infill Capacities'!$CX$19)+'Infill Capacities'!$CQ$19),(AND((U49&gt;'Infill Capacities'!$DC$19),(U49&lt;='Infill Capacities'!$DD$19))),((U49-'Infill Capacities'!$DC$19)*'Infill Capacities'!$CT$9*('Infill Capacities'!$CY$19)+'Infill Capacities'!$CS$19))</f>
        <v>168.5226768669794</v>
      </c>
      <c r="AC49" s="16">
        <f>AA49/$C$21</f>
        <v>0.12946849927581017</v>
      </c>
      <c r="AD49" s="39">
        <f>AB49/$D$21</f>
        <v>0.47666029941829635</v>
      </c>
      <c r="AE49" s="375">
        <f t="shared" si="36"/>
        <v>200</v>
      </c>
      <c r="AF49" s="375">
        <f t="shared" si="38"/>
        <v>0</v>
      </c>
      <c r="AG49" s="330">
        <f t="shared" si="37"/>
        <v>-1.4210854715202006E-16</v>
      </c>
      <c r="AH49" s="2"/>
    </row>
    <row r="50" spans="1:34" x14ac:dyDescent="0.25">
      <c r="A50" s="528"/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  <c r="N50" s="171"/>
      <c r="O50" s="2"/>
      <c r="P50" s="16">
        <v>0</v>
      </c>
      <c r="Q50" s="29">
        <f>P50</f>
        <v>0</v>
      </c>
      <c r="R50" s="2"/>
      <c r="S50" s="14">
        <v>0</v>
      </c>
      <c r="T50" s="15">
        <f t="shared" si="32"/>
        <v>0</v>
      </c>
      <c r="U50" s="33" t="s">
        <v>85</v>
      </c>
      <c r="V50" s="28">
        <f t="shared" si="34"/>
        <v>0</v>
      </c>
      <c r="W50" s="15" t="str">
        <f>E11</f>
        <v>-</v>
      </c>
      <c r="X50" s="15">
        <v>0</v>
      </c>
      <c r="Y50" s="15" t="s">
        <v>85</v>
      </c>
      <c r="Z50" s="30" t="s">
        <v>85</v>
      </c>
      <c r="AA50" s="24" t="s">
        <v>85</v>
      </c>
      <c r="AB50" s="24" t="s">
        <v>85</v>
      </c>
      <c r="AC50" s="54" t="s">
        <v>85</v>
      </c>
      <c r="AD50" s="24" t="s">
        <v>85</v>
      </c>
      <c r="AE50" s="376" t="s">
        <v>85</v>
      </c>
      <c r="AF50" s="376" t="s">
        <v>85</v>
      </c>
      <c r="AG50" s="2"/>
      <c r="AH50" s="2"/>
    </row>
    <row r="51" spans="1:3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163"/>
      <c r="W51" s="23" t="s">
        <v>99</v>
      </c>
      <c r="X51" s="35">
        <f>SUM(X44:X50)</f>
        <v>1.9314056345326345</v>
      </c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ht="15.75" thickBo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ht="15.75" customHeight="1" thickBot="1" x14ac:dyDescent="0.3">
      <c r="A54" s="2"/>
      <c r="B54" s="2"/>
      <c r="C54" s="366"/>
      <c r="D54" s="366"/>
      <c r="E54" s="883" t="s">
        <v>427</v>
      </c>
      <c r="F54" s="884"/>
      <c r="G54" s="884"/>
      <c r="H54" s="884"/>
      <c r="I54" s="885"/>
      <c r="J54" s="366"/>
      <c r="K54" s="366"/>
      <c r="L54" s="366"/>
      <c r="M54" s="366"/>
      <c r="N54" s="366"/>
      <c r="O54" s="2"/>
      <c r="P54" s="854" t="s">
        <v>285</v>
      </c>
      <c r="Q54" s="856"/>
      <c r="R54" s="185"/>
      <c r="S54" s="854" t="s">
        <v>285</v>
      </c>
      <c r="T54" s="855"/>
      <c r="U54" s="855"/>
      <c r="V54" s="855"/>
      <c r="W54" s="855"/>
      <c r="X54" s="855"/>
      <c r="Y54" s="855"/>
      <c r="Z54" s="855"/>
      <c r="AA54" s="855"/>
      <c r="AB54" s="855"/>
      <c r="AC54" s="855"/>
      <c r="AD54" s="855"/>
      <c r="AE54" s="855"/>
      <c r="AF54" s="856"/>
      <c r="AG54" s="2"/>
      <c r="AH54" s="2"/>
    </row>
    <row r="55" spans="1:34" ht="15" customHeight="1" x14ac:dyDescent="0.25">
      <c r="A55" s="2"/>
      <c r="B55" s="2"/>
      <c r="C55" s="366"/>
      <c r="D55" s="366"/>
      <c r="E55" s="387" t="s">
        <v>9</v>
      </c>
      <c r="F55" s="387" t="s">
        <v>2</v>
      </c>
      <c r="G55" s="393" t="s">
        <v>428</v>
      </c>
      <c r="H55" s="393" t="s">
        <v>429</v>
      </c>
      <c r="I55" s="387" t="s">
        <v>426</v>
      </c>
      <c r="J55" s="366"/>
      <c r="K55" s="366"/>
      <c r="L55" s="366"/>
      <c r="M55" s="366"/>
      <c r="N55" s="366"/>
      <c r="O55" s="2"/>
      <c r="P55" s="857" t="s">
        <v>102</v>
      </c>
      <c r="Q55" s="858" t="s">
        <v>101</v>
      </c>
      <c r="R55" s="2"/>
      <c r="S55" s="546" t="s">
        <v>0</v>
      </c>
      <c r="T55" s="546" t="s">
        <v>92</v>
      </c>
      <c r="U55" s="858" t="s">
        <v>123</v>
      </c>
      <c r="V55" s="864" t="s">
        <v>94</v>
      </c>
      <c r="W55" s="546" t="s">
        <v>97</v>
      </c>
      <c r="X55" s="546" t="s">
        <v>98</v>
      </c>
      <c r="Y55" s="593" t="s">
        <v>95</v>
      </c>
      <c r="Z55" s="593" t="s">
        <v>96</v>
      </c>
      <c r="AA55" s="859" t="s">
        <v>217</v>
      </c>
      <c r="AB55" s="859" t="s">
        <v>216</v>
      </c>
      <c r="AC55" s="859" t="s">
        <v>218</v>
      </c>
      <c r="AD55" s="859" t="s">
        <v>219</v>
      </c>
      <c r="AE55" s="866" t="s">
        <v>422</v>
      </c>
      <c r="AF55" s="834" t="s">
        <v>423</v>
      </c>
      <c r="AG55" s="860" t="s">
        <v>276</v>
      </c>
      <c r="AH55" s="2"/>
    </row>
    <row r="56" spans="1:34" ht="15" customHeight="1" x14ac:dyDescent="0.25">
      <c r="A56" s="2"/>
      <c r="B56" s="2"/>
      <c r="C56" s="286"/>
      <c r="D56" s="367"/>
      <c r="E56" s="390">
        <v>6</v>
      </c>
      <c r="F56" s="402">
        <v>17.75</v>
      </c>
      <c r="G56" s="403">
        <f t="shared" ref="G56:G61" si="39">Y57</f>
        <v>49.403368585496125</v>
      </c>
      <c r="H56" s="403">
        <f>G56/$Z$62</f>
        <v>0.24701684292748066</v>
      </c>
      <c r="I56" s="391">
        <f>H56/MAX($H$56:$H$62)</f>
        <v>1</v>
      </c>
      <c r="J56" s="367"/>
      <c r="K56" s="367"/>
      <c r="L56" s="368"/>
      <c r="M56" s="368"/>
      <c r="N56" s="368"/>
      <c r="O56" s="2"/>
      <c r="P56" s="550"/>
      <c r="Q56" s="547"/>
      <c r="R56" s="2"/>
      <c r="S56" s="547"/>
      <c r="T56" s="547"/>
      <c r="U56" s="547"/>
      <c r="V56" s="865"/>
      <c r="W56" s="547"/>
      <c r="X56" s="547"/>
      <c r="Y56" s="550"/>
      <c r="Z56" s="550"/>
      <c r="AA56" s="593"/>
      <c r="AB56" s="593"/>
      <c r="AC56" s="593"/>
      <c r="AD56" s="593"/>
      <c r="AE56" s="862"/>
      <c r="AF56" s="835"/>
      <c r="AG56" s="860"/>
      <c r="AH56" s="2"/>
    </row>
    <row r="57" spans="1:34" ht="15" customHeight="1" x14ac:dyDescent="0.25">
      <c r="A57" s="2"/>
      <c r="B57" s="2"/>
      <c r="C57" s="369"/>
      <c r="D57" s="365"/>
      <c r="E57" s="392">
        <v>5</v>
      </c>
      <c r="F57" s="402">
        <v>14.75</v>
      </c>
      <c r="G57" s="403">
        <f t="shared" si="39"/>
        <v>48.100940143087655</v>
      </c>
      <c r="H57" s="403">
        <f t="shared" ref="H57:H62" si="40">G57/$Z$62</f>
        <v>0.24050470071543831</v>
      </c>
      <c r="I57" s="391">
        <f t="shared" ref="I57:I62" si="41">H57/MAX($H$56:$H$62)</f>
        <v>0.97363684947607321</v>
      </c>
      <c r="J57" s="365"/>
      <c r="K57" s="364"/>
      <c r="L57" s="368"/>
      <c r="M57" s="368"/>
      <c r="N57" s="368"/>
      <c r="O57" s="2"/>
      <c r="P57" s="16">
        <f>_xlfn.IFS(('System Capacities'!$N$19+'System Capacities'!$N$32=2),(ABS(Z44/$G$16)),('System Capacities'!$N$19+'System Capacities'!$N$32=3),(ABS((Z44-'System Capacities'!$C$46)/$G$16)+('System Capacities'!$D$46*'System Capacities'!$D$6)),('System Capacities'!$N$19+'System Capacities'!$N$32=4),(ABS((Z44-'System Capacities'!$C$47)/$G$16)+('System Capacities'!$D$47*'System Capacities'!$D$6)),('System Capacities'!$N$19+'System Capacities'!$N$32=5),(ABS(((Z44-AF44)-'System Capacities'!$C$48)/$G$16)+('System Capacities'!$D$48*'System Capacities'!$D$6)),('System Capacities'!$N$19+'System Capacities'!$N$32=6),(ABS(((Z44-AF44)-'System Capacities'!$C$50)/$G$16)+('System Capacities'!$D$50*'System Capacities'!$D$6)),('System Capacities'!$N$19+'System Capacities'!$N$32=7),(ABS(((Z44-AF44)-'System Capacities'!$C$49)/$G$16)+('System Capacities'!$D$49*'System Capacities'!$D$6)),('System Capacities'!$N$19+'System Capacities'!$N$32=8),(ABS(((Z44-AF44)-'System Capacities'!$C$51)/$G$16)+('System Capacities'!$D$51*'System Capacities'!$D$6)))</f>
        <v>1.0992794830506146E-3</v>
      </c>
      <c r="Q57" s="29">
        <f t="shared" ref="Q57:Q60" si="42">Q58+P57</f>
        <v>1.2606056222044743E-2</v>
      </c>
      <c r="R57" s="2"/>
      <c r="S57" s="14">
        <v>6</v>
      </c>
      <c r="T57" s="15">
        <f t="shared" ref="T57:T63" si="43">T5</f>
        <v>17.75</v>
      </c>
      <c r="U57" s="16">
        <f t="shared" ref="U57:U59" si="44">P57/(T57-T58)</f>
        <v>3.6642649435020486E-4</v>
      </c>
      <c r="V57" s="130">
        <f t="shared" ref="V57:V62" si="45">Q57</f>
        <v>1.2606056222044743E-2</v>
      </c>
      <c r="W57" s="15">
        <f>'Structural Information'!$Z$6</f>
        <v>37.8446</v>
      </c>
      <c r="X57" s="15">
        <f t="shared" ref="X57:X62" si="46">W57*V57</f>
        <v>0.47707115530079447</v>
      </c>
      <c r="Y57" s="15">
        <f>((W57*V57)/(X64)*$J$15)</f>
        <v>49.403368585496125</v>
      </c>
      <c r="Z57" s="377">
        <f>Y57</f>
        <v>49.403368585496125</v>
      </c>
      <c r="AA57" s="24">
        <f>_xlfn.IFS((U57&lt;='Frame Capacities'!$BS$14),(U57*'Frame Capacities'!$BM$4*'Frame Capacities'!$BN$14),(AND((U57&gt;'Frame Capacities'!$BS$14),(U57&lt;='Frame Capacities'!$BT$14))),((U57-'Frame Capacities'!$BS$14)*'Frame Capacities'!$BM$4*('Frame Capacities'!$BO$14)+'Frame Capacities'!$BI$14),(AND((U57&gt;'Frame Capacities'!$BT$14),(U57&lt;='Frame Capacities'!$BU$14))),((U57-'Frame Capacities'!$BT$14)*'Frame Capacities'!$BM$4*('Frame Capacities'!$BP$14)+'Frame Capacities'!$BJ$14),(AND((U57&gt;'Frame Capacities'!$BU$14),(U57&lt;='Frame Capacities'!$BV$14))),((U57-'Frame Capacities'!$BU$14)*'Frame Capacities'!$BM$4*('Frame Capacities'!$BQ$14)+'Frame Capacities'!$BK$14))</f>
        <v>3.9382133973771518</v>
      </c>
      <c r="AB57" s="40">
        <f>_xlfn.IFS((U57&lt;='Infill Capacities'!$DA$14),(U57*'Infill Capacities'!$CU$14*'Infill Capacities'!$CT$4),(AND((U57&gt;'Infill Capacities'!$DA$14),(U57&lt;='Infill Capacities'!$DB$14))),((U57-'Infill Capacities'!$DA$14)*'Infill Capacities'!$CT$4*('Infill Capacities'!$CW$14)+'Infill Capacities'!$CP$14),(AND((U57&gt;'Infill Capacities'!$DB$14),(U57&lt;='Infill Capacities'!$DC$14))),((U57-'Infill Capacities'!$DB$14)*'Infill Capacities'!$CT$4*('Infill Capacities'!$CX$14)+'Infill Capacities'!$CQ$14),(AND((U57&gt;'Infill Capacities'!$DC$14),(U57&lt;='Infill Capacities'!$DD$14))),((U57-'Infill Capacities'!$DC$14)*'Infill Capacities'!$CT$4*('Infill Capacities'!$CY$14)+'Infill Capacities'!$CS$14))</f>
        <v>45.466296318658578</v>
      </c>
      <c r="AC57" s="384">
        <f>AA57/$C$16</f>
        <v>4.4216467784923115E-2</v>
      </c>
      <c r="AD57" s="383">
        <f>AB57/$D$16</f>
        <v>0.12420856368197221</v>
      </c>
      <c r="AE57" s="375">
        <f t="shared" ref="AE57:AE60" si="47">AA57+AB57</f>
        <v>49.404509716035733</v>
      </c>
      <c r="AF57" s="375">
        <f>Z57-AE57</f>
        <v>-1.1411305396080706E-3</v>
      </c>
      <c r="AG57" s="330">
        <f t="shared" ref="AG57:AG62" si="48">(Z57-(AE57))/Z57</f>
        <v>-2.3098233425788794E-5</v>
      </c>
      <c r="AH57" s="2"/>
    </row>
    <row r="58" spans="1:34" ht="15" customHeight="1" x14ac:dyDescent="0.25">
      <c r="A58" s="2"/>
      <c r="B58" s="2"/>
      <c r="C58" s="369"/>
      <c r="D58" s="365"/>
      <c r="E58" s="392">
        <v>4</v>
      </c>
      <c r="F58" s="402">
        <v>11.75</v>
      </c>
      <c r="G58" s="403">
        <f t="shared" si="39"/>
        <v>40.794599815135705</v>
      </c>
      <c r="H58" s="403">
        <f t="shared" si="40"/>
        <v>0.20397299907567856</v>
      </c>
      <c r="I58" s="391">
        <f t="shared" si="41"/>
        <v>0.82574530812686753</v>
      </c>
      <c r="J58" s="365"/>
      <c r="K58" s="364"/>
      <c r="L58" s="368"/>
      <c r="M58" s="368"/>
      <c r="N58" s="368"/>
      <c r="O58" s="2"/>
      <c r="P58" s="16">
        <f>_xlfn.IFS(('System Capacities'!$N$20+'System Capacities'!$N$33=2),(ABS(Z45/$G$17)),('System Capacities'!$N$20+'System Capacities'!$N$33=3),(ABS((Z45-'System Capacities'!$G$46)/$G$17)+('System Capacities'!$H$46*'System Capacities'!$D$7)),('System Capacities'!$N$20+'System Capacities'!$N$33=4),(ABS((Z45-'System Capacities'!$G$47)/$G$17)+('System Capacities'!$H$47*'System Capacities'!$D$7)),('System Capacities'!$N$20+'System Capacities'!$N$33=5),(ABS(((Z45-AF45)-'System Capacities'!G$48)/$G$17)+('System Capacities'!$H$48*'System Capacities'!$D$7)),('System Capacities'!$N$20+'System Capacities'!$N$33=6),(ABS(((Z45-AF45)-'System Capacities'!$G$49)/$G$17)+('System Capacities'!$H$49*'System Capacities'!$D$7)),('System Capacities'!$N$20+'System Capacities'!$N$33=7),(ABS(((Z45-AF45)-'System Capacities'!$G$50)/$G$17)+('System Capacities'!$H$50*'System Capacities'!$D$7)),('System Capacities'!N72+'System Capacities'!$N$33=8),(ABS(((Z45-AF45)-'System Capacities'!$G$51)/$G$17)+('System Capacities'!$H$51*'System Capacities'!$D$7)))</f>
        <v>1.7478333413600414E-3</v>
      </c>
      <c r="Q58" s="29">
        <f t="shared" si="42"/>
        <v>1.1506776738994128E-2</v>
      </c>
      <c r="R58" s="2"/>
      <c r="S58" s="14">
        <v>5</v>
      </c>
      <c r="T58" s="15">
        <f t="shared" si="43"/>
        <v>14.75</v>
      </c>
      <c r="U58" s="16">
        <f t="shared" si="44"/>
        <v>5.8261111378668051E-4</v>
      </c>
      <c r="V58" s="130">
        <f t="shared" si="45"/>
        <v>1.1506776738994128E-2</v>
      </c>
      <c r="W58" s="15">
        <f>'Structural Information'!$Z$7</f>
        <v>40.367000000000004</v>
      </c>
      <c r="X58" s="15">
        <f t="shared" si="46"/>
        <v>0.46449405662297599</v>
      </c>
      <c r="Y58" s="15">
        <f>((W58*V58)/(X64)*$J$15)</f>
        <v>48.100940143087655</v>
      </c>
      <c r="Z58" s="377">
        <f>Z57+Y58</f>
        <v>97.50430872858378</v>
      </c>
      <c r="AA58" s="24">
        <f>_xlfn.IFS((U58&lt;='Frame Capacities'!$BS$15),(U58*'Frame Capacities'!$BM$5*'Frame Capacities'!$BN$15),(AND((U58&gt;'Frame Capacities'!$BS$15),(U58&lt;='Frame Capacities'!$BT$15))),((U58-'Frame Capacities'!$BS$15)*'Frame Capacities'!$BM$5*('Frame Capacities'!$BO$15)+'Frame Capacities'!$BI$15),(AND((U58&gt;'Frame Capacities'!$BT$15),(U58&lt;='Frame Capacities'!$BU$15))),((U58-'Frame Capacities'!$BT$15)*'Frame Capacities'!$BM$5*('Frame Capacities'!$BP$15)+'Frame Capacities'!$BJ$15),(AND((U58&gt;'Frame Capacities'!$BU$15),(U58&lt;='Frame Capacities'!$BV$15))),((U58-'Frame Capacities'!$BU$15)*'Frame Capacities'!$BM$5*('Frame Capacities'!$BQ$15)+'Frame Capacities'!$BK$15))</f>
        <v>6.3374802324882715</v>
      </c>
      <c r="AB58" s="40">
        <f>_xlfn.IFS((U58&lt;='Infill Capacities'!$DA$15),(U58*'Infill Capacities'!$CU$15*'Infill Capacities'!$CT$5),(AND((U58&gt;'Infill Capacities'!$DA$15),(U58&lt;='Infill Capacities'!$DB$15))),((U58-'Infill Capacities'!$DA$15)*'Infill Capacities'!$CT$5*('Infill Capacities'!$CW$15)+'Infill Capacities'!$CP$15),(AND((U58&gt;'Infill Capacities'!$DB$15),(U58&lt;='Infill Capacities'!$DC$15))),((U58-'Infill Capacities'!$DB$15)*'Infill Capacities'!$CT$5*('Infill Capacities'!$CX$15)+'Infill Capacities'!$CQ$15),(AND((U58&gt;'Infill Capacities'!$DC$15),(U58&lt;='Infill Capacities'!$DD$15))),((U58-'Infill Capacities'!$DC$15)*'Infill Capacities'!$CT$5*('Infill Capacities'!$CY$15)+'Infill Capacities'!$CS$15))</f>
        <v>91.168548561254042</v>
      </c>
      <c r="AC58" s="384">
        <f>AA58/$C$17</f>
        <v>6.0703833644523676E-2</v>
      </c>
      <c r="AD58" s="383">
        <f>AB58/$D$17</f>
        <v>0.2490617311425114</v>
      </c>
      <c r="AE58" s="375">
        <f t="shared" si="47"/>
        <v>97.506028793742317</v>
      </c>
      <c r="AF58" s="375">
        <f t="shared" ref="AF58:AF62" si="49">Z58-AE58</f>
        <v>-1.7200651585369542E-3</v>
      </c>
      <c r="AG58" s="330">
        <f t="shared" si="48"/>
        <v>-1.7640914344872538E-5</v>
      </c>
      <c r="AH58" s="2"/>
    </row>
    <row r="59" spans="1:34" ht="15" customHeight="1" x14ac:dyDescent="0.25">
      <c r="A59" s="2"/>
      <c r="B59" s="2"/>
      <c r="C59" s="369"/>
      <c r="D59" s="365"/>
      <c r="E59" s="392">
        <v>3</v>
      </c>
      <c r="F59" s="402">
        <v>8.75</v>
      </c>
      <c r="G59" s="403">
        <f t="shared" si="39"/>
        <v>31.252637038297255</v>
      </c>
      <c r="H59" s="403">
        <f t="shared" si="40"/>
        <v>0.1562631851914863</v>
      </c>
      <c r="I59" s="391">
        <f t="shared" si="41"/>
        <v>0.63260133738071511</v>
      </c>
      <c r="J59" s="365"/>
      <c r="K59" s="364"/>
      <c r="L59" s="368"/>
      <c r="M59" s="368"/>
      <c r="N59" s="368"/>
      <c r="O59" s="2"/>
      <c r="P59" s="16">
        <f>_xlfn.IFS(('System Capacities'!$N$21+'System Capacities'!$N$34=2),(ABS(Z46/$G$18)),('System Capacities'!$N$21+'System Capacities'!$N$34=3),(ABS((Z46-'System Capacities'!$K$46)/$G$18)+('System Capacities'!$L$46*'System Capacities'!$D$8)),('System Capacities'!$N$21+'System Capacities'!$N$34=4),(ABS((Z46-'System Capacities'!$K$47)/$G$18)+('System Capacities'!$L$47*'System Capacities'!$D$8)),('System Capacities'!$N$21+'System Capacities'!$N$34=5),(ABS(((Z46-AF46)-'System Capacities'!$K$48)/$G$18)+('System Capacities'!$L$48*'System Capacities'!$D$8)),('System Capacities'!$N$21+'System Capacities'!$N$34=6),(ABS(((Z46-AF46)-'System Capacities'!$K$49)/$G$18)+('System Capacities'!$L$49*'System Capacities'!$D$8)),('System Capacities'!$N$21+'System Capacities'!$N$34=7),(ABS(((Z46-AF46)-'System Capacities'!$K$50)/$G$18)+('System Capacities'!$L$50*'System Capacities'!$D$8)),('System Capacities'!$N$21+'System Capacities'!$N$34=8),(ABS(((Z46-AF46)-'System Capacities'!$K$51)/$G$18)+('System Capacities'!$L$51*'System Capacities'!$D$8)))</f>
        <v>2.28264218949265E-3</v>
      </c>
      <c r="Q59" s="29">
        <f t="shared" si="42"/>
        <v>9.7589433976340862E-3</v>
      </c>
      <c r="R59" s="2"/>
      <c r="S59" s="14">
        <v>4</v>
      </c>
      <c r="T59" s="15">
        <f t="shared" si="43"/>
        <v>11.75</v>
      </c>
      <c r="U59" s="16">
        <f t="shared" si="44"/>
        <v>7.6088072983088336E-4</v>
      </c>
      <c r="V59" s="130">
        <f t="shared" si="45"/>
        <v>9.7589433976340862E-3</v>
      </c>
      <c r="W59" s="15">
        <f>'Structural Information'!$Z$8</f>
        <v>40.367000000000004</v>
      </c>
      <c r="X59" s="15">
        <f t="shared" si="46"/>
        <v>0.39393926813229518</v>
      </c>
      <c r="Y59" s="15">
        <f>((W59*V59)/(X64)*$J$15)</f>
        <v>40.794599815135705</v>
      </c>
      <c r="Z59" s="377">
        <f>Z58+Y59</f>
        <v>138.29890854371948</v>
      </c>
      <c r="AA59" s="24">
        <f>_xlfn.IFS((U59&lt;='Frame Capacities'!$BS$16),(U59*'Frame Capacities'!$BM$6*'Frame Capacities'!$BN$16),(AND((U59&gt;'Frame Capacities'!$BS$16),(U59&lt;='Frame Capacities'!$BT$16))),((U59-'Frame Capacities'!$BS$16)*'Frame Capacities'!$BM$6*('Frame Capacities'!$BO$16)+'Frame Capacities'!$BI$16),(AND((U59&gt;'Frame Capacities'!$BT$16),(U59&lt;='Frame Capacities'!$BU$16))),((U59-'Frame Capacities'!$BT$16)*'Frame Capacities'!$BM$6*('Frame Capacities'!$BP$16)+'Frame Capacities'!$BJ$16),(AND((U59&gt;'Frame Capacities'!$BU$16),(U59&lt;='Frame Capacities'!$BV$16))),((U59-'Frame Capacities'!$BU$16)*'Frame Capacities'!$BM$6*('Frame Capacities'!$BQ$16)+'Frame Capacities'!$BK$16))</f>
        <v>8.7945981942609937</v>
      </c>
      <c r="AB59" s="40">
        <f>_xlfn.IFS((U59&lt;='Infill Capacities'!$DA$16),(U59*'Infill Capacities'!$CU$16*'Infill Capacities'!$CT$6),(AND((U59&gt;'Infill Capacities'!$DA$16),(U59&lt;='Infill Capacities'!$DB$16))),((U59-'Infill Capacities'!$DA$16)*'Infill Capacities'!$CT$6*('Infill Capacities'!$CW$16)+'Infill Capacities'!$CP$16),(AND((U59&gt;'Infill Capacities'!$DB$16),(U59&lt;='Infill Capacities'!$DC$16))),((U59-'Infill Capacities'!$DB$16)*'Infill Capacities'!$CT$6*('Infill Capacities'!$CX$16)+'Infill Capacities'!$CQ$16),(AND((U59&gt;'Infill Capacities'!$DC$16),(U59&lt;='Infill Capacities'!$DD$16))),((U59-'Infill Capacities'!$DC$16)*'Infill Capacities'!$CT$6*('Infill Capacities'!$CY$16)+'Infill Capacities'!$CS$16))</f>
        <v>129.50591249319089</v>
      </c>
      <c r="AC59" s="384">
        <f>AA59/$C$18</f>
        <v>7.9278228914612323E-2</v>
      </c>
      <c r="AD59" s="383">
        <f>AB59/$D$18</f>
        <v>0.35379489163495181</v>
      </c>
      <c r="AE59" s="375">
        <f t="shared" si="47"/>
        <v>138.30051068745189</v>
      </c>
      <c r="AF59" s="375">
        <f t="shared" si="49"/>
        <v>-1.6021437324127419E-3</v>
      </c>
      <c r="AG59" s="330">
        <f t="shared" si="48"/>
        <v>-1.1584644805105365E-5</v>
      </c>
      <c r="AH59" s="2"/>
    </row>
    <row r="60" spans="1:34" ht="15" customHeight="1" x14ac:dyDescent="0.25">
      <c r="A60" s="2"/>
      <c r="B60" s="2"/>
      <c r="C60" s="369"/>
      <c r="D60" s="365"/>
      <c r="E60" s="392">
        <v>2</v>
      </c>
      <c r="F60" s="402">
        <v>5.75</v>
      </c>
      <c r="G60" s="403">
        <f t="shared" si="39"/>
        <v>20.673112485105445</v>
      </c>
      <c r="H60" s="403">
        <f t="shared" si="40"/>
        <v>0.10336556242552725</v>
      </c>
      <c r="I60" s="391">
        <f t="shared" si="41"/>
        <v>0.41845552392503599</v>
      </c>
      <c r="J60" s="365"/>
      <c r="K60" s="364"/>
      <c r="L60" s="368"/>
      <c r="M60" s="368"/>
      <c r="N60" s="368"/>
      <c r="O60" s="2"/>
      <c r="P60" s="16">
        <f>_xlfn.IFS(('System Capacities'!$N$22+'System Capacities'!$N$35=2),(Z47/$G$19),('System Capacities'!$N$22+'System Capacities'!$N$35=3),(ABS((Z47-'System Capacities'!$C$56)/$G$19)+('System Capacities'!$D$56*'System Capacities'!$D$9)),('System Capacities'!$N$22+'System Capacities'!$N$35=4),(ABS((Z47-'System Capacities'!$C$57)/$G$19)+('System Capacities'!$D$57*'System Capacities'!$D$9)),('System Capacities'!$N$22+'System Capacities'!$N$35=5),(ABS(((Z47-AF47)-'System Capacities'!$C$58)/$G$19)+('System Capacities'!$D$58*'System Capacities'!$D$9)),('System Capacities'!$N$22+'System Capacities'!$N$35=6),(ABS(((Z47-AF47)-'System Capacities'!$C$59)/$G$19)+('System Capacities'!$D$60*'System Capacities'!$D$9)),('System Capacities'!$N$22+'System Capacities'!$N$35=7),(ABS(((Z47-AF47)-'System Capacities'!$C$60)/$G$19)+('System Capacities'!$D$59*'System Capacities'!$D$9)),('System Capacities'!$N$22+'System Capacities'!$N$35=8),(ABS(((Z47-AF47)-'System Capacities'!$C$61)/$G$19)+('System Capacities'!$D$61*'System Capacities'!$D$9)))</f>
        <v>2.5308492240723665E-3</v>
      </c>
      <c r="Q60" s="29">
        <f t="shared" si="42"/>
        <v>7.4763012081414358E-3</v>
      </c>
      <c r="R60" s="2"/>
      <c r="S60" s="14">
        <v>3</v>
      </c>
      <c r="T60" s="15">
        <f t="shared" si="43"/>
        <v>8.75</v>
      </c>
      <c r="U60" s="16">
        <f>P60/(T60-T61)</f>
        <v>8.4361640802412213E-4</v>
      </c>
      <c r="V60" s="130">
        <f t="shared" si="45"/>
        <v>7.4763012081414358E-3</v>
      </c>
      <c r="W60" s="15">
        <f>'Structural Information'!$Z$9</f>
        <v>40.367000000000004</v>
      </c>
      <c r="X60" s="15">
        <f t="shared" si="46"/>
        <v>0.30179585086904537</v>
      </c>
      <c r="Y60" s="15">
        <f>((W60*V60)/(X64)*$J$15)</f>
        <v>31.252637038297255</v>
      </c>
      <c r="Z60" s="377">
        <f>Z59+Y60</f>
        <v>169.55154558201673</v>
      </c>
      <c r="AA60" s="24">
        <f>_xlfn.IFS((U60&lt;='Frame Capacities'!$BS$17),(U60*'Frame Capacities'!$BM$7*'Frame Capacities'!$BN$17),(AND((U60&gt;'Frame Capacities'!$BS$17),(U60&lt;='Frame Capacities'!$BT$17))),((U60-'Frame Capacities'!$BS$17)*'Frame Capacities'!$BM$7*('Frame Capacities'!$BO$17)+'Frame Capacities'!$BI$17),(AND((U60&gt;'Frame Capacities'!$BT$17),(U60&lt;='Frame Capacities'!$BU$17))),((U60-'Frame Capacities'!$BT$17)*'Frame Capacities'!$BM$7*('Frame Capacities'!$BP$17)+'Frame Capacities'!$BJ$17),(AND((U60&gt;'Frame Capacities'!$BU$17),(U60&lt;='Frame Capacities'!$BV$17))),((U60-'Frame Capacities'!$BU$17)*'Frame Capacities'!$BM$7*('Frame Capacities'!$BQ$17)+'Frame Capacities'!$BK$17))</f>
        <v>14.389745069885254</v>
      </c>
      <c r="AB60" s="40">
        <f>_xlfn.IFS((U60&lt;='Infill Capacities'!$DA$17),(U60*'Infill Capacities'!$CU$17*'Infill Capacities'!$CT$7),(AND((U60&gt;'Infill Capacities'!$DA$17),(U60&lt;='Infill Capacities'!$DB$17))),((U60-'Infill Capacities'!$DA$17)*'Infill Capacities'!$CT$7*('Infill Capacities'!$CW$17)+'Infill Capacities'!$CP$17),(AND((U60&gt;'Infill Capacities'!$DB$17),(U60&lt;='Infill Capacities'!$DC$17))),((U60-'Infill Capacities'!$DB$17)*'Infill Capacities'!$CT$7*('Infill Capacities'!$CX$17)+'Infill Capacities'!$CQ$17),(AND((U60&gt;'Infill Capacities'!$DC$17),(U60&lt;='Infill Capacities'!$DD$17))),((U60-'Infill Capacities'!$DC$17)*'Infill Capacities'!$CT$7*('Infill Capacities'!$CY$17)+'Infill Capacities'!$CS$17))</f>
        <v>155.16282403633994</v>
      </c>
      <c r="AC60" s="384">
        <f>AA60/$C$19</f>
        <v>9.3318709921434859E-2</v>
      </c>
      <c r="AD60" s="383">
        <f>AB60/$D$19</f>
        <v>0.42596442574457288</v>
      </c>
      <c r="AE60" s="375">
        <f t="shared" si="47"/>
        <v>169.55256910622521</v>
      </c>
      <c r="AF60" s="375">
        <f t="shared" si="49"/>
        <v>-1.0235242084775109E-3</v>
      </c>
      <c r="AG60" s="330">
        <f t="shared" si="48"/>
        <v>-6.0366551361361919E-6</v>
      </c>
      <c r="AH60" s="2"/>
    </row>
    <row r="61" spans="1:34" ht="15" customHeight="1" x14ac:dyDescent="0.25">
      <c r="A61" s="2"/>
      <c r="B61" s="2"/>
      <c r="C61" s="369"/>
      <c r="D61" s="365"/>
      <c r="E61" s="392">
        <v>1</v>
      </c>
      <c r="F61" s="402">
        <v>2.75</v>
      </c>
      <c r="G61" s="403">
        <f t="shared" si="39"/>
        <v>9.7753419328778079</v>
      </c>
      <c r="H61" s="403">
        <f t="shared" si="40"/>
        <v>4.8876709664389048E-2</v>
      </c>
      <c r="I61" s="391">
        <f t="shared" si="41"/>
        <v>0.19786792303364634</v>
      </c>
      <c r="J61" s="365"/>
      <c r="K61" s="364"/>
      <c r="L61" s="368"/>
      <c r="M61" s="368"/>
      <c r="N61" s="368"/>
      <c r="O61" s="2"/>
      <c r="P61" s="16">
        <f>_xlfn.IFS(('System Capacities'!$N$23+'System Capacities'!$N$36=2),(ABS(Z48/$G$20)),('System Capacities'!$N$23+'System Capacities'!$N$36=3),(ABS((Z48-'System Capacities'!$G$56)/$G$20)+('System Capacities'!$H$56*'System Capacities'!$D$10)),('System Capacities'!$N$23+'System Capacities'!$N$36=4),(ABS((Z48-'System Capacities'!$G$57)/$G$20)+('System Capacities'!$H$57*'System Capacities'!$D$10)),('System Capacities'!$N$23+'System Capacities'!$N$36=5),(ABS(((Z48-AF48)-'System Capacities'!$G$58)/$G$20)+('System Capacities'!$H$58*'System Capacities'!$D$10)),('System Capacities'!$N$23+'System Capacities'!$N$36=6),(ABS(((Z48-AF48)-'System Capacities'!$G$60)/$G$20)+('System Capacities'!$H$60*'System Capacities'!$D$10)),('System Capacities'!$N$23+'System Capacities'!$N$36=7),(ABS(((Z48-AF48)-'System Capacities'!$G$59)/$G$20)+('System Capacities'!$H$59*'System Capacities'!$D$10)),('System Capacities'!$N$23+'System Capacities'!$N$36=8),(ABS(((Z48-AF48)-'System Capacities'!$G$61)/$G$20)+('System Capacities'!$H$61*'System Capacities'!$D$10)))</f>
        <v>2.6069804940244703E-3</v>
      </c>
      <c r="Q61" s="29">
        <f>Q62+P61</f>
        <v>4.9454519840690693E-3</v>
      </c>
      <c r="R61" s="2"/>
      <c r="S61" s="14">
        <v>2</v>
      </c>
      <c r="T61" s="15">
        <f t="shared" si="43"/>
        <v>5.75</v>
      </c>
      <c r="U61" s="16">
        <f>P61/(T61-T62)</f>
        <v>8.6899349800815672E-4</v>
      </c>
      <c r="V61" s="130">
        <f>Q61</f>
        <v>4.9454519840690693E-3</v>
      </c>
      <c r="W61" s="15">
        <f>'Structural Information'!$Z$10</f>
        <v>40.367000000000004</v>
      </c>
      <c r="X61" s="15">
        <f t="shared" si="46"/>
        <v>0.19963306024091615</v>
      </c>
      <c r="Y61" s="15">
        <f>((W61*V61)/(X64)*$J$15)</f>
        <v>20.673112485105445</v>
      </c>
      <c r="Z61" s="377">
        <f>Z60+Y61</f>
        <v>190.22465806712216</v>
      </c>
      <c r="AA61" s="24">
        <f>_xlfn.IFS((U61&lt;='Frame Capacities'!$BS$18),(U61*'Frame Capacities'!$BM$8*'Frame Capacities'!$BN$18),(AND((U61&gt;'Frame Capacities'!$BS$18),(U61&lt;='Frame Capacities'!$BT$18))),((U61-'Frame Capacities'!$BS$18)*'Frame Capacities'!$BM$8*('Frame Capacities'!$BO$18)+'Frame Capacities'!$BI$18),(AND((U61&gt;'Frame Capacities'!$BT$18),(U61&lt;='Frame Capacities'!$BU$18))),((U61-'Frame Capacities'!$BT$18)*'Frame Capacities'!$BM$8*('Frame Capacities'!$BP$18)+'Frame Capacities'!$BJ$18),(AND((U61&gt;'Frame Capacities'!$BU$18),(U61&lt;='Frame Capacities'!$BV$18))),((U61-'Frame Capacities'!$BU$18)*'Frame Capacities'!$BM$8*('Frame Capacities'!$BQ$18)+'Frame Capacities'!$BK$18))</f>
        <v>16.972117817334116</v>
      </c>
      <c r="AB61" s="40">
        <f>_xlfn.IFS((U61&lt;='Infill Capacities'!$DA$18),(U61*'Infill Capacities'!$CU$18*'Infill Capacities'!$CT$8),(AND((U61&gt;'Infill Capacities'!$DA$18),(U61&lt;='Infill Capacities'!$DB$18))),((U61-'Infill Capacities'!$DA$18)*'Infill Capacities'!$CT$8*('Infill Capacities'!$CW$18)+'Infill Capacities'!$CP$18),(AND((U61&gt;'Infill Capacities'!$DB$18),(U61&lt;='Infill Capacities'!$DC$18))),((U61-'Infill Capacities'!$DB$18)*'Infill Capacities'!$CT$8*('Infill Capacities'!$CX$18)+'Infill Capacities'!$CQ$18),(AND((U61&gt;'Infill Capacities'!$DC$18),(U61&lt;='Infill Capacities'!$DD$18))),((U61-'Infill Capacities'!$DC$18)*'Infill Capacities'!$CT$8*('Infill Capacities'!$CY$18)+'Infill Capacities'!$CS$18))</f>
        <v>173.2529206778577</v>
      </c>
      <c r="AC61" s="384">
        <f>AA61/$C$20</f>
        <v>0.10177164391765411</v>
      </c>
      <c r="AD61" s="383">
        <f>AB61/$D$20</f>
        <v>0.4756266929495267</v>
      </c>
      <c r="AE61" s="375">
        <f>AA61+AB61</f>
        <v>190.22503849519182</v>
      </c>
      <c r="AF61" s="375">
        <f t="shared" si="49"/>
        <v>-3.8042806966132048E-4</v>
      </c>
      <c r="AG61" s="330">
        <f t="shared" si="48"/>
        <v>-1.9998883085235126E-6</v>
      </c>
      <c r="AH61" s="2"/>
    </row>
    <row r="62" spans="1:34" ht="15" customHeight="1" x14ac:dyDescent="0.25">
      <c r="A62" s="2"/>
      <c r="B62" s="2"/>
      <c r="C62" s="369"/>
      <c r="D62" s="365"/>
      <c r="E62" s="388">
        <v>0</v>
      </c>
      <c r="F62" s="389">
        <v>0</v>
      </c>
      <c r="G62" s="404">
        <v>0</v>
      </c>
      <c r="H62" s="404">
        <f t="shared" si="40"/>
        <v>0</v>
      </c>
      <c r="I62" s="405">
        <f t="shared" si="41"/>
        <v>0</v>
      </c>
      <c r="J62" s="365"/>
      <c r="K62" s="364"/>
      <c r="L62" s="368"/>
      <c r="M62" s="368"/>
      <c r="N62" s="368"/>
      <c r="O62" s="2"/>
      <c r="P62" s="16">
        <f>_xlfn.IFS(('System Capacities'!$N$24+'System Capacities'!$N$37=2),(ABS(Z49/$G$21)),('System Capacities'!$N$24+'System Capacities'!$N$37=3),(ABS((Z49-'System Capacities'!$K$56)/$G$21)+('System Capacities'!$L$56*'System Capacities'!$D$11)),('System Capacities'!$N$24+'System Capacities'!$N$37=4),(ABS((Z49-'System Capacities'!$K$57)/$G$21)+('System Capacities'!$L$57*'System Capacities'!$D$11)),('System Capacities'!$N$24+'System Capacities'!$N$37=5),(ABS(((Z49-AF49)-'System Capacities'!$K$58)/$G$21)+('System Capacities'!$L$58*'System Capacities'!$D$11)),('System Capacities'!$N$24+'System Capacities'!$N$37=6),(ABS(((Z49-AF49)-'System Capacities'!$K$60)/$G$21)+('System Capacities'!$L$60*'System Capacities'!$D$11)),('System Capacities'!$N$24+'System Capacities'!$N$37=7),(ABS(((Z49-AF49)-'System Capacities'!$K$59)/$G$21)+('System Capacities'!$L$59*'System Capacities'!$D$11)),('System Capacities'!$N$24+'System Capacities'!$N$37=8),(ABS(((Z49-AF49)-'System Capacities'!$K$61)/$G$21)+('System Capacities'!$L$61*'System Capacities'!$D$11)))</f>
        <v>2.338471490044599E-3</v>
      </c>
      <c r="Q62" s="29">
        <f>Q63+P62</f>
        <v>2.338471490044599E-3</v>
      </c>
      <c r="R62" s="2"/>
      <c r="S62" s="14">
        <v>1</v>
      </c>
      <c r="T62" s="15">
        <f t="shared" si="43"/>
        <v>2.75</v>
      </c>
      <c r="U62" s="16">
        <f>P62/(T62-T63)</f>
        <v>8.5035326910712697E-4</v>
      </c>
      <c r="V62" s="130">
        <f t="shared" si="45"/>
        <v>2.338471490044599E-3</v>
      </c>
      <c r="W62" s="15">
        <f>'Structural Information'!$Z$11</f>
        <v>40.367000000000004</v>
      </c>
      <c r="X62" s="15">
        <f t="shared" si="46"/>
        <v>9.4397078638630338E-2</v>
      </c>
      <c r="Y62" s="15">
        <f>((W62*V62)/(X64)*$J$15)</f>
        <v>9.7753419328778079</v>
      </c>
      <c r="Z62" s="377">
        <f>Z61+Y62</f>
        <v>199.99999999999997</v>
      </c>
      <c r="AA62" s="24">
        <f>_xlfn.IFS((U62&lt;='Frame Capacities'!$BS$19),(U62*'Frame Capacities'!$BM$9*'Frame Capacities'!$BN$19),(AND((U62&gt;'Frame Capacities'!$BS$19),(U62&lt;='Frame Capacities'!$BT$19))),((U62-'Frame Capacities'!$BS$19)*'Frame Capacities'!$BM$9*('Frame Capacities'!$BO$19)+'Frame Capacities'!$BI$19),(AND((U62&gt;'Frame Capacities'!$BT$19),(U62&lt;='Frame Capacities'!$BU$19))),((U62-'Frame Capacities'!$BT$19)*'Frame Capacities'!$BM$9*('Frame Capacities'!$BP$19)+'Frame Capacities'!$BJ$19),(AND((U62&gt;'Frame Capacities'!$BU$19),(U62&lt;='Frame Capacities'!$BV$19))),((U62-'Frame Capacities'!$BU$19)*'Frame Capacities'!$BM$9*('Frame Capacities'!$BQ$19)+'Frame Capacities'!$BK$19))</f>
        <v>31.477323133020608</v>
      </c>
      <c r="AB62" s="40">
        <f>_xlfn.IFS((U62&lt;='Infill Capacities'!$DA$19),(U62*'Infill Capacities'!$CU$19*'Infill Capacities'!$CT$9),(AND((U62&gt;'Infill Capacities'!$DA$19),(U62&lt;='Infill Capacities'!$DB$19))),((U62-'Infill Capacities'!$DA$19)*'Infill Capacities'!$CT$9*('Infill Capacities'!$CW$19)+'Infill Capacities'!$CP$19),(AND((U62&gt;'Infill Capacities'!$DB$19),(U62&lt;='Infill Capacities'!$DC$19))),((U62-'Infill Capacities'!$DB$19)*'Infill Capacities'!$CT$9*('Infill Capacities'!$CX$19)+'Infill Capacities'!$CQ$19),(AND((U62&gt;'Infill Capacities'!$DC$19),(U62&lt;='Infill Capacities'!$DD$19))),((U62-'Infill Capacities'!$DC$19)*'Infill Capacities'!$CT$9*('Infill Capacities'!$CY$19)+'Infill Capacities'!$CS$19))</f>
        <v>168.5226768669794</v>
      </c>
      <c r="AC62" s="384">
        <f>AA62/$C$21</f>
        <v>0.12946849927581017</v>
      </c>
      <c r="AD62" s="383">
        <f>AB62/$D$21</f>
        <v>0.47666029941829635</v>
      </c>
      <c r="AE62" s="375">
        <f>AA62+AB62</f>
        <v>200</v>
      </c>
      <c r="AF62" s="375">
        <f t="shared" si="49"/>
        <v>0</v>
      </c>
      <c r="AG62" s="330">
        <f t="shared" si="48"/>
        <v>-1.4210854715202006E-16</v>
      </c>
      <c r="AH62" s="2"/>
    </row>
    <row r="63" spans="1:34" ht="15" customHeight="1" x14ac:dyDescent="0.25">
      <c r="A63" s="2"/>
      <c r="B63" s="2"/>
      <c r="C63" s="369"/>
      <c r="D63" s="365"/>
      <c r="E63" s="364"/>
      <c r="F63" s="369"/>
      <c r="G63" s="365"/>
      <c r="H63" s="364"/>
      <c r="I63" s="368"/>
      <c r="J63" s="365"/>
      <c r="K63" s="364"/>
      <c r="L63" s="368"/>
      <c r="M63" s="368"/>
      <c r="N63" s="368"/>
      <c r="O63" s="2"/>
      <c r="P63" s="16">
        <v>0</v>
      </c>
      <c r="Q63" s="29">
        <f>P63</f>
        <v>0</v>
      </c>
      <c r="R63" s="2"/>
      <c r="S63" s="14">
        <v>0</v>
      </c>
      <c r="T63" s="15">
        <f t="shared" si="43"/>
        <v>0</v>
      </c>
      <c r="U63" s="33" t="s">
        <v>85</v>
      </c>
      <c r="V63" s="130">
        <f>Q63</f>
        <v>0</v>
      </c>
      <c r="W63" s="15" t="str">
        <f t="shared" ref="W63" si="50">E11</f>
        <v>-</v>
      </c>
      <c r="X63" s="15">
        <v>0</v>
      </c>
      <c r="Y63" s="15" t="s">
        <v>85</v>
      </c>
      <c r="Z63" s="30" t="s">
        <v>85</v>
      </c>
      <c r="AA63" s="24" t="s">
        <v>85</v>
      </c>
      <c r="AB63" s="24" t="s">
        <v>85</v>
      </c>
      <c r="AC63" s="54" t="s">
        <v>85</v>
      </c>
      <c r="AD63" s="24" t="s">
        <v>85</v>
      </c>
      <c r="AE63" s="376" t="s">
        <v>85</v>
      </c>
      <c r="AF63" s="376" t="s">
        <v>85</v>
      </c>
      <c r="AG63" s="2"/>
      <c r="AH63" s="2"/>
    </row>
    <row r="64" spans="1:34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184" t="s">
        <v>106</v>
      </c>
      <c r="W64" s="23" t="s">
        <v>99</v>
      </c>
      <c r="X64" s="35">
        <f>SUM(X57:X63)</f>
        <v>1.9313304698046576</v>
      </c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 ht="15" customHeight="1" x14ac:dyDescent="0.25">
      <c r="A65" s="2"/>
      <c r="B65" s="2"/>
      <c r="C65" s="366"/>
      <c r="D65" s="366"/>
      <c r="E65" s="366"/>
      <c r="F65" s="366"/>
      <c r="G65" s="366"/>
      <c r="H65" s="366"/>
      <c r="I65" s="366"/>
      <c r="J65" s="366"/>
      <c r="K65" s="366"/>
      <c r="L65" s="366"/>
      <c r="M65" s="366"/>
      <c r="N65" s="366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 ht="15" customHeight="1" x14ac:dyDescent="0.25">
      <c r="A66" s="2"/>
      <c r="B66" s="2"/>
      <c r="C66" s="366"/>
      <c r="D66" s="366"/>
      <c r="E66" s="366"/>
      <c r="F66" s="366"/>
      <c r="G66" s="366"/>
      <c r="H66" s="366"/>
      <c r="I66" s="366"/>
      <c r="J66" s="366"/>
      <c r="K66" s="366"/>
      <c r="L66" s="366"/>
      <c r="M66" s="366"/>
      <c r="N66" s="366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492"/>
      <c r="AG66" s="2"/>
      <c r="AH66" s="2"/>
    </row>
    <row r="67" spans="1:34" ht="15.75" customHeight="1" x14ac:dyDescent="0.25">
      <c r="A67" s="2"/>
      <c r="B67" s="2"/>
      <c r="C67" s="286"/>
      <c r="D67" s="367"/>
      <c r="E67" s="367"/>
      <c r="F67" s="368"/>
      <c r="G67" s="367"/>
      <c r="H67" s="367"/>
      <c r="I67" s="368"/>
      <c r="J67" s="367"/>
      <c r="K67" s="367"/>
      <c r="L67" s="368"/>
      <c r="M67" s="368"/>
      <c r="N67" s="368"/>
      <c r="O67" s="2"/>
      <c r="P67" s="863" t="s">
        <v>309</v>
      </c>
      <c r="Q67" s="863"/>
      <c r="R67" s="2"/>
      <c r="S67" s="2"/>
      <c r="T67" s="2"/>
      <c r="U67" s="143"/>
      <c r="V67" s="143"/>
      <c r="W67" s="378"/>
      <c r="X67" s="378"/>
      <c r="Y67" s="378"/>
      <c r="Z67" s="378"/>
      <c r="AA67" s="2"/>
      <c r="AB67" s="2"/>
      <c r="AC67" s="2"/>
      <c r="AD67" s="2"/>
      <c r="AE67" s="2"/>
      <c r="AF67" s="492"/>
      <c r="AG67" s="2"/>
      <c r="AH67" s="2"/>
    </row>
    <row r="68" spans="1:34" ht="15" customHeight="1" x14ac:dyDescent="0.25">
      <c r="A68" s="2"/>
      <c r="B68" s="2"/>
      <c r="C68" s="369"/>
      <c r="D68" s="365"/>
      <c r="E68" s="364"/>
      <c r="F68" s="368"/>
      <c r="G68" s="365"/>
      <c r="H68" s="364"/>
      <c r="I68" s="368"/>
      <c r="J68" s="365"/>
      <c r="K68" s="364"/>
      <c r="L68" s="368"/>
      <c r="M68" s="368"/>
      <c r="N68" s="368"/>
      <c r="O68" s="2"/>
      <c r="P68" s="233" t="s">
        <v>311</v>
      </c>
      <c r="Q68" s="15">
        <v>200</v>
      </c>
      <c r="R68" s="32" t="s">
        <v>301</v>
      </c>
      <c r="S68" s="2"/>
      <c r="T68" s="2"/>
      <c r="U68" s="143"/>
      <c r="V68" s="143"/>
      <c r="W68" s="378"/>
      <c r="X68" s="378"/>
      <c r="Y68" s="378"/>
      <c r="Z68" s="378"/>
      <c r="AA68" s="2"/>
      <c r="AB68" s="2"/>
      <c r="AC68" s="2"/>
      <c r="AD68" s="2"/>
      <c r="AE68" s="2"/>
      <c r="AF68" s="2"/>
      <c r="AG68" s="2"/>
      <c r="AH68" s="2"/>
    </row>
    <row r="69" spans="1:34" x14ac:dyDescent="0.25">
      <c r="A69" s="2"/>
      <c r="B69" s="2"/>
      <c r="C69" s="369"/>
      <c r="D69" s="365"/>
      <c r="E69" s="364"/>
      <c r="F69" s="368"/>
      <c r="G69" s="365"/>
      <c r="H69" s="364"/>
      <c r="I69" s="368"/>
      <c r="J69" s="365"/>
      <c r="K69" s="364"/>
      <c r="L69" s="368"/>
      <c r="M69" s="368"/>
      <c r="N69" s="368"/>
      <c r="O69" s="2"/>
      <c r="P69" s="2"/>
      <c r="Q69" s="2"/>
      <c r="R69" s="2"/>
      <c r="S69" s="2"/>
      <c r="T69" s="2"/>
      <c r="U69" s="143"/>
      <c r="V69" s="143"/>
      <c r="W69" s="378"/>
      <c r="X69" s="378"/>
      <c r="Y69" s="378"/>
      <c r="Z69" s="378"/>
      <c r="AA69" s="2"/>
      <c r="AB69" s="2"/>
      <c r="AC69" s="2"/>
      <c r="AD69" s="2"/>
      <c r="AE69" s="2"/>
      <c r="AF69" s="2"/>
      <c r="AG69" s="2"/>
      <c r="AH69" s="2"/>
    </row>
    <row r="70" spans="1:34" x14ac:dyDescent="0.25">
      <c r="A70" s="2"/>
      <c r="B70" s="2"/>
      <c r="C70" s="369"/>
      <c r="D70" s="365"/>
      <c r="E70" s="364"/>
      <c r="F70" s="368"/>
      <c r="G70" s="365"/>
      <c r="H70" s="364"/>
      <c r="I70" s="368"/>
      <c r="J70" s="365"/>
      <c r="K70" s="364"/>
      <c r="L70" s="368"/>
      <c r="M70" s="368"/>
      <c r="N70" s="368"/>
      <c r="O70" s="2"/>
      <c r="P70" s="2"/>
      <c r="Q70" s="2"/>
      <c r="R70" s="2"/>
      <c r="S70" s="2"/>
      <c r="T70" s="2"/>
      <c r="U70" s="143"/>
      <c r="V70" s="143"/>
      <c r="W70" s="378"/>
      <c r="X70" s="378"/>
      <c r="Y70" s="378"/>
      <c r="Z70" s="378"/>
      <c r="AA70" s="2"/>
      <c r="AB70" s="2"/>
      <c r="AC70" s="2"/>
      <c r="AD70" s="2"/>
      <c r="AE70" s="2"/>
      <c r="AF70" s="2"/>
      <c r="AG70" s="2"/>
      <c r="AH70" s="2"/>
    </row>
    <row r="71" spans="1:34" x14ac:dyDescent="0.25">
      <c r="A71" s="2"/>
      <c r="B71" s="2"/>
      <c r="C71" s="369"/>
      <c r="D71" s="365"/>
      <c r="E71" s="364"/>
      <c r="F71" s="368"/>
      <c r="G71" s="365"/>
      <c r="H71" s="364"/>
      <c r="I71" s="368"/>
      <c r="J71" s="365"/>
      <c r="K71" s="364"/>
      <c r="L71" s="368"/>
      <c r="M71" s="368"/>
      <c r="N71" s="368"/>
      <c r="O71" s="2"/>
      <c r="P71" s="2"/>
      <c r="Q71" s="2"/>
      <c r="R71" s="2"/>
      <c r="S71" s="2"/>
      <c r="T71" s="2"/>
      <c r="U71" s="143"/>
      <c r="V71" s="143"/>
      <c r="W71" s="378"/>
      <c r="X71" s="378"/>
      <c r="Y71" s="378"/>
      <c r="Z71" s="378"/>
      <c r="AA71" s="2"/>
      <c r="AB71" s="2"/>
      <c r="AC71" s="2"/>
      <c r="AD71" s="2"/>
      <c r="AE71" s="2"/>
      <c r="AF71" s="2"/>
      <c r="AG71" s="2"/>
      <c r="AH71" s="2"/>
    </row>
    <row r="72" spans="1:34" x14ac:dyDescent="0.25">
      <c r="A72" s="2"/>
      <c r="B72" s="2"/>
      <c r="C72" s="369"/>
      <c r="D72" s="365"/>
      <c r="E72" s="364"/>
      <c r="F72" s="368"/>
      <c r="G72" s="365"/>
      <c r="H72" s="364"/>
      <c r="I72" s="368"/>
      <c r="J72" s="365"/>
      <c r="K72" s="364"/>
      <c r="L72" s="368"/>
      <c r="M72" s="368"/>
      <c r="N72" s="368"/>
      <c r="O72" s="2"/>
      <c r="P72" s="2"/>
      <c r="Q72" s="2"/>
      <c r="R72" s="2"/>
      <c r="S72" s="2"/>
      <c r="T72" s="2"/>
      <c r="U72" s="143"/>
      <c r="V72" s="143"/>
      <c r="W72" s="378"/>
      <c r="X72" s="378"/>
      <c r="Y72" s="378"/>
      <c r="Z72" s="378"/>
      <c r="AA72" s="2"/>
      <c r="AB72" s="2"/>
      <c r="AC72" s="2"/>
      <c r="AD72" s="2"/>
      <c r="AE72" s="2"/>
      <c r="AF72" s="2"/>
      <c r="AG72" s="2"/>
      <c r="AH72" s="2"/>
    </row>
    <row r="73" spans="1:34" x14ac:dyDescent="0.25">
      <c r="A73" s="2"/>
      <c r="B73" s="2"/>
      <c r="C73" s="369"/>
      <c r="D73" s="365"/>
      <c r="E73" s="364"/>
      <c r="F73" s="368"/>
      <c r="G73" s="365"/>
      <c r="H73" s="364"/>
      <c r="I73" s="368"/>
      <c r="J73" s="365"/>
      <c r="K73" s="364"/>
      <c r="L73" s="368"/>
      <c r="M73" s="368"/>
      <c r="N73" s="368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 x14ac:dyDescent="0.25">
      <c r="A74" s="2"/>
      <c r="B74" s="2"/>
      <c r="C74" s="369"/>
      <c r="D74" s="365"/>
      <c r="E74" s="364"/>
      <c r="F74" s="368"/>
      <c r="G74" s="365"/>
      <c r="H74" s="364"/>
      <c r="I74" s="368"/>
      <c r="J74" s="365"/>
      <c r="K74" s="364"/>
      <c r="L74" s="368"/>
      <c r="M74" s="368"/>
      <c r="N74" s="368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 ht="1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 ht="1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3" spans="1:34" x14ac:dyDescent="0.25"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</row>
    <row r="94" spans="1:34" x14ac:dyDescent="0.25">
      <c r="P94" s="320"/>
      <c r="Q94" s="321"/>
      <c r="S94" s="322"/>
      <c r="T94" s="322"/>
      <c r="U94" s="321"/>
      <c r="V94" s="320"/>
      <c r="W94" s="322"/>
      <c r="X94" s="322"/>
      <c r="Y94" s="219"/>
      <c r="Z94" s="219"/>
      <c r="AA94" s="219"/>
      <c r="AB94" s="219"/>
      <c r="AC94" s="219"/>
      <c r="AD94" s="219"/>
      <c r="AE94" s="219"/>
      <c r="AF94" s="219"/>
    </row>
    <row r="95" spans="1:34" x14ac:dyDescent="0.25">
      <c r="P95" s="219"/>
      <c r="Q95" s="322"/>
      <c r="S95" s="322"/>
      <c r="T95" s="322"/>
      <c r="U95" s="322"/>
      <c r="V95" s="219"/>
      <c r="W95" s="322"/>
      <c r="X95" s="322"/>
      <c r="Y95" s="219"/>
      <c r="Z95" s="219"/>
      <c r="AA95" s="219"/>
      <c r="AB95" s="219"/>
      <c r="AC95" s="219"/>
      <c r="AD95" s="219"/>
      <c r="AE95" s="219"/>
      <c r="AF95" s="219"/>
    </row>
    <row r="96" spans="1:34" x14ac:dyDescent="0.25">
      <c r="P96" s="147"/>
      <c r="Q96" s="323"/>
      <c r="S96" s="51"/>
      <c r="T96" s="58"/>
      <c r="U96" s="147"/>
      <c r="V96" s="324"/>
      <c r="W96" s="58"/>
      <c r="X96" s="58"/>
      <c r="Y96" s="58"/>
      <c r="Z96" s="319"/>
      <c r="AA96" s="145"/>
      <c r="AB96" s="325"/>
      <c r="AC96" s="147"/>
      <c r="AD96" s="142"/>
      <c r="AE96" s="142"/>
      <c r="AF96" s="142"/>
    </row>
    <row r="97" spans="16:32" x14ac:dyDescent="0.25">
      <c r="P97" s="147"/>
      <c r="Q97" s="323"/>
      <c r="S97" s="51"/>
      <c r="T97" s="58"/>
      <c r="U97" s="147"/>
      <c r="V97" s="324"/>
      <c r="W97" s="58"/>
      <c r="X97" s="58"/>
      <c r="Y97" s="58"/>
      <c r="Z97" s="319"/>
      <c r="AA97" s="145"/>
      <c r="AB97" s="325"/>
      <c r="AC97" s="147"/>
      <c r="AD97" s="142"/>
      <c r="AE97" s="142"/>
      <c r="AF97" s="142"/>
    </row>
    <row r="98" spans="16:32" x14ac:dyDescent="0.25">
      <c r="P98" s="147"/>
      <c r="Q98" s="323"/>
      <c r="S98" s="51"/>
      <c r="T98" s="58"/>
      <c r="U98" s="147"/>
      <c r="V98" s="324"/>
      <c r="W98" s="58"/>
      <c r="X98" s="58"/>
      <c r="Y98" s="58"/>
      <c r="Z98" s="319"/>
      <c r="AA98" s="145"/>
      <c r="AB98" s="325"/>
      <c r="AC98" s="147"/>
      <c r="AD98" s="142"/>
      <c r="AE98" s="142"/>
      <c r="AF98" s="142"/>
    </row>
    <row r="99" spans="16:32" x14ac:dyDescent="0.25">
      <c r="P99" s="147"/>
      <c r="Q99" s="323"/>
      <c r="S99" s="51"/>
      <c r="T99" s="58"/>
      <c r="U99" s="147"/>
      <c r="V99" s="324"/>
      <c r="W99" s="58"/>
      <c r="X99" s="58"/>
      <c r="Y99" s="58"/>
      <c r="Z99" s="319"/>
      <c r="AA99" s="145"/>
      <c r="AB99" s="325"/>
      <c r="AC99" s="147"/>
      <c r="AD99" s="142"/>
      <c r="AE99" s="142"/>
      <c r="AF99" s="142"/>
    </row>
    <row r="100" spans="16:32" x14ac:dyDescent="0.25">
      <c r="P100" s="147"/>
      <c r="Q100" s="323"/>
      <c r="S100" s="51"/>
      <c r="T100" s="58"/>
      <c r="U100" s="147"/>
      <c r="V100" s="324"/>
      <c r="W100" s="58"/>
      <c r="X100" s="58"/>
      <c r="Y100" s="58"/>
      <c r="Z100" s="319"/>
      <c r="AA100" s="145"/>
      <c r="AB100" s="325"/>
      <c r="AC100" s="147"/>
      <c r="AD100" s="142"/>
      <c r="AE100" s="142"/>
      <c r="AF100" s="142"/>
    </row>
    <row r="101" spans="16:32" x14ac:dyDescent="0.25">
      <c r="P101" s="147"/>
      <c r="Q101" s="323"/>
      <c r="S101" s="51"/>
      <c r="T101" s="58"/>
      <c r="U101" s="147"/>
      <c r="V101" s="324"/>
      <c r="W101" s="58"/>
      <c r="X101" s="58"/>
      <c r="Y101" s="58"/>
      <c r="Z101" s="319"/>
      <c r="AA101" s="145"/>
      <c r="AB101" s="325"/>
      <c r="AC101" s="147"/>
      <c r="AD101" s="142"/>
      <c r="AE101" s="142"/>
      <c r="AF101" s="142"/>
    </row>
    <row r="102" spans="16:32" x14ac:dyDescent="0.25">
      <c r="P102" s="147"/>
      <c r="Q102" s="323"/>
      <c r="S102" s="51"/>
      <c r="T102" s="58"/>
      <c r="U102" s="326"/>
      <c r="V102" s="324"/>
      <c r="W102" s="58"/>
      <c r="X102" s="58"/>
      <c r="Y102" s="58"/>
      <c r="Z102" s="319"/>
      <c r="AA102" s="145"/>
      <c r="AB102" s="145"/>
      <c r="AC102" s="223"/>
      <c r="AD102" s="145"/>
      <c r="AE102" s="145"/>
      <c r="AF102" s="145"/>
    </row>
    <row r="103" spans="16:32" x14ac:dyDescent="0.25">
      <c r="V103" s="327"/>
      <c r="W103" s="144"/>
      <c r="X103" s="328"/>
    </row>
    <row r="106" spans="16:32" x14ac:dyDescent="0.25"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</row>
    <row r="107" spans="16:32" x14ac:dyDescent="0.25">
      <c r="P107" s="320"/>
      <c r="Q107" s="321"/>
      <c r="S107" s="322"/>
      <c r="T107" s="322"/>
      <c r="U107" s="321"/>
      <c r="V107" s="320"/>
      <c r="W107" s="322"/>
      <c r="X107" s="322"/>
      <c r="Y107" s="219"/>
      <c r="Z107" s="219"/>
      <c r="AA107" s="219"/>
      <c r="AB107" s="219"/>
      <c r="AC107" s="219"/>
      <c r="AD107" s="219"/>
      <c r="AE107" s="219"/>
      <c r="AF107" s="219"/>
    </row>
    <row r="108" spans="16:32" x14ac:dyDescent="0.25">
      <c r="P108" s="219"/>
      <c r="Q108" s="322"/>
      <c r="S108" s="322"/>
      <c r="T108" s="322"/>
      <c r="U108" s="322"/>
      <c r="V108" s="219"/>
      <c r="W108" s="322"/>
      <c r="X108" s="322"/>
      <c r="Y108" s="219"/>
      <c r="Z108" s="219"/>
      <c r="AA108" s="219"/>
      <c r="AB108" s="219"/>
      <c r="AC108" s="219"/>
      <c r="AD108" s="219"/>
      <c r="AE108" s="219"/>
      <c r="AF108" s="219"/>
    </row>
    <row r="109" spans="16:32" x14ac:dyDescent="0.25">
      <c r="P109" s="147"/>
      <c r="Q109" s="323"/>
      <c r="S109" s="51"/>
      <c r="T109" s="58"/>
      <c r="U109" s="147"/>
      <c r="V109" s="324"/>
      <c r="W109" s="58"/>
      <c r="X109" s="58"/>
      <c r="Y109" s="58"/>
      <c r="Z109" s="319"/>
      <c r="AA109" s="145"/>
      <c r="AB109" s="325"/>
      <c r="AC109" s="147"/>
      <c r="AD109" s="142"/>
      <c r="AE109" s="142"/>
      <c r="AF109" s="142"/>
    </row>
    <row r="110" spans="16:32" x14ac:dyDescent="0.25">
      <c r="P110" s="147"/>
      <c r="Q110" s="323"/>
      <c r="S110" s="51"/>
      <c r="T110" s="58"/>
      <c r="U110" s="147"/>
      <c r="V110" s="324"/>
      <c r="W110" s="58"/>
      <c r="X110" s="58"/>
      <c r="Y110" s="58"/>
      <c r="Z110" s="319"/>
      <c r="AA110" s="145"/>
      <c r="AB110" s="325"/>
      <c r="AC110" s="147"/>
      <c r="AD110" s="142"/>
      <c r="AE110" s="142"/>
      <c r="AF110" s="142"/>
    </row>
    <row r="111" spans="16:32" x14ac:dyDescent="0.25">
      <c r="P111" s="147"/>
      <c r="Q111" s="323"/>
      <c r="S111" s="51"/>
      <c r="T111" s="58"/>
      <c r="U111" s="147"/>
      <c r="V111" s="324"/>
      <c r="W111" s="58"/>
      <c r="X111" s="58"/>
      <c r="Y111" s="58"/>
      <c r="Z111" s="319"/>
      <c r="AA111" s="145"/>
      <c r="AB111" s="325"/>
      <c r="AC111" s="147"/>
      <c r="AD111" s="142"/>
      <c r="AE111" s="142"/>
      <c r="AF111" s="142"/>
    </row>
    <row r="112" spans="16:32" x14ac:dyDescent="0.25">
      <c r="P112" s="147"/>
      <c r="Q112" s="323"/>
      <c r="S112" s="51"/>
      <c r="T112" s="58"/>
      <c r="U112" s="147"/>
      <c r="V112" s="324"/>
      <c r="W112" s="58"/>
      <c r="X112" s="58"/>
      <c r="Y112" s="58"/>
      <c r="Z112" s="319"/>
      <c r="AA112" s="145"/>
      <c r="AB112" s="325"/>
      <c r="AC112" s="147"/>
      <c r="AD112" s="142"/>
      <c r="AE112" s="142"/>
      <c r="AF112" s="142"/>
    </row>
    <row r="113" spans="16:32" x14ac:dyDescent="0.25">
      <c r="P113" s="326"/>
      <c r="Q113" s="323"/>
      <c r="S113" s="51"/>
      <c r="T113" s="58"/>
      <c r="U113" s="147"/>
      <c r="V113" s="324"/>
      <c r="W113" s="58"/>
      <c r="X113" s="58"/>
      <c r="Y113" s="58"/>
      <c r="Z113" s="319"/>
      <c r="AA113" s="145"/>
      <c r="AB113" s="325"/>
      <c r="AC113" s="147"/>
      <c r="AD113" s="142"/>
      <c r="AE113" s="142"/>
      <c r="AF113" s="142"/>
    </row>
    <row r="114" spans="16:32" x14ac:dyDescent="0.25">
      <c r="P114" s="147"/>
      <c r="Q114" s="323"/>
      <c r="S114" s="51"/>
      <c r="T114" s="58"/>
      <c r="U114" s="147"/>
      <c r="V114" s="324"/>
      <c r="W114" s="58"/>
      <c r="X114" s="58"/>
      <c r="Y114" s="58"/>
      <c r="Z114" s="319"/>
      <c r="AA114" s="145"/>
      <c r="AB114" s="325"/>
      <c r="AC114" s="147"/>
      <c r="AD114" s="142"/>
      <c r="AE114" s="142"/>
      <c r="AF114" s="142"/>
    </row>
    <row r="115" spans="16:32" x14ac:dyDescent="0.25">
      <c r="P115" s="147"/>
      <c r="Q115" s="323"/>
      <c r="S115" s="51"/>
      <c r="T115" s="58"/>
      <c r="U115" s="326"/>
      <c r="V115" s="324"/>
      <c r="W115" s="58"/>
      <c r="X115" s="58"/>
      <c r="Y115" s="58"/>
      <c r="Z115" s="319"/>
      <c r="AA115" s="145"/>
      <c r="AB115" s="145"/>
      <c r="AC115" s="223"/>
      <c r="AD115" s="145"/>
      <c r="AE115" s="145"/>
      <c r="AF115" s="145"/>
    </row>
    <row r="116" spans="16:32" x14ac:dyDescent="0.25">
      <c r="V116" s="327"/>
      <c r="W116" s="144"/>
      <c r="X116" s="328"/>
    </row>
    <row r="119" spans="16:32" x14ac:dyDescent="0.25"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</row>
    <row r="120" spans="16:32" x14ac:dyDescent="0.25">
      <c r="P120" s="320"/>
      <c r="Q120" s="321"/>
      <c r="S120" s="322"/>
      <c r="T120" s="322"/>
      <c r="U120" s="321"/>
      <c r="V120" s="320"/>
      <c r="W120" s="322"/>
      <c r="X120" s="322"/>
      <c r="Y120" s="219"/>
      <c r="Z120" s="219"/>
      <c r="AA120" s="219"/>
      <c r="AB120" s="219"/>
      <c r="AC120" s="219"/>
      <c r="AD120" s="219"/>
      <c r="AE120" s="219"/>
      <c r="AF120" s="219"/>
    </row>
    <row r="121" spans="16:32" x14ac:dyDescent="0.25">
      <c r="P121" s="219"/>
      <c r="Q121" s="322"/>
      <c r="S121" s="322"/>
      <c r="T121" s="322"/>
      <c r="U121" s="322"/>
      <c r="V121" s="219"/>
      <c r="W121" s="322"/>
      <c r="X121" s="322"/>
      <c r="Y121" s="219"/>
      <c r="Z121" s="219"/>
      <c r="AA121" s="219"/>
      <c r="AB121" s="219"/>
      <c r="AC121" s="219"/>
      <c r="AD121" s="219"/>
      <c r="AE121" s="219"/>
      <c r="AF121" s="219"/>
    </row>
    <row r="122" spans="16:32" x14ac:dyDescent="0.25">
      <c r="P122" s="147"/>
      <c r="Q122" s="323"/>
      <c r="S122" s="51"/>
      <c r="T122" s="58"/>
      <c r="U122" s="147"/>
      <c r="V122" s="324"/>
      <c r="W122" s="58"/>
      <c r="X122" s="58"/>
      <c r="Y122" s="58"/>
      <c r="Z122" s="319"/>
      <c r="AA122" s="145"/>
      <c r="AB122" s="325"/>
      <c r="AC122" s="147"/>
      <c r="AD122" s="142"/>
      <c r="AE122" s="142"/>
      <c r="AF122" s="142"/>
    </row>
    <row r="123" spans="16:32" x14ac:dyDescent="0.25">
      <c r="P123" s="147"/>
      <c r="Q123" s="323"/>
      <c r="S123" s="51"/>
      <c r="T123" s="58"/>
      <c r="U123" s="147"/>
      <c r="V123" s="324"/>
      <c r="W123" s="58"/>
      <c r="X123" s="58"/>
      <c r="Y123" s="58"/>
      <c r="Z123" s="319"/>
      <c r="AA123" s="145"/>
      <c r="AB123" s="325"/>
      <c r="AC123" s="147"/>
      <c r="AD123" s="142"/>
      <c r="AE123" s="142"/>
      <c r="AF123" s="142"/>
    </row>
    <row r="124" spans="16:32" x14ac:dyDescent="0.25">
      <c r="P124" s="147"/>
      <c r="Q124" s="323"/>
      <c r="S124" s="51"/>
      <c r="T124" s="58"/>
      <c r="U124" s="147"/>
      <c r="V124" s="324"/>
      <c r="W124" s="58"/>
      <c r="X124" s="58"/>
      <c r="Y124" s="58"/>
      <c r="Z124" s="319"/>
      <c r="AA124" s="145"/>
      <c r="AB124" s="325"/>
      <c r="AC124" s="147"/>
      <c r="AD124" s="142"/>
      <c r="AE124" s="142"/>
      <c r="AF124" s="142"/>
    </row>
    <row r="125" spans="16:32" x14ac:dyDescent="0.25">
      <c r="P125" s="147"/>
      <c r="Q125" s="323"/>
      <c r="S125" s="51"/>
      <c r="T125" s="58"/>
      <c r="U125" s="147"/>
      <c r="V125" s="324"/>
      <c r="W125" s="58"/>
      <c r="X125" s="58"/>
      <c r="Y125" s="58"/>
      <c r="Z125" s="319"/>
      <c r="AA125" s="145"/>
      <c r="AB125" s="325"/>
      <c r="AC125" s="147"/>
      <c r="AD125" s="142"/>
      <c r="AE125" s="142"/>
      <c r="AF125" s="142"/>
    </row>
    <row r="126" spans="16:32" x14ac:dyDescent="0.25">
      <c r="P126" s="329"/>
      <c r="Q126" s="323"/>
      <c r="S126" s="51"/>
      <c r="T126" s="58"/>
      <c r="U126" s="147"/>
      <c r="V126" s="324"/>
      <c r="W126" s="58"/>
      <c r="X126" s="58"/>
      <c r="Y126" s="58"/>
      <c r="Z126" s="319"/>
      <c r="AA126" s="145"/>
      <c r="AB126" s="325"/>
      <c r="AC126" s="147"/>
      <c r="AD126" s="142"/>
      <c r="AE126" s="142"/>
      <c r="AF126" s="142"/>
    </row>
    <row r="127" spans="16:32" x14ac:dyDescent="0.25">
      <c r="P127" s="147"/>
      <c r="Q127" s="323"/>
      <c r="S127" s="51"/>
      <c r="T127" s="58"/>
      <c r="U127" s="147"/>
      <c r="V127" s="324"/>
      <c r="W127" s="58"/>
      <c r="X127" s="58"/>
      <c r="Y127" s="58"/>
      <c r="Z127" s="319"/>
      <c r="AA127" s="145"/>
      <c r="AB127" s="325"/>
      <c r="AC127" s="147"/>
      <c r="AD127" s="142"/>
      <c r="AE127" s="142"/>
      <c r="AF127" s="142"/>
    </row>
    <row r="128" spans="16:32" x14ac:dyDescent="0.25">
      <c r="P128" s="147"/>
      <c r="Q128" s="323"/>
      <c r="S128" s="51"/>
      <c r="T128" s="58"/>
      <c r="U128" s="326"/>
      <c r="V128" s="324"/>
      <c r="W128" s="58"/>
      <c r="X128" s="58"/>
      <c r="Y128" s="58"/>
      <c r="Z128" s="319"/>
      <c r="AA128" s="145"/>
      <c r="AB128" s="145"/>
      <c r="AC128" s="223"/>
      <c r="AD128" s="145"/>
      <c r="AE128" s="145"/>
      <c r="AF128" s="145"/>
    </row>
    <row r="129" spans="16:32" x14ac:dyDescent="0.25">
      <c r="V129" s="327"/>
      <c r="W129" s="144"/>
      <c r="X129" s="328"/>
    </row>
    <row r="132" spans="16:32" x14ac:dyDescent="0.25"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</row>
    <row r="133" spans="16:32" x14ac:dyDescent="0.25">
      <c r="P133" s="320"/>
      <c r="Q133" s="321"/>
      <c r="S133" s="322"/>
      <c r="T133" s="322"/>
      <c r="U133" s="321"/>
      <c r="V133" s="320"/>
      <c r="W133" s="322"/>
      <c r="X133" s="322"/>
      <c r="Y133" s="219"/>
      <c r="Z133" s="219"/>
      <c r="AA133" s="219"/>
      <c r="AB133" s="219"/>
      <c r="AC133" s="219"/>
      <c r="AD133" s="219"/>
      <c r="AE133" s="219"/>
      <c r="AF133" s="219"/>
    </row>
    <row r="134" spans="16:32" x14ac:dyDescent="0.25">
      <c r="P134" s="219"/>
      <c r="Q134" s="322"/>
      <c r="S134" s="322"/>
      <c r="T134" s="322"/>
      <c r="U134" s="322"/>
      <c r="V134" s="219"/>
      <c r="W134" s="322"/>
      <c r="X134" s="322"/>
      <c r="Y134" s="219"/>
      <c r="Z134" s="219"/>
      <c r="AA134" s="219"/>
      <c r="AB134" s="219"/>
      <c r="AC134" s="219"/>
      <c r="AD134" s="219"/>
      <c r="AE134" s="219"/>
      <c r="AF134" s="219"/>
    </row>
    <row r="135" spans="16:32" x14ac:dyDescent="0.25">
      <c r="P135" s="147"/>
      <c r="Q135" s="323"/>
      <c r="S135" s="51"/>
      <c r="T135" s="58"/>
      <c r="U135" s="147"/>
      <c r="V135" s="324"/>
      <c r="W135" s="58"/>
      <c r="X135" s="58"/>
      <c r="Y135" s="58"/>
      <c r="Z135" s="319"/>
      <c r="AA135" s="145"/>
      <c r="AB135" s="325"/>
      <c r="AC135" s="147"/>
      <c r="AD135" s="142"/>
      <c r="AE135" s="142"/>
      <c r="AF135" s="142"/>
    </row>
    <row r="136" spans="16:32" x14ac:dyDescent="0.25">
      <c r="P136" s="147"/>
      <c r="Q136" s="323"/>
      <c r="S136" s="51"/>
      <c r="T136" s="58"/>
      <c r="U136" s="147"/>
      <c r="V136" s="324"/>
      <c r="W136" s="58"/>
      <c r="X136" s="58"/>
      <c r="Y136" s="58"/>
      <c r="Z136" s="319"/>
      <c r="AA136" s="145"/>
      <c r="AB136" s="325"/>
      <c r="AC136" s="147"/>
      <c r="AD136" s="142"/>
      <c r="AE136" s="142"/>
      <c r="AF136" s="142"/>
    </row>
    <row r="137" spans="16:32" x14ac:dyDescent="0.25">
      <c r="P137" s="147"/>
      <c r="Q137" s="323"/>
      <c r="S137" s="51"/>
      <c r="T137" s="58"/>
      <c r="U137" s="147"/>
      <c r="V137" s="324"/>
      <c r="W137" s="58"/>
      <c r="X137" s="58"/>
      <c r="Y137" s="58"/>
      <c r="Z137" s="319"/>
      <c r="AA137" s="145"/>
      <c r="AB137" s="325"/>
      <c r="AC137" s="147"/>
      <c r="AD137" s="142"/>
      <c r="AE137" s="142"/>
      <c r="AF137" s="142"/>
    </row>
    <row r="138" spans="16:32" x14ac:dyDescent="0.25">
      <c r="P138" s="147"/>
      <c r="Q138" s="323"/>
      <c r="S138" s="51"/>
      <c r="T138" s="58"/>
      <c r="U138" s="147"/>
      <c r="V138" s="324"/>
      <c r="W138" s="58"/>
      <c r="X138" s="58"/>
      <c r="Y138" s="58"/>
      <c r="Z138" s="319"/>
      <c r="AA138" s="145"/>
      <c r="AB138" s="325"/>
      <c r="AC138" s="147"/>
      <c r="AD138" s="142"/>
      <c r="AE138" s="142"/>
      <c r="AF138" s="142"/>
    </row>
    <row r="139" spans="16:32" x14ac:dyDescent="0.25">
      <c r="P139" s="147"/>
      <c r="Q139" s="323"/>
      <c r="S139" s="51"/>
      <c r="T139" s="58"/>
      <c r="U139" s="147"/>
      <c r="V139" s="324"/>
      <c r="W139" s="58"/>
      <c r="X139" s="58"/>
      <c r="Y139" s="58"/>
      <c r="Z139" s="319"/>
      <c r="AA139" s="145"/>
      <c r="AB139" s="325"/>
      <c r="AC139" s="147"/>
      <c r="AD139" s="142"/>
      <c r="AE139" s="142"/>
      <c r="AF139" s="142"/>
    </row>
    <row r="140" spans="16:32" x14ac:dyDescent="0.25">
      <c r="P140" s="147"/>
      <c r="Q140" s="323"/>
      <c r="S140" s="51"/>
      <c r="T140" s="58"/>
      <c r="U140" s="147"/>
      <c r="V140" s="324"/>
      <c r="W140" s="58"/>
      <c r="X140" s="58"/>
      <c r="Y140" s="58"/>
      <c r="Z140" s="319"/>
      <c r="AA140" s="145"/>
      <c r="AB140" s="325"/>
      <c r="AC140" s="147"/>
      <c r="AD140" s="142"/>
      <c r="AE140" s="142"/>
      <c r="AF140" s="142"/>
    </row>
    <row r="141" spans="16:32" x14ac:dyDescent="0.25">
      <c r="P141" s="147"/>
      <c r="Q141" s="323"/>
      <c r="S141" s="51"/>
      <c r="T141" s="58"/>
      <c r="U141" s="326"/>
      <c r="V141" s="324"/>
      <c r="W141" s="58"/>
      <c r="X141" s="58"/>
      <c r="Y141" s="58"/>
      <c r="Z141" s="319"/>
      <c r="AA141" s="145"/>
      <c r="AB141" s="145"/>
      <c r="AC141" s="223"/>
      <c r="AD141" s="145"/>
      <c r="AE141" s="145"/>
      <c r="AF141" s="145"/>
    </row>
    <row r="142" spans="16:32" x14ac:dyDescent="0.25">
      <c r="V142" s="327"/>
      <c r="W142" s="144"/>
      <c r="X142" s="328"/>
    </row>
  </sheetData>
  <mergeCells count="122">
    <mergeCell ref="P2:Q2"/>
    <mergeCell ref="P28:Q28"/>
    <mergeCell ref="P29:P30"/>
    <mergeCell ref="Q29:Q30"/>
    <mergeCell ref="S29:S30"/>
    <mergeCell ref="AA29:AA30"/>
    <mergeCell ref="W16:W17"/>
    <mergeCell ref="P15:Q15"/>
    <mergeCell ref="AE29:AE30"/>
    <mergeCell ref="AE42:AE43"/>
    <mergeCell ref="AE55:AE56"/>
    <mergeCell ref="B34:B35"/>
    <mergeCell ref="C34:C35"/>
    <mergeCell ref="B33:C33"/>
    <mergeCell ref="B30:C30"/>
    <mergeCell ref="I14:J14"/>
    <mergeCell ref="U16:U17"/>
    <mergeCell ref="B28:C28"/>
    <mergeCell ref="AE16:AE17"/>
    <mergeCell ref="B27:C27"/>
    <mergeCell ref="B26:C26"/>
    <mergeCell ref="B24:D24"/>
    <mergeCell ref="B14:G14"/>
    <mergeCell ref="AA16:AA17"/>
    <mergeCell ref="X42:X43"/>
    <mergeCell ref="Y42:Y43"/>
    <mergeCell ref="Z42:Z43"/>
    <mergeCell ref="P42:P43"/>
    <mergeCell ref="Q42:Q43"/>
    <mergeCell ref="S42:S43"/>
    <mergeCell ref="T42:T43"/>
    <mergeCell ref="E54:I54"/>
    <mergeCell ref="AG55:AG56"/>
    <mergeCell ref="AG42:AG43"/>
    <mergeCell ref="AG29:AG30"/>
    <mergeCell ref="AG16:AG17"/>
    <mergeCell ref="AB42:AB43"/>
    <mergeCell ref="P67:Q67"/>
    <mergeCell ref="AB16:AB17"/>
    <mergeCell ref="AC16:AC17"/>
    <mergeCell ref="AD16:AD17"/>
    <mergeCell ref="AB55:AB56"/>
    <mergeCell ref="AC55:AC56"/>
    <mergeCell ref="AD55:AD56"/>
    <mergeCell ref="V55:V56"/>
    <mergeCell ref="W55:W56"/>
    <mergeCell ref="X55:X56"/>
    <mergeCell ref="Y55:Y56"/>
    <mergeCell ref="Z55:Z56"/>
    <mergeCell ref="AA55:AA56"/>
    <mergeCell ref="AA42:AA43"/>
    <mergeCell ref="V16:V17"/>
    <mergeCell ref="P16:P17"/>
    <mergeCell ref="Q16:Q17"/>
    <mergeCell ref="S16:S17"/>
    <mergeCell ref="T16:T17"/>
    <mergeCell ref="AG3:AG4"/>
    <mergeCell ref="K3:K4"/>
    <mergeCell ref="H3:H4"/>
    <mergeCell ref="I3:I4"/>
    <mergeCell ref="J3:J4"/>
    <mergeCell ref="L3:L4"/>
    <mergeCell ref="X3:X4"/>
    <mergeCell ref="Y3:Y4"/>
    <mergeCell ref="Z3:Z4"/>
    <mergeCell ref="AA3:AA4"/>
    <mergeCell ref="AE3:AE4"/>
    <mergeCell ref="Q3:Q4"/>
    <mergeCell ref="S3:S4"/>
    <mergeCell ref="U3:U4"/>
    <mergeCell ref="T3:T4"/>
    <mergeCell ref="M3:M4"/>
    <mergeCell ref="AB3:AB4"/>
    <mergeCell ref="AC3:AC4"/>
    <mergeCell ref="AD3:AD4"/>
    <mergeCell ref="A3:A4"/>
    <mergeCell ref="B3:B4"/>
    <mergeCell ref="C3:C4"/>
    <mergeCell ref="D3:D4"/>
    <mergeCell ref="E3:E4"/>
    <mergeCell ref="AB29:AB30"/>
    <mergeCell ref="AC29:AC30"/>
    <mergeCell ref="AD29:AD30"/>
    <mergeCell ref="T29:T30"/>
    <mergeCell ref="U29:U30"/>
    <mergeCell ref="V29:V30"/>
    <mergeCell ref="W29:W30"/>
    <mergeCell ref="X29:X30"/>
    <mergeCell ref="Y29:Y30"/>
    <mergeCell ref="Z29:Z30"/>
    <mergeCell ref="V3:V4"/>
    <mergeCell ref="W3:W4"/>
    <mergeCell ref="P3:P4"/>
    <mergeCell ref="X16:X17"/>
    <mergeCell ref="Y16:Y17"/>
    <mergeCell ref="Z16:Z17"/>
    <mergeCell ref="F3:F4"/>
    <mergeCell ref="G3:G4"/>
    <mergeCell ref="AF55:AF56"/>
    <mergeCell ref="A1:N2"/>
    <mergeCell ref="N3:N4"/>
    <mergeCell ref="S15:AF15"/>
    <mergeCell ref="S2:AF2"/>
    <mergeCell ref="S28:AF28"/>
    <mergeCell ref="S41:AF41"/>
    <mergeCell ref="S54:AF54"/>
    <mergeCell ref="AF3:AF4"/>
    <mergeCell ref="AF16:AF17"/>
    <mergeCell ref="AF29:AF30"/>
    <mergeCell ref="AF42:AF43"/>
    <mergeCell ref="P55:P56"/>
    <mergeCell ref="Q55:Q56"/>
    <mergeCell ref="S55:S56"/>
    <mergeCell ref="T55:T56"/>
    <mergeCell ref="U55:U56"/>
    <mergeCell ref="P54:Q54"/>
    <mergeCell ref="P41:Q41"/>
    <mergeCell ref="AC42:AC43"/>
    <mergeCell ref="AD42:AD43"/>
    <mergeCell ref="U42:U43"/>
    <mergeCell ref="V42:V43"/>
    <mergeCell ref="W42:W4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1BD5A-93A1-44A9-A055-9C894575C9C3}">
  <dimension ref="B2:AB244"/>
  <sheetViews>
    <sheetView topLeftCell="A52" zoomScale="80" zoomScaleNormal="80" workbookViewId="0">
      <selection activeCell="J13" sqref="J13:V13"/>
    </sheetView>
  </sheetViews>
  <sheetFormatPr defaultRowHeight="15" x14ac:dyDescent="0.25"/>
  <cols>
    <col min="2" max="2" width="9.42578125" bestFit="1" customWidth="1"/>
    <col min="3" max="3" width="13.140625" bestFit="1" customWidth="1"/>
    <col min="4" max="4" width="15.28515625" customWidth="1"/>
    <col min="5" max="5" width="11.28515625" customWidth="1"/>
    <col min="6" max="6" width="13.7109375" customWidth="1"/>
    <col min="7" max="7" width="11.28515625" bestFit="1" customWidth="1"/>
    <col min="8" max="8" width="13.42578125" bestFit="1" customWidth="1"/>
    <col min="9" max="10" width="9.7109375" bestFit="1" customWidth="1"/>
    <col min="11" max="11" width="10.42578125" customWidth="1"/>
    <col min="12" max="12" width="9.85546875" customWidth="1"/>
    <col min="13" max="13" width="9.7109375" bestFit="1" customWidth="1"/>
    <col min="15" max="15" width="9.28515625" bestFit="1" customWidth="1"/>
    <col min="18" max="18" width="12.42578125" customWidth="1"/>
    <col min="19" max="19" width="11.42578125" customWidth="1"/>
    <col min="21" max="21" width="10" customWidth="1"/>
    <col min="22" max="22" width="9.42578125" customWidth="1"/>
    <col min="23" max="23" width="11.140625" customWidth="1"/>
    <col min="24" max="24" width="9.28515625" customWidth="1"/>
    <col min="25" max="25" width="11.42578125" customWidth="1"/>
    <col min="26" max="26" width="12.5703125" customWidth="1"/>
    <col min="27" max="27" width="13.28515625" customWidth="1"/>
    <col min="28" max="28" width="12.7109375" bestFit="1" customWidth="1"/>
    <col min="30" max="30" width="10.7109375" customWidth="1"/>
    <col min="31" max="31" width="10.28515625" customWidth="1"/>
  </cols>
  <sheetData>
    <row r="2" spans="2:28" ht="15.75" x14ac:dyDescent="0.25">
      <c r="B2" s="927" t="s">
        <v>116</v>
      </c>
      <c r="C2" s="927"/>
      <c r="D2" s="927"/>
      <c r="E2" s="927"/>
      <c r="F2" s="927"/>
      <c r="G2" s="927"/>
      <c r="H2" s="927"/>
      <c r="J2" s="909" t="s">
        <v>125</v>
      </c>
      <c r="K2" s="910"/>
      <c r="L2" s="910"/>
      <c r="M2" s="910"/>
      <c r="N2" s="910"/>
      <c r="O2" s="910"/>
      <c r="P2" s="910"/>
      <c r="Q2" s="910"/>
      <c r="R2" s="910"/>
      <c r="S2" s="910"/>
      <c r="T2" s="910"/>
      <c r="U2" s="910"/>
      <c r="V2" s="911"/>
      <c r="W2" s="34"/>
      <c r="X2" s="895" t="s">
        <v>128</v>
      </c>
      <c r="Y2" s="895"/>
      <c r="Z2" s="895"/>
      <c r="AA2" s="895"/>
      <c r="AB2" s="895"/>
    </row>
    <row r="3" spans="2:28" ht="15" customHeight="1" x14ac:dyDescent="0.25">
      <c r="B3" s="550" t="s">
        <v>74</v>
      </c>
      <c r="C3" s="550" t="s">
        <v>108</v>
      </c>
      <c r="D3" s="550"/>
      <c r="E3" s="547" t="s">
        <v>115</v>
      </c>
      <c r="F3" s="547" t="s">
        <v>107</v>
      </c>
      <c r="G3" s="550" t="s">
        <v>112</v>
      </c>
      <c r="H3" s="550"/>
      <c r="J3" s="889" t="s">
        <v>9</v>
      </c>
      <c r="K3" s="913" t="s">
        <v>3</v>
      </c>
      <c r="L3" s="913" t="s">
        <v>92</v>
      </c>
      <c r="M3" s="912" t="s">
        <v>94</v>
      </c>
      <c r="N3" s="912" t="s">
        <v>102</v>
      </c>
      <c r="O3" s="914" t="s">
        <v>123</v>
      </c>
      <c r="P3" s="914" t="s">
        <v>295</v>
      </c>
      <c r="Q3" s="914" t="s">
        <v>296</v>
      </c>
      <c r="R3" s="912" t="s">
        <v>298</v>
      </c>
      <c r="S3" s="912" t="s">
        <v>297</v>
      </c>
      <c r="T3" s="889" t="s">
        <v>96</v>
      </c>
      <c r="U3" s="913" t="s">
        <v>124</v>
      </c>
      <c r="V3" s="889" t="s">
        <v>100</v>
      </c>
      <c r="X3" s="550" t="s">
        <v>9</v>
      </c>
      <c r="Y3" s="890" t="s">
        <v>97</v>
      </c>
      <c r="Z3" s="890" t="s">
        <v>98</v>
      </c>
      <c r="AA3" s="890" t="s">
        <v>126</v>
      </c>
      <c r="AB3" s="547" t="s">
        <v>127</v>
      </c>
    </row>
    <row r="4" spans="2:28" x14ac:dyDescent="0.25">
      <c r="B4" s="550"/>
      <c r="C4" s="14" t="s">
        <v>109</v>
      </c>
      <c r="D4" s="14" t="s">
        <v>110</v>
      </c>
      <c r="E4" s="547"/>
      <c r="F4" s="547"/>
      <c r="G4" s="550"/>
      <c r="H4" s="550"/>
      <c r="J4" s="593"/>
      <c r="K4" s="546"/>
      <c r="L4" s="546"/>
      <c r="M4" s="857"/>
      <c r="N4" s="857"/>
      <c r="O4" s="858"/>
      <c r="P4" s="858"/>
      <c r="Q4" s="858"/>
      <c r="R4" s="857"/>
      <c r="S4" s="857"/>
      <c r="T4" s="593"/>
      <c r="U4" s="546"/>
      <c r="V4" s="593"/>
      <c r="X4" s="550"/>
      <c r="Y4" s="890"/>
      <c r="Z4" s="890"/>
      <c r="AA4" s="890"/>
      <c r="AB4" s="547"/>
    </row>
    <row r="5" spans="2:28" x14ac:dyDescent="0.25">
      <c r="B5" s="14">
        <v>6</v>
      </c>
      <c r="C5" s="15">
        <f>'Frame Capacities'!E10+'Frame Capacities'!F10+'Frame Capacities'!E16+'Frame Capacities'!F16+'Frame Capacities'!E22+'Frame Capacities'!F22</f>
        <v>544.79999999999995</v>
      </c>
      <c r="D5" s="15">
        <f>'Frame Capacities'!E54+'Frame Capacities'!E60+'Frame Capacities'!E66+'Frame Capacities'!E72</f>
        <v>133.6</v>
      </c>
      <c r="E5" s="15">
        <f t="shared" ref="E5:E10" si="0">C5/D5</f>
        <v>4.0778443113772456</v>
      </c>
      <c r="F5" s="17" t="s">
        <v>42</v>
      </c>
      <c r="G5" s="31" t="s">
        <v>114</v>
      </c>
      <c r="H5" s="31" t="s">
        <v>111</v>
      </c>
      <c r="J5" s="41">
        <v>6</v>
      </c>
      <c r="K5" s="40">
        <f>'Structural Information'!$U$6</f>
        <v>3</v>
      </c>
      <c r="L5" s="40">
        <f>L6+K5</f>
        <v>17.75</v>
      </c>
      <c r="M5" s="85">
        <f>'Yield Mechanism'!$V$57</f>
        <v>1.2606056222044743E-2</v>
      </c>
      <c r="N5" s="16">
        <f>M5-M6</f>
        <v>1.099279483050615E-3</v>
      </c>
      <c r="O5" s="42">
        <f t="shared" ref="O5:O10" si="1">N5/K5</f>
        <v>3.6642649435020502E-4</v>
      </c>
      <c r="P5" s="85">
        <f>$C$26</f>
        <v>8.2871046175051685E-3</v>
      </c>
      <c r="Q5" s="85">
        <f>$D$26</f>
        <v>2.9500904244285087E-3</v>
      </c>
      <c r="R5" s="15">
        <f>O5/P5</f>
        <v>4.4216467784923136E-2</v>
      </c>
      <c r="S5" s="15">
        <f>O5/Q5</f>
        <v>0.12420856368197226</v>
      </c>
      <c r="T5" s="40">
        <f>_xlfn.IFS((O5&lt;='Infill Capacities'!$DA$14),(O5*'Infill Capacities'!$CU$14*'Infill Capacities'!$CT$4),(AND((O5&gt;'Infill Capacities'!$DA$14),(O5&lt;='Infill Capacities'!$DB$14))),((O5-'Infill Capacities'!$DA$14)*'Infill Capacities'!$CT$4*('Infill Capacities'!$CW$14)+'Infill Capacities'!$CP$14),(AND((O5&gt;'Infill Capacities'!$DB$14),(O5&lt;='Infill Capacities'!$DC$14))),((O5-'Infill Capacities'!$DB$14)*'Infill Capacities'!$CT$4*('Infill Capacities'!$CX$14)+'Infill Capacities'!$CQ$14),(AND((O5&gt;'Infill Capacities'!$DC$14),(O5&lt;='Infill Capacities'!$DD$14))),((O5-'Infill Capacities'!$DC$14)*'Infill Capacities'!$CT$4*('Infill Capacities'!$CY$14)+'Infill Capacities'!$CS$14))+_xlfn.IFS((O5&lt;='Frame Capacities'!$BS$14),(O5*'Frame Capacities'!$BM$4*'Frame Capacities'!$BN$14),(AND((O5&gt;'Frame Capacities'!$BS$14),(O5&lt;='Frame Capacities'!$BT$14))),((O5-'Frame Capacities'!$BS$14)*'Frame Capacities'!$BM$4*('Frame Capacities'!$BO$14)+'Frame Capacities'!$BI$14),(AND((O5&gt;'Frame Capacities'!$BT$14),(O5&lt;='Frame Capacities'!$BU$14))),((O5-'Frame Capacities'!$BT$14)*'Frame Capacities'!$BM$4*('Frame Capacities'!$BP$14)+'Frame Capacities'!$BJ$14),(AND((O5&gt;'Frame Capacities'!$BU$14),(O5&lt;='Frame Capacities'!$BV$14))),((O5-'Frame Capacities'!$BU$14)*'Frame Capacities'!$BM$4*('Frame Capacities'!$BQ$14)+'Frame Capacities'!$BK$14))</f>
        <v>49.404509716035747</v>
      </c>
      <c r="U5" s="40">
        <f>K5*T5</f>
        <v>148.21352914810723</v>
      </c>
      <c r="V5" s="15">
        <f>U10/AB5</f>
        <v>200.00141667934423</v>
      </c>
      <c r="W5" s="157"/>
      <c r="X5" s="17">
        <v>6</v>
      </c>
      <c r="Y5" s="15">
        <f>'Structural Information'!$Z$6</f>
        <v>37.8446</v>
      </c>
      <c r="Z5" s="15">
        <f>Y5*M5</f>
        <v>0.47707115530079447</v>
      </c>
      <c r="AA5" s="15">
        <f t="shared" ref="AA5:AA10" si="2">Z5*L5</f>
        <v>8.4680130065891017</v>
      </c>
      <c r="AB5" s="15">
        <f>AA11/Z11</f>
        <v>12.424741842604076</v>
      </c>
    </row>
    <row r="6" spans="2:28" x14ac:dyDescent="0.25">
      <c r="B6" s="14">
        <v>5</v>
      </c>
      <c r="C6" s="15">
        <f>'Frame Capacities'!E9+'Frame Capacities'!F9+'Frame Capacities'!E15+'Frame Capacities'!F15+'Frame Capacities'!E21+'Frame Capacities'!F21</f>
        <v>544.79999999999995</v>
      </c>
      <c r="D6" s="15">
        <f>'Frame Capacities'!E53+'Frame Capacities'!E59+'Frame Capacities'!E65+'Frame Capacities'!E71+'Frame Capacities'!E54+'Frame Capacities'!E60+'Frame Capacities'!E66+'Frame Capacities'!E72</f>
        <v>295.8</v>
      </c>
      <c r="E6" s="15">
        <f t="shared" si="0"/>
        <v>1.8417849898580119</v>
      </c>
      <c r="F6" s="17" t="s">
        <v>42</v>
      </c>
      <c r="G6" s="31" t="s">
        <v>114</v>
      </c>
      <c r="H6" s="31" t="s">
        <v>111</v>
      </c>
      <c r="J6" s="41">
        <v>5</v>
      </c>
      <c r="K6" s="40">
        <f>'Structural Information'!$U$7</f>
        <v>3</v>
      </c>
      <c r="L6" s="40">
        <f>L7+K6</f>
        <v>14.75</v>
      </c>
      <c r="M6" s="85">
        <f>'Yield Mechanism'!$V$58</f>
        <v>1.1506776738994128E-2</v>
      </c>
      <c r="N6" s="16">
        <f>M6-M7</f>
        <v>1.7478333413600416E-3</v>
      </c>
      <c r="O6" s="42">
        <f t="shared" si="1"/>
        <v>5.8261111378668051E-4</v>
      </c>
      <c r="P6" s="85">
        <f>$C$27</f>
        <v>9.5976000000000013E-3</v>
      </c>
      <c r="Q6" s="85">
        <f>$D$27</f>
        <v>2.3392237382840416E-3</v>
      </c>
      <c r="R6" s="15">
        <f t="shared" ref="R6:R8" si="3">O6/P6</f>
        <v>6.0703833644523676E-2</v>
      </c>
      <c r="S6" s="15">
        <f t="shared" ref="S6:S7" si="4">O6/Q6</f>
        <v>0.24906173114251143</v>
      </c>
      <c r="T6" s="40">
        <f>_xlfn.IFS((O6&lt;='Infill Capacities'!$DA$15),(O6*'Infill Capacities'!$CU$15*'Infill Capacities'!$CT$5),(AND((O6&gt;'Infill Capacities'!$DA$15),(O6&lt;='Infill Capacities'!$DB$15))),((O6-'Infill Capacities'!$DA$15)*'Infill Capacities'!$CT$5*('Infill Capacities'!$CW$15)+'Infill Capacities'!$CP$15),(AND((O6&gt;'Infill Capacities'!$DB$15),(O6&lt;='Infill Capacities'!$DC$15))),((O6-'Infill Capacities'!$DB$15)*'Infill Capacities'!$CT$5*('Infill Capacities'!$CX$15)+'Infill Capacities'!$CQ$15),(AND((O6&gt;'Infill Capacities'!$DC$15),(O6&lt;='Infill Capacities'!$DD$15))),((O6-'Infill Capacities'!$DC$15)*'Infill Capacities'!$CT$5*('Infill Capacities'!$CY$15)+'Infill Capacities'!$CS$15))+_xlfn.IFS((O6&lt;='Frame Capacities'!$BS$15),(O6*'Frame Capacities'!$BM$5*'Frame Capacities'!$BN$15),(AND((O6&gt;'Frame Capacities'!$BS$15),(O6&lt;='Frame Capacities'!$BT$15))),((O6-'Frame Capacities'!$BS$15)*'Frame Capacities'!$BM$5*('Frame Capacities'!$BO$15)+'Frame Capacities'!$BI$15),(AND((O6&gt;'Frame Capacities'!$BT$15),(O6&lt;='Frame Capacities'!$BU$15))),((O6-'Frame Capacities'!$BT$15)*'Frame Capacities'!$BM$5*('Frame Capacities'!$BP$15)+'Frame Capacities'!$BJ$15),(AND((O6&gt;'Frame Capacities'!$BU$15),(O6&lt;='Frame Capacities'!$BV$15))),((O6-'Frame Capacities'!$BU$15)*'Frame Capacities'!$BM$5*('Frame Capacities'!$BQ$15)+'Frame Capacities'!$BK$15))</f>
        <v>97.506028793742317</v>
      </c>
      <c r="U6" s="40">
        <f>U5+T6*K6</f>
        <v>440.73161552933419</v>
      </c>
      <c r="V6" s="44"/>
      <c r="W6" s="157"/>
      <c r="X6" s="17">
        <v>5</v>
      </c>
      <c r="Y6" s="15">
        <f>'Structural Information'!$Z$7</f>
        <v>40.367000000000004</v>
      </c>
      <c r="Z6" s="15">
        <f t="shared" ref="Z6:Z10" si="5">Y6*M6</f>
        <v>0.46449405662297599</v>
      </c>
      <c r="AA6" s="15">
        <f t="shared" si="2"/>
        <v>6.8512873351888963</v>
      </c>
      <c r="AB6" s="14" t="s">
        <v>409</v>
      </c>
    </row>
    <row r="7" spans="2:28" x14ac:dyDescent="0.25">
      <c r="B7" s="14">
        <v>4</v>
      </c>
      <c r="C7" s="15">
        <f>'Frame Capacities'!E8+'Frame Capacities'!F8+'Frame Capacities'!E14+'Frame Capacities'!F14+'Frame Capacities'!E20+'Frame Capacities'!F20</f>
        <v>544.79999999999995</v>
      </c>
      <c r="D7" s="15">
        <f>'Frame Capacities'!E52+'Frame Capacities'!E58+'Frame Capacities'!E64+'Frame Capacities'!E70+'Frame Capacities'!E53+'Frame Capacities'!E59+'Frame Capacities'!E65+'Frame Capacities'!E71</f>
        <v>344.4</v>
      </c>
      <c r="E7" s="15">
        <f t="shared" si="0"/>
        <v>1.5818815331010452</v>
      </c>
      <c r="F7" s="17" t="s">
        <v>42</v>
      </c>
      <c r="G7" s="31" t="s">
        <v>114</v>
      </c>
      <c r="H7" s="31" t="s">
        <v>111</v>
      </c>
      <c r="J7" s="41">
        <v>4</v>
      </c>
      <c r="K7" s="40">
        <f>'Structural Information'!$U$8</f>
        <v>3</v>
      </c>
      <c r="L7" s="40">
        <f>L8+K7</f>
        <v>11.75</v>
      </c>
      <c r="M7" s="85">
        <f>'Yield Mechanism'!$V$59</f>
        <v>9.7589433976340862E-3</v>
      </c>
      <c r="N7" s="42">
        <f>M7-M8</f>
        <v>2.2826421894926504E-3</v>
      </c>
      <c r="O7" s="42">
        <f t="shared" si="1"/>
        <v>7.6088072983088346E-4</v>
      </c>
      <c r="P7" s="85">
        <f>$C$28</f>
        <v>9.5975999999999995E-3</v>
      </c>
      <c r="Q7" s="85">
        <f>$D$28</f>
        <v>2.15062667048332E-3</v>
      </c>
      <c r="R7" s="15">
        <f t="shared" si="3"/>
        <v>7.927822891461235E-2</v>
      </c>
      <c r="S7" s="15">
        <f t="shared" si="4"/>
        <v>0.35379489163495181</v>
      </c>
      <c r="T7" s="40">
        <f>_xlfn.IFS((O7&lt;='Infill Capacities'!$DA$16),(O7*'Infill Capacities'!$CU$16*'Infill Capacities'!$CT$6),(AND((O7&gt;'Infill Capacities'!$DA$16),(O7&lt;='Infill Capacities'!$DB$16))),((O7-'Infill Capacities'!$DA$16)*'Infill Capacities'!$CT$6*('Infill Capacities'!$CW$16)+'Infill Capacities'!$CP$16),(AND((O7&gt;'Infill Capacities'!$DB$16),(O7&lt;='Infill Capacities'!$DC$16))),((O7-'Infill Capacities'!$DB$16)*'Infill Capacities'!$CT$6*('Infill Capacities'!$CX$16)+'Infill Capacities'!$CQ$16),(AND((O7&gt;'Infill Capacities'!$DC$16),(O7&lt;='Infill Capacities'!$DD$16))),((O7-'Infill Capacities'!$DC$16)*'Infill Capacities'!$CT$6*('Infill Capacities'!$CY$16)+'Infill Capacities'!$CS$16))+_xlfn.IFS((O7&lt;='Frame Capacities'!$BS$16),(O7*'Frame Capacities'!$BM$6*'Frame Capacities'!$BN$16),(AND((O7&gt;'Frame Capacities'!$BS$16),(O7&lt;='Frame Capacities'!$BT$16))),((O7-'Frame Capacities'!$BS$16)*'Frame Capacities'!$BM$6*('Frame Capacities'!$BO$16)+'Frame Capacities'!$BI$16),(AND((O7&gt;'Frame Capacities'!$BT$16),(O7&lt;='Frame Capacities'!$BU$16))),((O7-'Frame Capacities'!$BT$16)*'Frame Capacities'!$BM$6*('Frame Capacities'!$BP$16)+'Frame Capacities'!$BJ$16),(AND((O7&gt;'Frame Capacities'!$BU$16),(O7&lt;='Frame Capacities'!$BV$16))),((O7-'Frame Capacities'!$BU$16)*'Frame Capacities'!$BM$6*('Frame Capacities'!$BQ$16)+'Frame Capacities'!$BK$16))</f>
        <v>138.30051068745192</v>
      </c>
      <c r="U7" s="40">
        <f>U6+T7*K7</f>
        <v>855.63314759168998</v>
      </c>
      <c r="V7" s="45" t="s">
        <v>134</v>
      </c>
      <c r="W7" s="157"/>
      <c r="X7" s="17">
        <v>4</v>
      </c>
      <c r="Y7" s="15">
        <f>'Structural Information'!$Z$8</f>
        <v>40.367000000000004</v>
      </c>
      <c r="Z7" s="15">
        <f t="shared" si="5"/>
        <v>0.39393926813229518</v>
      </c>
      <c r="AA7" s="15">
        <f t="shared" si="2"/>
        <v>4.6287864005544685</v>
      </c>
      <c r="AB7" s="24">
        <f>T10/M5</f>
        <v>15865.390132899103</v>
      </c>
    </row>
    <row r="8" spans="2:28" x14ac:dyDescent="0.25">
      <c r="B8" s="14">
        <v>3</v>
      </c>
      <c r="C8" s="15">
        <f>'Frame Capacities'!E7+'Frame Capacities'!F7+'Frame Capacities'!E13+'Frame Capacities'!F13+'Frame Capacities'!E19+'Frame Capacities'!F19</f>
        <v>544.79999999999995</v>
      </c>
      <c r="D8" s="15">
        <f>'Frame Capacities'!E51+'Frame Capacities'!E57+'Frame Capacities'!E63+'Frame Capacities'!E69+'Frame Capacities'!E52+'Frame Capacities'!E58+'Frame Capacities'!E64+'Frame Capacities'!E70</f>
        <v>427.6</v>
      </c>
      <c r="E8" s="15">
        <f t="shared" si="0"/>
        <v>1.2740879326473338</v>
      </c>
      <c r="F8" s="17" t="s">
        <v>42</v>
      </c>
      <c r="G8" s="31" t="s">
        <v>114</v>
      </c>
      <c r="H8" s="31" t="s">
        <v>111</v>
      </c>
      <c r="J8" s="41">
        <v>3</v>
      </c>
      <c r="K8" s="40">
        <f>'Structural Information'!$U$9</f>
        <v>3</v>
      </c>
      <c r="L8" s="40">
        <f>L9+K8</f>
        <v>8.75</v>
      </c>
      <c r="M8" s="85">
        <f>'Yield Mechanism'!$V$60</f>
        <v>7.4763012081414358E-3</v>
      </c>
      <c r="N8" s="16">
        <f>M8-M9</f>
        <v>2.5308492240723665E-3</v>
      </c>
      <c r="O8" s="42">
        <f t="shared" si="1"/>
        <v>8.4361640802412213E-4</v>
      </c>
      <c r="P8" s="85">
        <f>$C$29</f>
        <v>9.0401636363636392E-3</v>
      </c>
      <c r="Q8" s="85">
        <f>$D$29</f>
        <v>1.9804855923109218E-3</v>
      </c>
      <c r="R8" s="40">
        <f t="shared" si="3"/>
        <v>9.3318709921434859E-2</v>
      </c>
      <c r="S8" s="15">
        <f>O8/Q8</f>
        <v>0.42596442574457288</v>
      </c>
      <c r="T8" s="40">
        <f>_xlfn.IFS((O8&lt;='Infill Capacities'!$DA$17),(O8*'Infill Capacities'!$CU$17*'Infill Capacities'!$CT$7),(AND((O8&gt;'Infill Capacities'!$DA$17),(O8&lt;='Infill Capacities'!$DB$17))),((O8-'Infill Capacities'!$DA$17)*'Infill Capacities'!$CT$7*('Infill Capacities'!$CW$17)+'Infill Capacities'!$CP$17),(AND((O8&gt;'Infill Capacities'!$DB$17),(O8&lt;='Infill Capacities'!$DC$17))),((O8-'Infill Capacities'!$DB$17)*'Infill Capacities'!$CT$7*('Infill Capacities'!$CX$17)+'Infill Capacities'!$CQ$17),(AND((O8&gt;'Infill Capacities'!$DC$17),(O8&lt;='Infill Capacities'!$DD$17))),((O8-'Infill Capacities'!$DC$17)*'Infill Capacities'!$CT$7*('Infill Capacities'!$CY$17)+'Infill Capacities'!$CS$17))+_xlfn.IFS((O8&lt;='Frame Capacities'!$BS$17),(O8*'Frame Capacities'!$BM$7*'Frame Capacities'!$BN$17),(AND((O8&gt;'Frame Capacities'!$BS$17),(O8&lt;='Frame Capacities'!$BT$17))),((O8-'Frame Capacities'!$BS$17)*'Frame Capacities'!$BM$7*('Frame Capacities'!$BO$17)+'Frame Capacities'!$BI$17),(AND((O8&gt;'Frame Capacities'!$BT$17),(O8&lt;='Frame Capacities'!$BU$17))),((O8-'Frame Capacities'!$BT$17)*'Frame Capacities'!$BM$7*('Frame Capacities'!$BP$17)+'Frame Capacities'!$BJ$17),(AND((O8&gt;'Frame Capacities'!$BU$17),(O8&lt;='Frame Capacities'!$BV$17))),((O8-'Frame Capacities'!$BU$17)*'Frame Capacities'!$BM$7*('Frame Capacities'!$BQ$17)+'Frame Capacities'!$BK$17))</f>
        <v>169.55256910622521</v>
      </c>
      <c r="U8" s="40">
        <f>U7+T8*K8</f>
        <v>1364.2908549103656</v>
      </c>
      <c r="V8" s="43">
        <v>0</v>
      </c>
      <c r="W8" s="157"/>
      <c r="X8" s="17">
        <v>3</v>
      </c>
      <c r="Y8" s="15">
        <f>'Structural Information'!$Z$9</f>
        <v>40.367000000000004</v>
      </c>
      <c r="Z8" s="15">
        <f t="shared" si="5"/>
        <v>0.30179585086904537</v>
      </c>
      <c r="AA8" s="15">
        <f t="shared" si="2"/>
        <v>2.640713695104147</v>
      </c>
      <c r="AB8" s="23" t="s">
        <v>411</v>
      </c>
    </row>
    <row r="9" spans="2:28" x14ac:dyDescent="0.25">
      <c r="B9" s="14">
        <v>2</v>
      </c>
      <c r="C9" s="15">
        <f>'Frame Capacities'!E6+'Frame Capacities'!F6+'Frame Capacities'!E12+'Frame Capacities'!F12+'Frame Capacities'!E18+'Frame Capacities'!F18</f>
        <v>544.79999999999995</v>
      </c>
      <c r="D9" s="15">
        <f>'Frame Capacities'!E50+'Frame Capacities'!E56+'Frame Capacities'!E62+'Frame Capacities'!E68+'Frame Capacities'!E51+'Frame Capacities'!E57+'Frame Capacities'!E63+'Frame Capacities'!E69</f>
        <v>506</v>
      </c>
      <c r="E9" s="15">
        <f t="shared" si="0"/>
        <v>1.0766798418972332</v>
      </c>
      <c r="F9" s="17" t="s">
        <v>42</v>
      </c>
      <c r="G9" s="31" t="s">
        <v>114</v>
      </c>
      <c r="H9" s="31" t="s">
        <v>111</v>
      </c>
      <c r="J9" s="41">
        <v>2</v>
      </c>
      <c r="K9" s="40">
        <f>'Structural Information'!$U$10</f>
        <v>3</v>
      </c>
      <c r="L9" s="40">
        <f>L10+K9</f>
        <v>5.75</v>
      </c>
      <c r="M9" s="85">
        <f>'Yield Mechanism'!$V$61</f>
        <v>4.9454519840690693E-3</v>
      </c>
      <c r="N9" s="16">
        <f>M9-M10</f>
        <v>2.6069804940244703E-3</v>
      </c>
      <c r="O9" s="42">
        <f t="shared" si="1"/>
        <v>8.6899349800815672E-4</v>
      </c>
      <c r="P9" s="85">
        <f>$C$30</f>
        <v>8.5386603238057183E-3</v>
      </c>
      <c r="Q9" s="85">
        <f>$D$30</f>
        <v>1.8270494715492639E-3</v>
      </c>
      <c r="R9" s="15">
        <f>O9/P9</f>
        <v>0.10177164391765411</v>
      </c>
      <c r="S9" s="15">
        <f t="shared" ref="S9:S10" si="6">O9/Q9</f>
        <v>0.4756266929495267</v>
      </c>
      <c r="T9" s="40">
        <f>_xlfn.IFS((O9&lt;='Infill Capacities'!$DA$18),(O9*'Infill Capacities'!$CU$18*'Infill Capacities'!$CT$8),(AND((O9&gt;'Infill Capacities'!$DA$18),(O9&lt;='Infill Capacities'!$DB$18))),((O9-'Infill Capacities'!$DA$18)*'Infill Capacities'!$CT$8*('Infill Capacities'!$CW$18)+'Infill Capacities'!$CP$18),(AND((O9&gt;'Infill Capacities'!$DB$18),(O9&lt;='Infill Capacities'!$DC$18))),((O9-'Infill Capacities'!$DB$18)*'Infill Capacities'!$CT$8*('Infill Capacities'!$CX$18)+'Infill Capacities'!$CQ$18),(AND((O9&gt;'Infill Capacities'!$DC$18),(O9&lt;='Infill Capacities'!$DD$18))),((O9-'Infill Capacities'!$DC$18)*'Infill Capacities'!$CT$8*('Infill Capacities'!$CY$18)+'Infill Capacities'!$CS$18))+_xlfn.IFS((O9&lt;='Frame Capacities'!$BS$18),(O9*'Frame Capacities'!$BM$8*'Frame Capacities'!$BN$18),(AND((O9&gt;'Frame Capacities'!$BS$18),(O9&lt;='Frame Capacities'!$BT$18))),((O9-'Frame Capacities'!$BS$18)*'Frame Capacities'!$BM$8*('Frame Capacities'!$BO$18)+'Frame Capacities'!$BI$18),(AND((O9&gt;'Frame Capacities'!$BT$18),(O9&lt;='Frame Capacities'!$BU$18))),((O9-'Frame Capacities'!$BT$18)*'Frame Capacities'!$BM$8*('Frame Capacities'!$BP$18)+'Frame Capacities'!$BJ$18),(AND((O9&gt;'Frame Capacities'!$BU$18),(O9&lt;='Frame Capacities'!$BV$18))),((O9-'Frame Capacities'!$BU$18)*'Frame Capacities'!$BM$8*('Frame Capacities'!$BQ$18)+'Frame Capacities'!$BK$18))</f>
        <v>190.22503849519182</v>
      </c>
      <c r="U9" s="40">
        <f>U8+T9*K9</f>
        <v>1934.965970395941</v>
      </c>
      <c r="V9" s="44"/>
      <c r="W9" s="157"/>
      <c r="X9" s="17">
        <v>2</v>
      </c>
      <c r="Y9" s="15">
        <f>'Structural Information'!$Z$10</f>
        <v>40.367000000000004</v>
      </c>
      <c r="Z9" s="15">
        <f t="shared" si="5"/>
        <v>0.19963306024091615</v>
      </c>
      <c r="AA9" s="15">
        <f t="shared" si="2"/>
        <v>1.1478900963852678</v>
      </c>
      <c r="AB9" s="15">
        <f>(('Structural Information'!$Z$6*M5+'Structural Information'!$Z$7*M6+'Structural Information'!$Z$8*M7+'Structural Information'!$Z$9*M8+'Structural Information'!$Z$10*M9+'Structural Information'!$Z$11*M10)^2)/('Structural Information'!$Z$6*M5*M5+'Structural Information'!$Z$7*M6*M6+'Structural Information'!$Z$8*M7*M7+'Structural Information'!$Z$9*M8*M8+'Structural Information'!$Z$10*M9*M9+'Structural Information'!$Z$11*M10*M10)</f>
        <v>199.8136171286562</v>
      </c>
    </row>
    <row r="10" spans="2:28" x14ac:dyDescent="0.25">
      <c r="B10" s="14">
        <v>1</v>
      </c>
      <c r="C10" s="15">
        <f>'Frame Capacities'!E5+'Frame Capacities'!F5+'Frame Capacities'!E11+'Frame Capacities'!F11+'Frame Capacities'!E17+'Frame Capacities'!F17</f>
        <v>544.79999999999995</v>
      </c>
      <c r="D10" s="15">
        <f>'Frame Capacities'!E49+'Frame Capacities'!E55+'Frame Capacities'!E61+'Frame Capacities'!E67+'Frame Capacities'!E50+'Frame Capacities'!E56+'Frame Capacities'!E62+'Frame Capacities'!E68</f>
        <v>640.79999999999995</v>
      </c>
      <c r="E10" s="15">
        <f t="shared" si="0"/>
        <v>0.85018726591760296</v>
      </c>
      <c r="F10" s="17" t="s">
        <v>42</v>
      </c>
      <c r="G10" s="31" t="s">
        <v>113</v>
      </c>
      <c r="H10" s="31" t="s">
        <v>424</v>
      </c>
      <c r="J10" s="41">
        <v>1</v>
      </c>
      <c r="K10" s="40">
        <f>'Structural Information'!$U$11</f>
        <v>2.75</v>
      </c>
      <c r="L10" s="40">
        <f>K10</f>
        <v>2.75</v>
      </c>
      <c r="M10" s="85">
        <f>'Yield Mechanism'!$V$62</f>
        <v>2.338471490044599E-3</v>
      </c>
      <c r="N10" s="16">
        <f>M10</f>
        <v>2.338471490044599E-3</v>
      </c>
      <c r="O10" s="42">
        <f t="shared" si="1"/>
        <v>8.5035326910712697E-4</v>
      </c>
      <c r="P10" s="85">
        <f>$C$31</f>
        <v>6.5680321766578668E-3</v>
      </c>
      <c r="Q10" s="85">
        <f>$D$31</f>
        <v>1.7839817374026652E-3</v>
      </c>
      <c r="R10" s="15">
        <f t="shared" ref="R10" si="7">O10/P10</f>
        <v>0.12946849927581017</v>
      </c>
      <c r="S10" s="15">
        <f t="shared" si="6"/>
        <v>0.47666029941829635</v>
      </c>
      <c r="T10" s="40">
        <f>_xlfn.IFS((O10&lt;='Infill Capacities'!$DA$19),(O10*'Infill Capacities'!$CU$19*'Infill Capacities'!$CT$9),(AND((O10&gt;'Infill Capacities'!$DA$19),(O10&lt;='Infill Capacities'!$DB$19))),((O10-'Infill Capacities'!$DA$19)*'Infill Capacities'!$CT$9*('Infill Capacities'!$CW$19)+'Infill Capacities'!$CP$19),(AND((O10&gt;'Infill Capacities'!$DB$19),(O10&lt;='Infill Capacities'!$DC$19))),((O10-'Infill Capacities'!$DB$19)*'Infill Capacities'!$CT$9*('Infill Capacities'!$CX$19)+'Infill Capacities'!$CQ$19),(AND((O10&gt;'Infill Capacities'!$DC$19),(O10&lt;='Infill Capacities'!$DD$19))),((O10-'Infill Capacities'!$DC$19)*'Infill Capacities'!$CT$9*('Infill Capacities'!$CY$19)+'Infill Capacities'!$CS$19))+_xlfn.IFS((O10&lt;='Frame Capacities'!$BS$19),(O10*'Frame Capacities'!$BM$9*'Frame Capacities'!$BN$19),(AND((O10&gt;'Frame Capacities'!$BS$19),(O10&lt;='Frame Capacities'!$BT$19))),((O10-'Frame Capacities'!$BS$19)*'Frame Capacities'!$BM$9*('Frame Capacities'!$BO$19)+'Frame Capacities'!$BI$19),(AND((O10&gt;'Frame Capacities'!$BT$19),(O10&lt;='Frame Capacities'!$BU$19))),((O10-'Frame Capacities'!$BT$19)*'Frame Capacities'!$BM$9*('Frame Capacities'!$BP$19)+'Frame Capacities'!$BJ$19),(AND((O10&gt;'Frame Capacities'!$BU$19),(O10&lt;='Frame Capacities'!$BV$19))),((O10-'Frame Capacities'!$BU$19)*'Frame Capacities'!$BM$9*('Frame Capacities'!$BQ$19)+'Frame Capacities'!$BK$19))</f>
        <v>200</v>
      </c>
      <c r="U10" s="40">
        <f>U9+T10*K10</f>
        <v>2484.965970395941</v>
      </c>
      <c r="V10" s="46"/>
      <c r="W10" s="157"/>
      <c r="X10" s="17">
        <v>1</v>
      </c>
      <c r="Y10" s="15">
        <f>'Structural Information'!$Z$11</f>
        <v>40.367000000000004</v>
      </c>
      <c r="Z10" s="15">
        <f t="shared" si="5"/>
        <v>9.4397078638630338E-2</v>
      </c>
      <c r="AA10" s="15">
        <f t="shared" si="2"/>
        <v>0.25959196625623343</v>
      </c>
      <c r="AB10" s="14" t="s">
        <v>410</v>
      </c>
    </row>
    <row r="11" spans="2:28" x14ac:dyDescent="0.25">
      <c r="X11" s="36"/>
      <c r="Y11" s="14" t="s">
        <v>99</v>
      </c>
      <c r="Z11" s="22">
        <f>SUM(Z5:Z10)</f>
        <v>1.9313304698046576</v>
      </c>
      <c r="AA11" s="22">
        <f>SUM(AA5:AA10)</f>
        <v>23.996282500078117</v>
      </c>
      <c r="AB11" s="24">
        <f>2*PI()*SQRT(AB9/AB7)</f>
        <v>0.70512649128662597</v>
      </c>
    </row>
    <row r="13" spans="2:28" ht="15.75" x14ac:dyDescent="0.25">
      <c r="B13" s="928" t="s">
        <v>117</v>
      </c>
      <c r="C13" s="928"/>
      <c r="D13" s="928"/>
      <c r="E13" s="928"/>
      <c r="F13" s="928"/>
      <c r="G13" s="928"/>
      <c r="H13" s="928"/>
      <c r="J13" s="891" t="s">
        <v>129</v>
      </c>
      <c r="K13" s="891"/>
      <c r="L13" s="891"/>
      <c r="M13" s="891"/>
      <c r="N13" s="891"/>
      <c r="O13" s="891"/>
      <c r="P13" s="891"/>
      <c r="Q13" s="891"/>
      <c r="R13" s="891"/>
      <c r="S13" s="891"/>
      <c r="T13" s="891"/>
      <c r="U13" s="891"/>
      <c r="V13" s="891"/>
      <c r="X13" s="894" t="s">
        <v>128</v>
      </c>
      <c r="Y13" s="894"/>
      <c r="Z13" s="894"/>
      <c r="AA13" s="894"/>
      <c r="AB13" s="894"/>
    </row>
    <row r="14" spans="2:28" ht="15" customHeight="1" x14ac:dyDescent="0.25">
      <c r="B14" s="550" t="s">
        <v>74</v>
      </c>
      <c r="C14" s="550" t="s">
        <v>120</v>
      </c>
      <c r="D14" s="550"/>
      <c r="E14" s="547" t="s">
        <v>118</v>
      </c>
      <c r="F14" s="547" t="s">
        <v>107</v>
      </c>
      <c r="G14" s="550" t="s">
        <v>112</v>
      </c>
      <c r="H14" s="550"/>
      <c r="J14" s="889" t="s">
        <v>9</v>
      </c>
      <c r="K14" s="913" t="s">
        <v>3</v>
      </c>
      <c r="L14" s="913" t="s">
        <v>92</v>
      </c>
      <c r="M14" s="912" t="s">
        <v>94</v>
      </c>
      <c r="N14" s="912" t="s">
        <v>102</v>
      </c>
      <c r="O14" s="914" t="s">
        <v>123</v>
      </c>
      <c r="P14" s="914" t="s">
        <v>295</v>
      </c>
      <c r="Q14" s="914" t="s">
        <v>296</v>
      </c>
      <c r="R14" s="912" t="s">
        <v>298</v>
      </c>
      <c r="S14" s="912" t="s">
        <v>297</v>
      </c>
      <c r="T14" s="889" t="s">
        <v>96</v>
      </c>
      <c r="U14" s="913" t="s">
        <v>124</v>
      </c>
      <c r="V14" s="889" t="s">
        <v>100</v>
      </c>
      <c r="X14" s="550" t="s">
        <v>9</v>
      </c>
      <c r="Y14" s="890" t="s">
        <v>97</v>
      </c>
      <c r="Z14" s="890" t="s">
        <v>98</v>
      </c>
      <c r="AA14" s="890" t="s">
        <v>126</v>
      </c>
      <c r="AB14" s="547" t="s">
        <v>127</v>
      </c>
    </row>
    <row r="15" spans="2:28" x14ac:dyDescent="0.25">
      <c r="B15" s="550"/>
      <c r="C15" s="14" t="s">
        <v>119</v>
      </c>
      <c r="D15" s="14" t="s">
        <v>121</v>
      </c>
      <c r="E15" s="547"/>
      <c r="F15" s="547"/>
      <c r="G15" s="550"/>
      <c r="H15" s="550"/>
      <c r="J15" s="593"/>
      <c r="K15" s="546"/>
      <c r="L15" s="546"/>
      <c r="M15" s="857"/>
      <c r="N15" s="857"/>
      <c r="O15" s="858"/>
      <c r="P15" s="858"/>
      <c r="Q15" s="858"/>
      <c r="R15" s="857"/>
      <c r="S15" s="857"/>
      <c r="T15" s="593"/>
      <c r="U15" s="546"/>
      <c r="V15" s="593"/>
      <c r="X15" s="550"/>
      <c r="Y15" s="890"/>
      <c r="Z15" s="890"/>
      <c r="AA15" s="890"/>
      <c r="AB15" s="547"/>
    </row>
    <row r="16" spans="2:28" x14ac:dyDescent="0.25">
      <c r="B16" s="14">
        <v>6</v>
      </c>
      <c r="C16" s="30">
        <f>'Yield Mechanism'!AA57</f>
        <v>3.9382133973771518</v>
      </c>
      <c r="D16" s="15">
        <f>'Yield Mechanism'!C16</f>
        <v>89.066666666666663</v>
      </c>
      <c r="E16" s="15">
        <f t="shared" ref="E16:E21" si="8">C16/D16</f>
        <v>4.4216467784923115E-2</v>
      </c>
      <c r="F16" s="17" t="s">
        <v>42</v>
      </c>
      <c r="G16" s="31" t="s">
        <v>113</v>
      </c>
      <c r="H16" s="31" t="s">
        <v>85</v>
      </c>
      <c r="J16" s="41">
        <v>6</v>
      </c>
      <c r="K16" s="40">
        <f>'Structural Information'!$U$6</f>
        <v>3</v>
      </c>
      <c r="L16" s="40">
        <f>L17+K16</f>
        <v>17.75</v>
      </c>
      <c r="M16" s="85">
        <f>'Yield Mechanism'!$V$57</f>
        <v>1.2606056222044743E-2</v>
      </c>
      <c r="N16" s="16">
        <f>M16-M17</f>
        <v>1.099279483050615E-3</v>
      </c>
      <c r="O16" s="42">
        <f t="shared" ref="O16:O21" si="9">N16/K16</f>
        <v>3.6642649435020502E-4</v>
      </c>
      <c r="P16" s="85">
        <f>$C$26</f>
        <v>8.2871046175051685E-3</v>
      </c>
      <c r="Q16" s="85">
        <f>$D$26</f>
        <v>2.9500904244285087E-3</v>
      </c>
      <c r="R16" s="15">
        <f>O16/P16</f>
        <v>4.4216467784923136E-2</v>
      </c>
      <c r="S16" s="15">
        <f>O16/Q16</f>
        <v>0.12420856368197226</v>
      </c>
      <c r="T16" s="40">
        <f>_xlfn.IFS((O16&lt;='Infill Capacities'!$DA$14),(O16*'Infill Capacities'!$CU$14*'Infill Capacities'!$CT$4),(AND((O16&gt;'Infill Capacities'!$DA$14),(O16&lt;='Infill Capacities'!$DB$14))),((O16-'Infill Capacities'!$DA$14)*'Infill Capacities'!$CT$4*('Infill Capacities'!$CW$14)+'Infill Capacities'!$CP$14),(AND((O16&gt;'Infill Capacities'!$DB$14),(O16&lt;='Infill Capacities'!$DC$14))),((O16-'Infill Capacities'!$DB$14)*'Infill Capacities'!$CT$4*('Infill Capacities'!$CX$14)+'Infill Capacities'!$CQ$14),(AND((O16&gt;'Infill Capacities'!$DC$14),(O16&lt;='Infill Capacities'!$DD$14))),((O16-'Infill Capacities'!$DC$14)*'Infill Capacities'!$CT$4*('Infill Capacities'!$CY$14)+'Infill Capacities'!$CS$14))+_xlfn.IFS((O16&lt;='Frame Capacities'!$BS$14),(O16*'Frame Capacities'!$BM$4*'Frame Capacities'!$BN$14),(AND((O16&gt;'Frame Capacities'!$BS$14),(O16&lt;='Frame Capacities'!$BT$14))),((O16-'Frame Capacities'!$BS$14)*'Frame Capacities'!$BM$4*('Frame Capacities'!$BO$14)+'Frame Capacities'!$BI$14),(AND((O16&gt;'Frame Capacities'!$BT$14),(O16&lt;='Frame Capacities'!$BU$14))),((O16-'Frame Capacities'!$BT$14)*'Frame Capacities'!$BM$4*('Frame Capacities'!$BP$14)+'Frame Capacities'!$BJ$14),(AND((O16&gt;'Frame Capacities'!$BU$14),(O16&lt;='Frame Capacities'!$BV$14))),((O16-'Frame Capacities'!$BU$14)*'Frame Capacities'!$BM$4*('Frame Capacities'!$BQ$14)+'Frame Capacities'!$BK$14))</f>
        <v>49.404509716035747</v>
      </c>
      <c r="U16" s="40">
        <f>K16*T16</f>
        <v>148.21352914810723</v>
      </c>
      <c r="V16" s="15">
        <f>U21/AB16</f>
        <v>200.00141667934423</v>
      </c>
      <c r="W16" s="157"/>
      <c r="X16" s="17">
        <v>6</v>
      </c>
      <c r="Y16" s="15">
        <f>'Structural Information'!$Z$6</f>
        <v>37.8446</v>
      </c>
      <c r="Z16" s="15">
        <f t="shared" ref="Z16:Z21" si="10">Y16*M16</f>
        <v>0.47707115530079447</v>
      </c>
      <c r="AA16" s="15">
        <f t="shared" ref="AA16:AA21" si="11">Z16*L16</f>
        <v>8.4680130065891017</v>
      </c>
      <c r="AB16" s="15">
        <f>AA22/Z22</f>
        <v>12.424741842604076</v>
      </c>
    </row>
    <row r="17" spans="2:28" x14ac:dyDescent="0.25">
      <c r="B17" s="14">
        <v>5</v>
      </c>
      <c r="C17" s="30">
        <f>'Yield Mechanism'!AA58</f>
        <v>6.3374802324882715</v>
      </c>
      <c r="D17" s="15">
        <f>'Yield Mechanism'!C17</f>
        <v>104.39999999999999</v>
      </c>
      <c r="E17" s="15">
        <f t="shared" si="8"/>
        <v>6.0703833644523676E-2</v>
      </c>
      <c r="F17" s="17" t="s">
        <v>42</v>
      </c>
      <c r="G17" s="31" t="s">
        <v>113</v>
      </c>
      <c r="H17" s="31" t="s">
        <v>85</v>
      </c>
      <c r="J17" s="41">
        <v>5</v>
      </c>
      <c r="K17" s="40">
        <f>'Structural Information'!$U$7</f>
        <v>3</v>
      </c>
      <c r="L17" s="40">
        <f>L18+K17</f>
        <v>14.75</v>
      </c>
      <c r="M17" s="85">
        <f>'Yield Mechanism'!$V$58</f>
        <v>1.1506776738994128E-2</v>
      </c>
      <c r="N17" s="16">
        <f>M17-M18</f>
        <v>1.7478333413600416E-3</v>
      </c>
      <c r="O17" s="42">
        <f t="shared" si="9"/>
        <v>5.8261111378668051E-4</v>
      </c>
      <c r="P17" s="85">
        <f>$C$27</f>
        <v>9.5976000000000013E-3</v>
      </c>
      <c r="Q17" s="85">
        <f>$D$27</f>
        <v>2.3392237382840416E-3</v>
      </c>
      <c r="R17" s="15">
        <f t="shared" ref="R17:R19" si="12">O17/P17</f>
        <v>6.0703833644523676E-2</v>
      </c>
      <c r="S17" s="15">
        <f t="shared" ref="S17:S18" si="13">O17/Q17</f>
        <v>0.24906173114251143</v>
      </c>
      <c r="T17" s="40">
        <f>_xlfn.IFS((O17&lt;='Infill Capacities'!$DA$15),(O17*'Infill Capacities'!$CU$15*'Infill Capacities'!$CT$5),(AND((O17&gt;'Infill Capacities'!$DA$15),(O17&lt;='Infill Capacities'!$DB$15))),((O17-'Infill Capacities'!$DA$15)*'Infill Capacities'!$CT$5*('Infill Capacities'!$CW$15)+'Infill Capacities'!$CP$15),(AND((O17&gt;'Infill Capacities'!$DB$15),(O17&lt;='Infill Capacities'!$DC$15))),((O17-'Infill Capacities'!$DB$15)*'Infill Capacities'!$CT$5*('Infill Capacities'!$CX$15)+'Infill Capacities'!$CQ$15),(AND((O17&gt;'Infill Capacities'!$DC$15),(O17&lt;='Infill Capacities'!$DD$15))),((O17-'Infill Capacities'!$DC$15)*'Infill Capacities'!$CT$5*('Infill Capacities'!$CY$15)+'Infill Capacities'!$CS$15))+_xlfn.IFS((O17&lt;='Frame Capacities'!$BS$15),(O17*'Frame Capacities'!$BM$5*'Frame Capacities'!$BN$15),(AND((O17&gt;'Frame Capacities'!$BS$15),(O17&lt;='Frame Capacities'!$BT$15))),((O17-'Frame Capacities'!$BS$15)*'Frame Capacities'!$BM$5*('Frame Capacities'!$BO$15)+'Frame Capacities'!$BI$15),(AND((O17&gt;'Frame Capacities'!$BT$15),(O17&lt;='Frame Capacities'!$BU$15))),((O17-'Frame Capacities'!$BT$15)*'Frame Capacities'!$BM$5*('Frame Capacities'!$BP$15)+'Frame Capacities'!$BJ$15),(AND((O17&gt;'Frame Capacities'!$BU$15),(O17&lt;='Frame Capacities'!$BV$15))),((O17-'Frame Capacities'!$BU$15)*'Frame Capacities'!$BM$5*('Frame Capacities'!$BQ$15)+'Frame Capacities'!$BK$15))</f>
        <v>97.506028793742317</v>
      </c>
      <c r="U17" s="40">
        <f>U16+T17*K17</f>
        <v>440.73161552933419</v>
      </c>
      <c r="V17" s="44"/>
      <c r="W17" s="157"/>
      <c r="X17" s="17">
        <v>5</v>
      </c>
      <c r="Y17" s="15">
        <f>'Structural Information'!$Z$7</f>
        <v>40.367000000000004</v>
      </c>
      <c r="Z17" s="15">
        <f t="shared" si="10"/>
        <v>0.46449405662297599</v>
      </c>
      <c r="AA17" s="15">
        <f t="shared" si="11"/>
        <v>6.8512873351888963</v>
      </c>
      <c r="AB17" s="14" t="s">
        <v>409</v>
      </c>
    </row>
    <row r="18" spans="2:28" x14ac:dyDescent="0.25">
      <c r="B18" s="14">
        <v>4</v>
      </c>
      <c r="C18" s="30">
        <f>'Yield Mechanism'!AA59</f>
        <v>8.7945981942609937</v>
      </c>
      <c r="D18" s="15">
        <f>'Yield Mechanism'!C18</f>
        <v>110.93333333333334</v>
      </c>
      <c r="E18" s="15">
        <f t="shared" si="8"/>
        <v>7.9278228914612323E-2</v>
      </c>
      <c r="F18" s="17" t="s">
        <v>42</v>
      </c>
      <c r="G18" s="31" t="s">
        <v>122</v>
      </c>
      <c r="H18" s="31" t="s">
        <v>85</v>
      </c>
      <c r="J18" s="41">
        <v>4</v>
      </c>
      <c r="K18" s="40">
        <f>'Structural Information'!$U$8</f>
        <v>3</v>
      </c>
      <c r="L18" s="40">
        <f>L19+K18</f>
        <v>11.75</v>
      </c>
      <c r="M18" s="85">
        <f>'Yield Mechanism'!$V$59</f>
        <v>9.7589433976340862E-3</v>
      </c>
      <c r="N18" s="42">
        <f>M18-M19</f>
        <v>2.2826421894926504E-3</v>
      </c>
      <c r="O18" s="42">
        <f t="shared" si="9"/>
        <v>7.6088072983088346E-4</v>
      </c>
      <c r="P18" s="85">
        <f>$C$28</f>
        <v>9.5975999999999995E-3</v>
      </c>
      <c r="Q18" s="85">
        <f>$D$28</f>
        <v>2.15062667048332E-3</v>
      </c>
      <c r="R18" s="15">
        <f t="shared" si="12"/>
        <v>7.927822891461235E-2</v>
      </c>
      <c r="S18" s="15">
        <f t="shared" si="13"/>
        <v>0.35379489163495181</v>
      </c>
      <c r="T18" s="40">
        <f>_xlfn.IFS((O18&lt;='Infill Capacities'!$DA$16),(O18*'Infill Capacities'!$CU$16*'Infill Capacities'!$CT$6),(AND((O18&gt;'Infill Capacities'!$DA$16),(O18&lt;='Infill Capacities'!$DB$16))),((O18-'Infill Capacities'!$DA$16)*'Infill Capacities'!$CT$6*('Infill Capacities'!$CW$16)+'Infill Capacities'!$CP$16),(AND((O18&gt;'Infill Capacities'!$DB$16),(O18&lt;='Infill Capacities'!$DC$16))),((O18-'Infill Capacities'!$DB$16)*'Infill Capacities'!$CT$6*('Infill Capacities'!$CX$16)+'Infill Capacities'!$CQ$16),(AND((O18&gt;'Infill Capacities'!$DC$16),(O18&lt;='Infill Capacities'!$DD$16))),((O18-'Infill Capacities'!$DC$16)*'Infill Capacities'!$CT$6*('Infill Capacities'!$CY$16)+'Infill Capacities'!$CS$16))+_xlfn.IFS((O18&lt;='Frame Capacities'!$BS$16),(O18*'Frame Capacities'!$BM$6*'Frame Capacities'!$BN$16),(AND((O18&gt;'Frame Capacities'!$BS$16),(O18&lt;='Frame Capacities'!$BT$16))),((O18-'Frame Capacities'!$BS$16)*'Frame Capacities'!$BM$6*('Frame Capacities'!$BO$16)+'Frame Capacities'!$BI$16),(AND((O18&gt;'Frame Capacities'!$BT$16),(O18&lt;='Frame Capacities'!$BU$16))),((O18-'Frame Capacities'!$BT$16)*'Frame Capacities'!$BM$6*('Frame Capacities'!$BP$16)+'Frame Capacities'!$BJ$16),(AND((O18&gt;'Frame Capacities'!$BU$16),(O18&lt;='Frame Capacities'!$BV$16))),((O18-'Frame Capacities'!$BU$16)*'Frame Capacities'!$BM$6*('Frame Capacities'!$BQ$16)+'Frame Capacities'!$BK$16))</f>
        <v>138.30051068745192</v>
      </c>
      <c r="U18" s="40">
        <f>U17+T18*K18</f>
        <v>855.63314759168998</v>
      </c>
      <c r="V18" s="45" t="s">
        <v>134</v>
      </c>
      <c r="W18" s="157"/>
      <c r="X18" s="17">
        <v>4</v>
      </c>
      <c r="Y18" s="15">
        <f>'Structural Information'!$Z$8</f>
        <v>40.367000000000004</v>
      </c>
      <c r="Z18" s="15">
        <f t="shared" si="10"/>
        <v>0.39393926813229518</v>
      </c>
      <c r="AA18" s="15">
        <f t="shared" si="11"/>
        <v>4.6287864005544685</v>
      </c>
      <c r="AB18" s="24">
        <f>T21/M16</f>
        <v>15865.390132899103</v>
      </c>
    </row>
    <row r="19" spans="2:28" x14ac:dyDescent="0.25">
      <c r="B19" s="14">
        <v>3</v>
      </c>
      <c r="C19" s="30">
        <f>'Yield Mechanism'!AA60</f>
        <v>14.389745069885254</v>
      </c>
      <c r="D19" s="15">
        <f>'Yield Mechanism'!C19</f>
        <v>154.19999999999999</v>
      </c>
      <c r="E19" s="15">
        <f t="shared" si="8"/>
        <v>9.3318709921434859E-2</v>
      </c>
      <c r="F19" s="17" t="s">
        <v>42</v>
      </c>
      <c r="G19" s="31" t="s">
        <v>113</v>
      </c>
      <c r="H19" s="31" t="s">
        <v>85</v>
      </c>
      <c r="J19" s="41">
        <v>3</v>
      </c>
      <c r="K19" s="40">
        <f>'Structural Information'!$U$9</f>
        <v>3</v>
      </c>
      <c r="L19" s="40">
        <f>L20+K19</f>
        <v>8.75</v>
      </c>
      <c r="M19" s="85">
        <f>'Yield Mechanism'!$V$60</f>
        <v>7.4763012081414358E-3</v>
      </c>
      <c r="N19" s="16">
        <f>M19-M20</f>
        <v>2.5308492240723665E-3</v>
      </c>
      <c r="O19" s="42">
        <f t="shared" si="9"/>
        <v>8.4361640802412213E-4</v>
      </c>
      <c r="P19" s="85">
        <f>$C$29</f>
        <v>9.0401636363636392E-3</v>
      </c>
      <c r="Q19" s="85">
        <f>$D$29</f>
        <v>1.9804855923109218E-3</v>
      </c>
      <c r="R19" s="40">
        <f t="shared" si="12"/>
        <v>9.3318709921434859E-2</v>
      </c>
      <c r="S19" s="15">
        <f>O19/Q19</f>
        <v>0.42596442574457288</v>
      </c>
      <c r="T19" s="40">
        <f>_xlfn.IFS((O19&lt;='Infill Capacities'!$DA$17),(O19*'Infill Capacities'!$CU$17*'Infill Capacities'!$CT$7),(AND((O19&gt;'Infill Capacities'!$DA$17),(O19&lt;='Infill Capacities'!$DB$17))),((O19-'Infill Capacities'!$DA$17)*'Infill Capacities'!$CT$7*('Infill Capacities'!$CW$17)+'Infill Capacities'!$CP$17),(AND((O19&gt;'Infill Capacities'!$DB$17),(O19&lt;='Infill Capacities'!$DC$17))),((O19-'Infill Capacities'!$DB$17)*'Infill Capacities'!$CT$7*('Infill Capacities'!$CX$17)+'Infill Capacities'!$CQ$17),(AND((O19&gt;'Infill Capacities'!$DC$17),(O19&lt;='Infill Capacities'!$DD$17))),((O19-'Infill Capacities'!$DC$17)*'Infill Capacities'!$CT$7*('Infill Capacities'!$CY$17)+'Infill Capacities'!$CS$17))+_xlfn.IFS((O19&lt;='Frame Capacities'!$BS$17),(O19*'Frame Capacities'!$BM$7*'Frame Capacities'!$BN$17),(AND((O19&gt;'Frame Capacities'!$BS$17),(O19&lt;='Frame Capacities'!$BT$17))),((O19-'Frame Capacities'!$BS$17)*'Frame Capacities'!$BM$7*('Frame Capacities'!$BO$17)+'Frame Capacities'!$BI$17),(AND((O19&gt;'Frame Capacities'!$BT$17),(O19&lt;='Frame Capacities'!$BU$17))),((O19-'Frame Capacities'!$BT$17)*'Frame Capacities'!$BM$7*('Frame Capacities'!$BP$17)+'Frame Capacities'!$BJ$17),(AND((O19&gt;'Frame Capacities'!$BU$17),(O19&lt;='Frame Capacities'!$BV$17))),((O19-'Frame Capacities'!$BU$17)*'Frame Capacities'!$BM$7*('Frame Capacities'!$BQ$17)+'Frame Capacities'!$BK$17))</f>
        <v>169.55256910622521</v>
      </c>
      <c r="U19" s="40">
        <f>U18+T19*K19</f>
        <v>1364.2908549103656</v>
      </c>
      <c r="V19" s="43">
        <v>0</v>
      </c>
      <c r="W19" s="157"/>
      <c r="X19" s="17">
        <v>3</v>
      </c>
      <c r="Y19" s="15">
        <f>'Structural Information'!$Z$9</f>
        <v>40.367000000000004</v>
      </c>
      <c r="Z19" s="15">
        <f t="shared" si="10"/>
        <v>0.30179585086904537</v>
      </c>
      <c r="AA19" s="15">
        <f t="shared" si="11"/>
        <v>2.640713695104147</v>
      </c>
      <c r="AB19" s="23" t="s">
        <v>411</v>
      </c>
    </row>
    <row r="20" spans="2:28" x14ac:dyDescent="0.25">
      <c r="B20" s="14">
        <v>2</v>
      </c>
      <c r="C20" s="30">
        <f>'Yield Mechanism'!AA61</f>
        <v>16.972117817334116</v>
      </c>
      <c r="D20" s="15">
        <f>'Yield Mechanism'!C20</f>
        <v>166.76666666666665</v>
      </c>
      <c r="E20" s="15">
        <f t="shared" si="8"/>
        <v>0.10177164391765411</v>
      </c>
      <c r="F20" s="17" t="s">
        <v>42</v>
      </c>
      <c r="G20" s="31" t="s">
        <v>113</v>
      </c>
      <c r="H20" s="31" t="s">
        <v>85</v>
      </c>
      <c r="J20" s="41">
        <v>2</v>
      </c>
      <c r="K20" s="40">
        <f>'Structural Information'!$U$10</f>
        <v>3</v>
      </c>
      <c r="L20" s="40">
        <f>L21+K20</f>
        <v>5.75</v>
      </c>
      <c r="M20" s="85">
        <f>'Yield Mechanism'!$V$61</f>
        <v>4.9454519840690693E-3</v>
      </c>
      <c r="N20" s="16">
        <f>M20-M21</f>
        <v>2.6069804940244703E-3</v>
      </c>
      <c r="O20" s="42">
        <f t="shared" si="9"/>
        <v>8.6899349800815672E-4</v>
      </c>
      <c r="P20" s="85">
        <f>$C$30</f>
        <v>8.5386603238057183E-3</v>
      </c>
      <c r="Q20" s="85">
        <f>$D$30</f>
        <v>1.8270494715492639E-3</v>
      </c>
      <c r="R20" s="15">
        <f>O20/P20</f>
        <v>0.10177164391765411</v>
      </c>
      <c r="S20" s="15">
        <f t="shared" ref="S20:S21" si="14">O20/Q20</f>
        <v>0.4756266929495267</v>
      </c>
      <c r="T20" s="40">
        <f>_xlfn.IFS((O20&lt;='Infill Capacities'!$DA$18),(O20*'Infill Capacities'!$CU$18*'Infill Capacities'!$CT$8),(AND((O20&gt;'Infill Capacities'!$DA$18),(O20&lt;='Infill Capacities'!$DB$18))),((O20-'Infill Capacities'!$DA$18)*'Infill Capacities'!$CT$8*('Infill Capacities'!$CW$18)+'Infill Capacities'!$CP$18),(AND((O20&gt;'Infill Capacities'!$DB$18),(O20&lt;='Infill Capacities'!$DC$18))),((O20-'Infill Capacities'!$DB$18)*'Infill Capacities'!$CT$8*('Infill Capacities'!$CX$18)+'Infill Capacities'!$CQ$18),(AND((O20&gt;'Infill Capacities'!$DC$18),(O20&lt;='Infill Capacities'!$DD$18))),((O20-'Infill Capacities'!$DC$18)*'Infill Capacities'!$CT$8*('Infill Capacities'!$CY$18)+'Infill Capacities'!$CS$18))+_xlfn.IFS((O20&lt;='Frame Capacities'!$BS$18),(O20*'Frame Capacities'!$BM$8*'Frame Capacities'!$BN$18),(AND((O20&gt;'Frame Capacities'!$BS$18),(O20&lt;='Frame Capacities'!$BT$18))),((O20-'Frame Capacities'!$BS$18)*'Frame Capacities'!$BM$8*('Frame Capacities'!$BO$18)+'Frame Capacities'!$BI$18),(AND((O20&gt;'Frame Capacities'!$BT$18),(O20&lt;='Frame Capacities'!$BU$18))),((O20-'Frame Capacities'!$BT$18)*'Frame Capacities'!$BM$8*('Frame Capacities'!$BP$18)+'Frame Capacities'!$BJ$18),(AND((O20&gt;'Frame Capacities'!$BU$18),(O20&lt;='Frame Capacities'!$BV$18))),((O20-'Frame Capacities'!$BU$18)*'Frame Capacities'!$BM$8*('Frame Capacities'!$BQ$18)+'Frame Capacities'!$BK$18))</f>
        <v>190.22503849519182</v>
      </c>
      <c r="U20" s="40">
        <f>U19+T20*K20</f>
        <v>1934.965970395941</v>
      </c>
      <c r="V20" s="44"/>
      <c r="W20" s="157"/>
      <c r="X20" s="17">
        <v>2</v>
      </c>
      <c r="Y20" s="15">
        <f>'Structural Information'!$Z$10</f>
        <v>40.367000000000004</v>
      </c>
      <c r="Z20" s="15">
        <f t="shared" si="10"/>
        <v>0.19963306024091615</v>
      </c>
      <c r="AA20" s="15">
        <f t="shared" si="11"/>
        <v>1.1478900963852678</v>
      </c>
      <c r="AB20" s="15">
        <f>(('Structural Information'!$Z$6*M16+'Structural Information'!$Z$7*M17+'Structural Information'!$Z$8*M18+'Structural Information'!$Z$9*M19+'Structural Information'!$Z$10*M20+'Structural Information'!$Z$11*M21)^2)/('Structural Information'!$Z$6*M16*M16+'Structural Information'!$Z$7*M17*M17+'Structural Information'!$Z$8*M18*M18+'Structural Information'!$Z$9*M19*M19+'Structural Information'!$Z$10*M20*M20+'Structural Information'!$Z$11*M21*M21)</f>
        <v>199.8136171286562</v>
      </c>
    </row>
    <row r="21" spans="2:28" x14ac:dyDescent="0.25">
      <c r="B21" s="14">
        <v>1</v>
      </c>
      <c r="C21" s="30">
        <f>'Yield Mechanism'!AA62</f>
        <v>31.477323133020608</v>
      </c>
      <c r="D21" s="15">
        <f>'Yield Mechanism'!C21</f>
        <v>243.1272727272727</v>
      </c>
      <c r="E21" s="15">
        <f t="shared" si="8"/>
        <v>0.12946849927581017</v>
      </c>
      <c r="F21" s="17" t="s">
        <v>42</v>
      </c>
      <c r="G21" s="31" t="s">
        <v>113</v>
      </c>
      <c r="H21" s="31" t="s">
        <v>85</v>
      </c>
      <c r="J21" s="41">
        <v>1</v>
      </c>
      <c r="K21" s="40">
        <f>'Structural Information'!$U$11</f>
        <v>2.75</v>
      </c>
      <c r="L21" s="40">
        <f>K21</f>
        <v>2.75</v>
      </c>
      <c r="M21" s="85">
        <f>'Yield Mechanism'!$V$62</f>
        <v>2.338471490044599E-3</v>
      </c>
      <c r="N21" s="16">
        <f>M21</f>
        <v>2.338471490044599E-3</v>
      </c>
      <c r="O21" s="42">
        <f t="shared" si="9"/>
        <v>8.5035326910712697E-4</v>
      </c>
      <c r="P21" s="85">
        <f>$C$31</f>
        <v>6.5680321766578668E-3</v>
      </c>
      <c r="Q21" s="85">
        <f>$D$31</f>
        <v>1.7839817374026652E-3</v>
      </c>
      <c r="R21" s="15">
        <f t="shared" ref="R21" si="15">O21/P21</f>
        <v>0.12946849927581017</v>
      </c>
      <c r="S21" s="15">
        <f t="shared" si="14"/>
        <v>0.47666029941829635</v>
      </c>
      <c r="T21" s="40">
        <f>_xlfn.IFS((O21&lt;='Infill Capacities'!$DA$19),(O21*'Infill Capacities'!$CU$19*'Infill Capacities'!$CT$9),(AND((O21&gt;'Infill Capacities'!$DA$19),(O21&lt;='Infill Capacities'!$DB$19))),((O21-'Infill Capacities'!$DA$19)*'Infill Capacities'!$CT$9*('Infill Capacities'!$CW$19)+'Infill Capacities'!$CP$19),(AND((O21&gt;'Infill Capacities'!$DB$19),(O21&lt;='Infill Capacities'!$DC$19))),((O21-'Infill Capacities'!$DB$19)*'Infill Capacities'!$CT$9*('Infill Capacities'!$CX$19)+'Infill Capacities'!$CQ$19),(AND((O21&gt;'Infill Capacities'!$DC$19),(O21&lt;='Infill Capacities'!$DD$19))),((O21-'Infill Capacities'!$DC$19)*'Infill Capacities'!$CT$9*('Infill Capacities'!$CY$19)+'Infill Capacities'!$CS$19))+_xlfn.IFS((O21&lt;='Frame Capacities'!$BS$19),(O21*'Frame Capacities'!$BM$9*'Frame Capacities'!$BN$19),(AND((O21&gt;'Frame Capacities'!$BS$19),(O21&lt;='Frame Capacities'!$BT$19))),((O21-'Frame Capacities'!$BS$19)*'Frame Capacities'!$BM$9*('Frame Capacities'!$BO$19)+'Frame Capacities'!$BI$19),(AND((O21&gt;'Frame Capacities'!$BT$19),(O21&lt;='Frame Capacities'!$BU$19))),((O21-'Frame Capacities'!$BT$19)*'Frame Capacities'!$BM$9*('Frame Capacities'!$BP$19)+'Frame Capacities'!$BJ$19),(AND((O21&gt;'Frame Capacities'!$BU$19),(O21&lt;='Frame Capacities'!$BV$19))),((O21-'Frame Capacities'!$BU$19)*'Frame Capacities'!$BM$9*('Frame Capacities'!$BQ$19)+'Frame Capacities'!$BK$19))</f>
        <v>200</v>
      </c>
      <c r="U21" s="40">
        <f>U20+T21*K21</f>
        <v>2484.965970395941</v>
      </c>
      <c r="V21" s="46"/>
      <c r="W21" s="157"/>
      <c r="X21" s="17">
        <v>1</v>
      </c>
      <c r="Y21" s="15">
        <f>'Structural Information'!$Z$11</f>
        <v>40.367000000000004</v>
      </c>
      <c r="Z21" s="15">
        <f t="shared" si="10"/>
        <v>9.4397078638630338E-2</v>
      </c>
      <c r="AA21" s="15">
        <f t="shared" si="11"/>
        <v>0.25959196625623343</v>
      </c>
      <c r="AB21" s="14" t="s">
        <v>410</v>
      </c>
    </row>
    <row r="22" spans="2:28" x14ac:dyDescent="0.25">
      <c r="X22" s="36"/>
      <c r="Y22" s="14" t="s">
        <v>99</v>
      </c>
      <c r="Z22" s="22">
        <f>SUM(Z16:Z21)</f>
        <v>1.9313304698046576</v>
      </c>
      <c r="AA22" s="22">
        <f>SUM(AA16:AA21)</f>
        <v>23.996282500078117</v>
      </c>
      <c r="AB22" s="24">
        <f>2*PI()*SQRT(AB20/AB18)</f>
        <v>0.70512649128662597</v>
      </c>
    </row>
    <row r="24" spans="2:28" ht="15.75" customHeight="1" x14ac:dyDescent="0.25">
      <c r="B24" s="929" t="s">
        <v>294</v>
      </c>
      <c r="C24" s="930"/>
      <c r="D24" s="930"/>
      <c r="E24" s="930"/>
      <c r="F24" s="930"/>
      <c r="G24" s="930"/>
      <c r="H24" s="931"/>
      <c r="J24" s="909" t="s">
        <v>130</v>
      </c>
      <c r="K24" s="910"/>
      <c r="L24" s="910"/>
      <c r="M24" s="910"/>
      <c r="N24" s="910"/>
      <c r="O24" s="910"/>
      <c r="P24" s="910"/>
      <c r="Q24" s="910"/>
      <c r="R24" s="910"/>
      <c r="S24" s="910"/>
      <c r="T24" s="910"/>
      <c r="U24" s="910"/>
      <c r="V24" s="911"/>
      <c r="X24" s="893" t="s">
        <v>128</v>
      </c>
      <c r="Y24" s="893"/>
      <c r="Z24" s="893"/>
      <c r="AA24" s="893"/>
      <c r="AB24" s="893"/>
    </row>
    <row r="25" spans="2:28" ht="15" customHeight="1" x14ac:dyDescent="0.25">
      <c r="B25" s="14" t="s">
        <v>9</v>
      </c>
      <c r="C25" s="18" t="s">
        <v>367</v>
      </c>
      <c r="D25" s="18" t="s">
        <v>299</v>
      </c>
      <c r="E25" s="242" t="s">
        <v>89</v>
      </c>
      <c r="F25" s="23" t="s">
        <v>220</v>
      </c>
      <c r="G25" s="23" t="s">
        <v>221</v>
      </c>
      <c r="H25" s="14" t="s">
        <v>248</v>
      </c>
      <c r="J25" s="889" t="s">
        <v>9</v>
      </c>
      <c r="K25" s="913" t="s">
        <v>3</v>
      </c>
      <c r="L25" s="913" t="s">
        <v>92</v>
      </c>
      <c r="M25" s="912" t="s">
        <v>94</v>
      </c>
      <c r="N25" s="912" t="s">
        <v>102</v>
      </c>
      <c r="O25" s="914" t="s">
        <v>123</v>
      </c>
      <c r="P25" s="914" t="s">
        <v>295</v>
      </c>
      <c r="Q25" s="914" t="s">
        <v>296</v>
      </c>
      <c r="R25" s="912" t="s">
        <v>298</v>
      </c>
      <c r="S25" s="912" t="s">
        <v>297</v>
      </c>
      <c r="T25" s="889" t="s">
        <v>458</v>
      </c>
      <c r="U25" s="913" t="s">
        <v>124</v>
      </c>
      <c r="V25" s="889" t="s">
        <v>100</v>
      </c>
      <c r="X25" s="550" t="s">
        <v>9</v>
      </c>
      <c r="Y25" s="890" t="s">
        <v>97</v>
      </c>
      <c r="Z25" s="890" t="s">
        <v>98</v>
      </c>
      <c r="AA25" s="890" t="s">
        <v>126</v>
      </c>
      <c r="AB25" s="547" t="s">
        <v>127</v>
      </c>
    </row>
    <row r="26" spans="2:28" x14ac:dyDescent="0.25">
      <c r="B26" s="234">
        <v>6</v>
      </c>
      <c r="C26" s="235">
        <f>'Frame Capacities'!BS14</f>
        <v>8.2871046175051685E-3</v>
      </c>
      <c r="D26" s="142">
        <f>'Infill Capacities'!DA14</f>
        <v>2.9500904244285087E-3</v>
      </c>
      <c r="E26" s="147">
        <f>'System Capacities'!Q6</f>
        <v>2.9500904244285087E-3</v>
      </c>
      <c r="F26" s="150">
        <f>'System Capacities'!N6</f>
        <v>89.066666666666663</v>
      </c>
      <c r="G26" s="145">
        <f>'System Capacities'!O6</f>
        <v>366.04800000000012</v>
      </c>
      <c r="H26" s="155">
        <f>'System Capacities'!P6</f>
        <v>397.75445630731792</v>
      </c>
      <c r="J26" s="593"/>
      <c r="K26" s="546"/>
      <c r="L26" s="546"/>
      <c r="M26" s="857"/>
      <c r="N26" s="857"/>
      <c r="O26" s="858"/>
      <c r="P26" s="858"/>
      <c r="Q26" s="858"/>
      <c r="R26" s="857"/>
      <c r="S26" s="857"/>
      <c r="T26" s="593"/>
      <c r="U26" s="546"/>
      <c r="V26" s="593"/>
      <c r="X26" s="550"/>
      <c r="Y26" s="890"/>
      <c r="Z26" s="890"/>
      <c r="AA26" s="890"/>
      <c r="AB26" s="547"/>
    </row>
    <row r="27" spans="2:28" x14ac:dyDescent="0.25">
      <c r="B27" s="234">
        <v>5</v>
      </c>
      <c r="C27" s="235">
        <f>'Frame Capacities'!BS15</f>
        <v>9.5976000000000013E-3</v>
      </c>
      <c r="D27" s="142">
        <f>'Infill Capacities'!DA15</f>
        <v>2.3392237382840416E-3</v>
      </c>
      <c r="E27" s="147">
        <f>'System Capacities'!Q7</f>
        <v>2.3392237382840416E-3</v>
      </c>
      <c r="F27" s="150">
        <f>'System Capacities'!N7</f>
        <v>104.39999999999999</v>
      </c>
      <c r="G27" s="145">
        <f>'System Capacities'!O7</f>
        <v>366.04800000000012</v>
      </c>
      <c r="H27" s="155">
        <f>'System Capacities'!P7</f>
        <v>391.49341950871622</v>
      </c>
      <c r="J27" s="41">
        <v>6</v>
      </c>
      <c r="K27" s="40">
        <f>'Structural Information'!$U$6</f>
        <v>3</v>
      </c>
      <c r="L27" s="40">
        <f>L28+K27</f>
        <v>17.75</v>
      </c>
      <c r="M27" s="85">
        <f>'Yield Mechanism'!$V$57</f>
        <v>1.2606056222044743E-2</v>
      </c>
      <c r="N27" s="16">
        <f>M27-M28</f>
        <v>1.099279483050615E-3</v>
      </c>
      <c r="O27" s="42">
        <f t="shared" ref="O27:O32" si="16">N27/K27</f>
        <v>3.6642649435020502E-4</v>
      </c>
      <c r="P27" s="85">
        <f>$C$26</f>
        <v>8.2871046175051685E-3</v>
      </c>
      <c r="Q27" s="85">
        <f>$D$26</f>
        <v>2.9500904244285087E-3</v>
      </c>
      <c r="R27" s="15">
        <f>O27/P27</f>
        <v>4.4216467784923136E-2</v>
      </c>
      <c r="S27" s="15">
        <f>O27/Q27</f>
        <v>0.12420856368197226</v>
      </c>
      <c r="T27" s="40">
        <f>_xlfn.IFS((O27&lt;='Infill Capacities'!$DA$14),(O27*'Infill Capacities'!$CU$14*'Infill Capacities'!$CT$4),(AND((O27&gt;'Infill Capacities'!$DA$14),(O27&lt;='Infill Capacities'!$DB$14))),((O27-'Infill Capacities'!$DA$14)*'Infill Capacities'!$CT$4*('Infill Capacities'!$CW$14)+'Infill Capacities'!$CP$14),(AND((O27&gt;'Infill Capacities'!$DB$14),(O27&lt;='Infill Capacities'!$DC$14))),((O27-'Infill Capacities'!$DB$14)*'Infill Capacities'!$CT$4*('Infill Capacities'!$CX$14)+'Infill Capacities'!$CQ$14),(AND((O27&gt;'Infill Capacities'!$DC$14),(O27&lt;='Infill Capacities'!$DD$14))),((O27-'Infill Capacities'!$DC$14)*'Infill Capacities'!$CT$4*('Infill Capacities'!$CY$14)+'Infill Capacities'!$CS$14))+_xlfn.IFS((O27&lt;='Frame Capacities'!$BS$14),(O27*'Frame Capacities'!$BM$4*'Frame Capacities'!$BN$14),(AND((O27&gt;'Frame Capacities'!$BS$14),(O27&lt;='Frame Capacities'!$BT$14))),((O27-'Frame Capacities'!$BS$14)*'Frame Capacities'!$BM$4*('Frame Capacities'!$BO$14)+'Frame Capacities'!$BI$14),(AND((O27&gt;'Frame Capacities'!$BT$14),(O27&lt;='Frame Capacities'!$BU$14))),((O27-'Frame Capacities'!$BT$14)*'Frame Capacities'!$BM$4*('Frame Capacities'!$BP$14)+'Frame Capacities'!$BJ$14),(AND((O27&gt;'Frame Capacities'!$BU$14),(O27&lt;='Frame Capacities'!$BV$14))),((O27-'Frame Capacities'!$BU$14)*'Frame Capacities'!$BM$4*('Frame Capacities'!$BQ$14)+'Frame Capacities'!$BK$14))</f>
        <v>49.404509716035747</v>
      </c>
      <c r="U27" s="40">
        <f>K27*T27</f>
        <v>148.21352914810723</v>
      </c>
      <c r="V27" s="15">
        <f>U32/AB27</f>
        <v>200.00141667934423</v>
      </c>
      <c r="W27" s="157"/>
      <c r="X27" s="17">
        <v>6</v>
      </c>
      <c r="Y27" s="15">
        <f>'Structural Information'!$Z$6</f>
        <v>37.8446</v>
      </c>
      <c r="Z27" s="15">
        <f t="shared" ref="Z27:Z32" si="17">Y27*M27</f>
        <v>0.47707115530079447</v>
      </c>
      <c r="AA27" s="15">
        <f t="shared" ref="AA27:AA32" si="18">Z27*L27</f>
        <v>8.4680130065891017</v>
      </c>
      <c r="AB27" s="15">
        <f>AA33/Z33</f>
        <v>12.424741842604076</v>
      </c>
    </row>
    <row r="28" spans="2:28" x14ac:dyDescent="0.25">
      <c r="B28" s="234">
        <v>4</v>
      </c>
      <c r="C28" s="235">
        <f>'Frame Capacities'!BS16</f>
        <v>9.5975999999999995E-3</v>
      </c>
      <c r="D28" s="142">
        <f>'Infill Capacities'!DA16</f>
        <v>2.15062667048332E-3</v>
      </c>
      <c r="E28" s="147">
        <f>'System Capacities'!Q8</f>
        <v>2.15062667048332E-3</v>
      </c>
      <c r="F28" s="150">
        <f>'System Capacities'!N8</f>
        <v>110.93333333333334</v>
      </c>
      <c r="G28" s="145">
        <f>'System Capacities'!O8</f>
        <v>366.04800000000012</v>
      </c>
      <c r="H28" s="155">
        <f>'System Capacities'!P8</f>
        <v>390.9059004451409</v>
      </c>
      <c r="J28" s="41">
        <v>5</v>
      </c>
      <c r="K28" s="40">
        <f>'Structural Information'!$U$7</f>
        <v>3</v>
      </c>
      <c r="L28" s="40">
        <f>L29+K28</f>
        <v>14.75</v>
      </c>
      <c r="M28" s="85">
        <f>'Yield Mechanism'!$V$58</f>
        <v>1.1506776738994128E-2</v>
      </c>
      <c r="N28" s="16">
        <f>M28-M29</f>
        <v>1.7478333413600416E-3</v>
      </c>
      <c r="O28" s="42">
        <f t="shared" si="16"/>
        <v>5.8261111378668051E-4</v>
      </c>
      <c r="P28" s="85">
        <f>$C$27</f>
        <v>9.5976000000000013E-3</v>
      </c>
      <c r="Q28" s="85">
        <f>$D$27</f>
        <v>2.3392237382840416E-3</v>
      </c>
      <c r="R28" s="15">
        <f t="shared" ref="R28:R30" si="19">O28/P28</f>
        <v>6.0703833644523676E-2</v>
      </c>
      <c r="S28" s="15">
        <f t="shared" ref="S28:S29" si="20">O28/Q28</f>
        <v>0.24906173114251143</v>
      </c>
      <c r="T28" s="40">
        <f>_xlfn.IFS((O28&lt;='Infill Capacities'!$DA$15),(O28*'Infill Capacities'!$CU$15*'Infill Capacities'!$CT$5),(AND((O28&gt;'Infill Capacities'!$DA$15),(O28&lt;='Infill Capacities'!$DB$15))),((O28-'Infill Capacities'!$DA$15)*'Infill Capacities'!$CT$5*('Infill Capacities'!$CW$15)+'Infill Capacities'!$CP$15),(AND((O28&gt;'Infill Capacities'!$DB$15),(O28&lt;='Infill Capacities'!$DC$15))),((O28-'Infill Capacities'!$DB$15)*'Infill Capacities'!$CT$5*('Infill Capacities'!$CX$15)+'Infill Capacities'!$CQ$15),(AND((O28&gt;'Infill Capacities'!$DC$15),(O28&lt;='Infill Capacities'!$DD$15))),((O28-'Infill Capacities'!$DC$15)*'Infill Capacities'!$CT$5*('Infill Capacities'!$CY$15)+'Infill Capacities'!$CS$15))+_xlfn.IFS((O28&lt;='Frame Capacities'!$BS$15),(O28*'Frame Capacities'!$BM$5*'Frame Capacities'!$BN$15),(AND((O28&gt;'Frame Capacities'!$BS$15),(O28&lt;='Frame Capacities'!$BT$15))),((O28-'Frame Capacities'!$BS$15)*'Frame Capacities'!$BM$5*('Frame Capacities'!$BO$15)+'Frame Capacities'!$BI$15),(AND((O28&gt;'Frame Capacities'!$BT$15),(O28&lt;='Frame Capacities'!$BU$15))),((O28-'Frame Capacities'!$BT$15)*'Frame Capacities'!$BM$5*('Frame Capacities'!$BP$15)+'Frame Capacities'!$BJ$15),(AND((O28&gt;'Frame Capacities'!$BU$15),(O28&lt;='Frame Capacities'!$BV$15))),((O28-'Frame Capacities'!$BU$15)*'Frame Capacities'!$BM$5*('Frame Capacities'!$BQ$15)+'Frame Capacities'!$BK$15))</f>
        <v>97.506028793742317</v>
      </c>
      <c r="U28" s="40">
        <f>U27+T28*K28</f>
        <v>440.73161552933419</v>
      </c>
      <c r="V28" s="44"/>
      <c r="W28" s="157"/>
      <c r="X28" s="17">
        <v>5</v>
      </c>
      <c r="Y28" s="15">
        <f>'Structural Information'!$Z$7</f>
        <v>40.367000000000004</v>
      </c>
      <c r="Z28" s="15">
        <f t="shared" si="17"/>
        <v>0.46449405662297599</v>
      </c>
      <c r="AA28" s="15">
        <f t="shared" si="18"/>
        <v>6.8512873351888963</v>
      </c>
      <c r="AB28" s="14" t="s">
        <v>409</v>
      </c>
    </row>
    <row r="29" spans="2:28" x14ac:dyDescent="0.25">
      <c r="B29" s="234">
        <v>3</v>
      </c>
      <c r="C29" s="235">
        <f>'Frame Capacities'!BS17</f>
        <v>9.0401636363636392E-3</v>
      </c>
      <c r="D29" s="142">
        <f>'Infill Capacities'!DA17</f>
        <v>1.9804855923109218E-3</v>
      </c>
      <c r="E29" s="147">
        <f>'System Capacities'!Q9</f>
        <v>1.9804855923109218E-3</v>
      </c>
      <c r="F29" s="150">
        <f>'System Capacities'!N9</f>
        <v>154.19999999999999</v>
      </c>
      <c r="G29" s="145">
        <f>'System Capacities'!O9</f>
        <v>364.26240000000007</v>
      </c>
      <c r="H29" s="155">
        <f>'System Capacities'!P9</f>
        <v>398.04396531436259</v>
      </c>
      <c r="J29" s="41">
        <v>4</v>
      </c>
      <c r="K29" s="40">
        <f>'Structural Information'!$U$8</f>
        <v>3</v>
      </c>
      <c r="L29" s="40">
        <f>L30+K29</f>
        <v>11.75</v>
      </c>
      <c r="M29" s="85">
        <f>'Yield Mechanism'!$V$59</f>
        <v>9.7589433976340862E-3</v>
      </c>
      <c r="N29" s="42">
        <f>M29-M30</f>
        <v>2.2826421894926504E-3</v>
      </c>
      <c r="O29" s="42">
        <f t="shared" si="16"/>
        <v>7.6088072983088346E-4</v>
      </c>
      <c r="P29" s="85">
        <f>$C$28</f>
        <v>9.5975999999999995E-3</v>
      </c>
      <c r="Q29" s="85">
        <f>$D$28</f>
        <v>2.15062667048332E-3</v>
      </c>
      <c r="R29" s="15">
        <f t="shared" si="19"/>
        <v>7.927822891461235E-2</v>
      </c>
      <c r="S29" s="15">
        <f t="shared" si="20"/>
        <v>0.35379489163495181</v>
      </c>
      <c r="T29" s="40">
        <f>_xlfn.IFS((O29&lt;='Infill Capacities'!$DA$16),(O29*'Infill Capacities'!$CU$16*'Infill Capacities'!$CT$6),(AND((O29&gt;'Infill Capacities'!$DA$16),(O29&lt;='Infill Capacities'!$DB$16))),((O29-'Infill Capacities'!$DA$16)*'Infill Capacities'!$CT$6*('Infill Capacities'!$CW$16)+'Infill Capacities'!$CP$16),(AND((O29&gt;'Infill Capacities'!$DB$16),(O29&lt;='Infill Capacities'!$DC$16))),((O29-'Infill Capacities'!$DB$16)*'Infill Capacities'!$CT$6*('Infill Capacities'!$CX$16)+'Infill Capacities'!$CQ$16),(AND((O29&gt;'Infill Capacities'!$DC$16),(O29&lt;='Infill Capacities'!$DD$16))),((O29-'Infill Capacities'!$DC$16)*'Infill Capacities'!$CT$6*('Infill Capacities'!$CY$16)+'Infill Capacities'!$CS$16))+_xlfn.IFS((O29&lt;='Frame Capacities'!$BS$16),(O29*'Frame Capacities'!$BM$6*'Frame Capacities'!$BN$16),(AND((O29&gt;'Frame Capacities'!$BS$16),(O29&lt;='Frame Capacities'!$BT$16))),((O29-'Frame Capacities'!$BS$16)*'Frame Capacities'!$BM$6*('Frame Capacities'!$BO$16)+'Frame Capacities'!$BI$16),(AND((O29&gt;'Frame Capacities'!$BT$16),(O29&lt;='Frame Capacities'!$BU$16))),((O29-'Frame Capacities'!$BT$16)*'Frame Capacities'!$BM$6*('Frame Capacities'!$BP$16)+'Frame Capacities'!$BJ$16),(AND((O29&gt;'Frame Capacities'!$BU$16),(O29&lt;='Frame Capacities'!$BV$16))),((O29-'Frame Capacities'!$BU$16)*'Frame Capacities'!$BM$6*('Frame Capacities'!$BQ$16)+'Frame Capacities'!$BK$16))</f>
        <v>138.30051068745192</v>
      </c>
      <c r="U29" s="40">
        <f>U28+T29*K29</f>
        <v>855.63314759168998</v>
      </c>
      <c r="V29" s="45" t="s">
        <v>134</v>
      </c>
      <c r="W29" s="157"/>
      <c r="X29" s="17">
        <v>4</v>
      </c>
      <c r="Y29" s="15">
        <f>'Structural Information'!$Z$8</f>
        <v>40.367000000000004</v>
      </c>
      <c r="Z29" s="15">
        <f t="shared" si="17"/>
        <v>0.39393926813229518</v>
      </c>
      <c r="AA29" s="15">
        <f t="shared" si="18"/>
        <v>4.6287864005544685</v>
      </c>
      <c r="AB29" s="24">
        <f>T32/M27</f>
        <v>15865.390132899103</v>
      </c>
    </row>
    <row r="30" spans="2:28" x14ac:dyDescent="0.25">
      <c r="B30" s="234">
        <v>2</v>
      </c>
      <c r="C30" s="235">
        <f>'Frame Capacities'!BS18</f>
        <v>8.5386603238057183E-3</v>
      </c>
      <c r="D30" s="142">
        <f>'Infill Capacities'!DA18</f>
        <v>1.8270494715492639E-3</v>
      </c>
      <c r="E30" s="147">
        <f>'System Capacities'!Q10</f>
        <v>1.8270494715492639E-3</v>
      </c>
      <c r="F30" s="150">
        <f>'System Capacities'!N10</f>
        <v>166.76666666666665</v>
      </c>
      <c r="G30" s="145">
        <f>'System Capacities'!O10</f>
        <v>364.26240000000007</v>
      </c>
      <c r="H30" s="155">
        <f>'System Capacities'!P10</f>
        <v>399.94609494168662</v>
      </c>
      <c r="J30" s="41">
        <v>3</v>
      </c>
      <c r="K30" s="40">
        <f>'Structural Information'!$U$9</f>
        <v>3</v>
      </c>
      <c r="L30" s="40">
        <f>L31+K30</f>
        <v>8.75</v>
      </c>
      <c r="M30" s="85">
        <f>'Yield Mechanism'!$V$60</f>
        <v>7.4763012081414358E-3</v>
      </c>
      <c r="N30" s="16">
        <f>M30-M31</f>
        <v>2.5308492240723665E-3</v>
      </c>
      <c r="O30" s="42">
        <f t="shared" si="16"/>
        <v>8.4361640802412213E-4</v>
      </c>
      <c r="P30" s="85">
        <f>$C$29</f>
        <v>9.0401636363636392E-3</v>
      </c>
      <c r="Q30" s="85">
        <f>$D$29</f>
        <v>1.9804855923109218E-3</v>
      </c>
      <c r="R30" s="40">
        <f t="shared" si="19"/>
        <v>9.3318709921434859E-2</v>
      </c>
      <c r="S30" s="15">
        <f>O30/Q30</f>
        <v>0.42596442574457288</v>
      </c>
      <c r="T30" s="40">
        <f>_xlfn.IFS((O30&lt;='Infill Capacities'!$DA$17),(O30*'Infill Capacities'!$CU$17*'Infill Capacities'!$CT$7),(AND((O30&gt;'Infill Capacities'!$DA$17),(O30&lt;='Infill Capacities'!$DB$17))),((O30-'Infill Capacities'!$DA$17)*'Infill Capacities'!$CT$7*('Infill Capacities'!$CW$17)+'Infill Capacities'!$CP$17),(AND((O30&gt;'Infill Capacities'!$DB$17),(O30&lt;='Infill Capacities'!$DC$17))),((O30-'Infill Capacities'!$DB$17)*'Infill Capacities'!$CT$7*('Infill Capacities'!$CX$17)+'Infill Capacities'!$CQ$17),(AND((O30&gt;'Infill Capacities'!$DC$17),(O30&lt;='Infill Capacities'!$DD$17))),((O30-'Infill Capacities'!$DC$17)*'Infill Capacities'!$CT$7*('Infill Capacities'!$CY$17)+'Infill Capacities'!$CS$17))+_xlfn.IFS((O30&lt;='Frame Capacities'!$BS$17),(O30*'Frame Capacities'!$BM$7*'Frame Capacities'!$BN$17),(AND((O30&gt;'Frame Capacities'!$BS$17),(O30&lt;='Frame Capacities'!$BT$17))),((O30-'Frame Capacities'!$BS$17)*'Frame Capacities'!$BM$7*('Frame Capacities'!$BO$17)+'Frame Capacities'!$BI$17),(AND((O30&gt;'Frame Capacities'!$BT$17),(O30&lt;='Frame Capacities'!$BU$17))),((O30-'Frame Capacities'!$BT$17)*'Frame Capacities'!$BM$7*('Frame Capacities'!$BP$17)+'Frame Capacities'!$BJ$17),(AND((O30&gt;'Frame Capacities'!$BU$17),(O30&lt;='Frame Capacities'!$BV$17))),((O30-'Frame Capacities'!$BU$17)*'Frame Capacities'!$BM$7*('Frame Capacities'!$BQ$17)+'Frame Capacities'!$BK$17))</f>
        <v>169.55256910622521</v>
      </c>
      <c r="U30" s="40">
        <f>U29+T30*K30</f>
        <v>1364.2908549103656</v>
      </c>
      <c r="V30" s="43">
        <v>0</v>
      </c>
      <c r="W30" s="157"/>
      <c r="X30" s="17">
        <v>3</v>
      </c>
      <c r="Y30" s="15">
        <f>'Structural Information'!$Z$9</f>
        <v>40.367000000000004</v>
      </c>
      <c r="Z30" s="15">
        <f t="shared" si="17"/>
        <v>0.30179585086904537</v>
      </c>
      <c r="AA30" s="15">
        <f t="shared" si="18"/>
        <v>2.640713695104147</v>
      </c>
      <c r="AB30" s="23" t="s">
        <v>411</v>
      </c>
    </row>
    <row r="31" spans="2:28" x14ac:dyDescent="0.25">
      <c r="B31" s="86">
        <v>1</v>
      </c>
      <c r="C31" s="236">
        <f>'Frame Capacities'!BS19</f>
        <v>6.5680321766578668E-3</v>
      </c>
      <c r="D31" s="237">
        <f>'Infill Capacities'!DA19</f>
        <v>1.7839817374026652E-3</v>
      </c>
      <c r="E31" s="175">
        <f>'System Capacities'!Q11</f>
        <v>1.7839817374026652E-3</v>
      </c>
      <c r="F31" s="239">
        <f>'System Capacities'!N11</f>
        <v>243.1272727272727</v>
      </c>
      <c r="G31" s="240">
        <f>'System Capacities'!O11</f>
        <v>353.54880000000003</v>
      </c>
      <c r="H31" s="159">
        <f>'System Capacities'!P11</f>
        <v>419.5860243533491</v>
      </c>
      <c r="J31" s="41">
        <v>2</v>
      </c>
      <c r="K31" s="40">
        <f>'Structural Information'!$U$10</f>
        <v>3</v>
      </c>
      <c r="L31" s="40">
        <f>L32+K31</f>
        <v>5.75</v>
      </c>
      <c r="M31" s="85">
        <f>'Yield Mechanism'!$V$61</f>
        <v>4.9454519840690693E-3</v>
      </c>
      <c r="N31" s="16">
        <f>M31-M32</f>
        <v>2.6069804940244703E-3</v>
      </c>
      <c r="O31" s="42">
        <f t="shared" si="16"/>
        <v>8.6899349800815672E-4</v>
      </c>
      <c r="P31" s="85">
        <f>$C$30</f>
        <v>8.5386603238057183E-3</v>
      </c>
      <c r="Q31" s="85">
        <f>$D$30</f>
        <v>1.8270494715492639E-3</v>
      </c>
      <c r="R31" s="15">
        <f>O31/P31</f>
        <v>0.10177164391765411</v>
      </c>
      <c r="S31" s="15">
        <f t="shared" ref="S31:S32" si="21">O31/Q31</f>
        <v>0.4756266929495267</v>
      </c>
      <c r="T31" s="40">
        <f>_xlfn.IFS((O31&lt;='Infill Capacities'!$DA$18),(O31*'Infill Capacities'!$CU$18*'Infill Capacities'!$CT$8),(AND((O31&gt;'Infill Capacities'!$DA$18),(O31&lt;='Infill Capacities'!$DB$18))),((O31-'Infill Capacities'!$DA$18)*'Infill Capacities'!$CT$8*('Infill Capacities'!$CW$18)+'Infill Capacities'!$CP$18),(AND((O31&gt;'Infill Capacities'!$DB$18),(O31&lt;='Infill Capacities'!$DC$18))),((O31-'Infill Capacities'!$DB$18)*'Infill Capacities'!$CT$8*('Infill Capacities'!$CX$18)+'Infill Capacities'!$CQ$18),(AND((O31&gt;'Infill Capacities'!$DC$18),(O31&lt;='Infill Capacities'!$DD$18))),((O31-'Infill Capacities'!$DC$18)*'Infill Capacities'!$CT$8*('Infill Capacities'!$CY$18)+'Infill Capacities'!$CS$18))+_xlfn.IFS((O31&lt;='Frame Capacities'!$BS$18),(O31*'Frame Capacities'!$BM$8*'Frame Capacities'!$BN$18),(AND((O31&gt;'Frame Capacities'!$BS$18),(O31&lt;='Frame Capacities'!$BT$18))),((O31-'Frame Capacities'!$BS$18)*'Frame Capacities'!$BM$8*('Frame Capacities'!$BO$18)+'Frame Capacities'!$BI$18),(AND((O31&gt;'Frame Capacities'!$BT$18),(O31&lt;='Frame Capacities'!$BU$18))),((O31-'Frame Capacities'!$BT$18)*'Frame Capacities'!$BM$8*('Frame Capacities'!$BP$18)+'Frame Capacities'!$BJ$18),(AND((O31&gt;'Frame Capacities'!$BU$18),(O31&lt;='Frame Capacities'!$BV$18))),((O31-'Frame Capacities'!$BU$18)*'Frame Capacities'!$BM$8*('Frame Capacities'!$BQ$18)+'Frame Capacities'!$BK$18))</f>
        <v>190.22503849519182</v>
      </c>
      <c r="U31" s="40">
        <f>U30+T31*K31</f>
        <v>1934.965970395941</v>
      </c>
      <c r="V31" s="44"/>
      <c r="W31" s="157"/>
      <c r="X31" s="17">
        <v>2</v>
      </c>
      <c r="Y31" s="15">
        <f>'Structural Information'!$Z$10</f>
        <v>40.367000000000004</v>
      </c>
      <c r="Z31" s="15">
        <f t="shared" si="17"/>
        <v>0.19963306024091615</v>
      </c>
      <c r="AA31" s="15">
        <f t="shared" si="18"/>
        <v>1.1478900963852678</v>
      </c>
      <c r="AB31" s="15">
        <f>(('Structural Information'!$Z$6*M27+'Structural Information'!$Z$7*M28+'Structural Information'!$Z$8*M29+'Structural Information'!$Z$9*M30+'Structural Information'!$Z$10*M31+'Structural Information'!$Z$11*M32)^2)/('Structural Information'!$Z$6*M27*M27+'Structural Information'!$Z$7*M28*M28+'Structural Information'!$Z$8*M29*M29+'Structural Information'!$Z$9*M30*M30+'Structural Information'!$Z$10*M31*M31+'Structural Information'!$Z$11*M32*M32)</f>
        <v>199.8136171286562</v>
      </c>
    </row>
    <row r="32" spans="2:28" x14ac:dyDescent="0.25">
      <c r="J32" s="41">
        <v>1</v>
      </c>
      <c r="K32" s="40">
        <f>'Structural Information'!$U$11</f>
        <v>2.75</v>
      </c>
      <c r="L32" s="40">
        <f>K32</f>
        <v>2.75</v>
      </c>
      <c r="M32" s="85">
        <f>'Yield Mechanism'!$V$62</f>
        <v>2.338471490044599E-3</v>
      </c>
      <c r="N32" s="16">
        <f>M32</f>
        <v>2.338471490044599E-3</v>
      </c>
      <c r="O32" s="42">
        <f t="shared" si="16"/>
        <v>8.5035326910712697E-4</v>
      </c>
      <c r="P32" s="85">
        <f>$C$31</f>
        <v>6.5680321766578668E-3</v>
      </c>
      <c r="Q32" s="85">
        <f>$D$31</f>
        <v>1.7839817374026652E-3</v>
      </c>
      <c r="R32" s="15">
        <f t="shared" ref="R32" si="22">O32/P32</f>
        <v>0.12946849927581017</v>
      </c>
      <c r="S32" s="15">
        <f t="shared" si="21"/>
        <v>0.47666029941829635</v>
      </c>
      <c r="T32" s="40">
        <f>_xlfn.IFS((O32&lt;='Infill Capacities'!$DA$19),(O32*'Infill Capacities'!$CU$19*'Infill Capacities'!$CT$9),(AND((O32&gt;'Infill Capacities'!$DA$19),(O32&lt;='Infill Capacities'!$DB$19))),((O32-'Infill Capacities'!$DA$19)*'Infill Capacities'!$CT$9*('Infill Capacities'!$CW$19)+'Infill Capacities'!$CP$19),(AND((O32&gt;'Infill Capacities'!$DB$19),(O32&lt;='Infill Capacities'!$DC$19))),((O32-'Infill Capacities'!$DB$19)*'Infill Capacities'!$CT$9*('Infill Capacities'!$CX$19)+'Infill Capacities'!$CQ$19),(AND((O32&gt;'Infill Capacities'!$DC$19),(O32&lt;='Infill Capacities'!$DD$19))),((O32-'Infill Capacities'!$DC$19)*'Infill Capacities'!$CT$9*('Infill Capacities'!$CY$19)+'Infill Capacities'!$CS$19))+_xlfn.IFS((O32&lt;='Frame Capacities'!$BS$19),(O32*'Frame Capacities'!$BM$9*'Frame Capacities'!$BN$19),(AND((O32&gt;'Frame Capacities'!$BS$19),(O32&lt;='Frame Capacities'!$BT$19))),((O32-'Frame Capacities'!$BS$19)*'Frame Capacities'!$BM$9*('Frame Capacities'!$BO$19)+'Frame Capacities'!$BI$19),(AND((O32&gt;'Frame Capacities'!$BT$19),(O32&lt;='Frame Capacities'!$BU$19))),((O32-'Frame Capacities'!$BT$19)*'Frame Capacities'!$BM$9*('Frame Capacities'!$BP$19)+'Frame Capacities'!$BJ$19),(AND((O32&gt;'Frame Capacities'!$BU$19),(O32&lt;='Frame Capacities'!$BV$19))),((O32-'Frame Capacities'!$BU$19)*'Frame Capacities'!$BM$9*('Frame Capacities'!$BQ$19)+'Frame Capacities'!$BK$19))</f>
        <v>200</v>
      </c>
      <c r="U32" s="40">
        <f>U31+T32*K32</f>
        <v>2484.965970395941</v>
      </c>
      <c r="V32" s="46"/>
      <c r="W32" s="157"/>
      <c r="X32" s="17">
        <v>1</v>
      </c>
      <c r="Y32" s="15">
        <f>'Structural Information'!$Z$11</f>
        <v>40.367000000000004</v>
      </c>
      <c r="Z32" s="15">
        <f t="shared" si="17"/>
        <v>9.4397078638630338E-2</v>
      </c>
      <c r="AA32" s="15">
        <f t="shared" si="18"/>
        <v>0.25959196625623343</v>
      </c>
      <c r="AB32" s="14" t="s">
        <v>410</v>
      </c>
    </row>
    <row r="33" spans="2:28" x14ac:dyDescent="0.25">
      <c r="X33" s="36"/>
      <c r="Y33" s="14" t="s">
        <v>99</v>
      </c>
      <c r="Z33" s="22">
        <f>SUM(Z27:Z32)</f>
        <v>1.9313304698046576</v>
      </c>
      <c r="AA33" s="22">
        <f>SUM(AA27:AA32)</f>
        <v>23.996282500078117</v>
      </c>
      <c r="AB33" s="24">
        <f>2*PI()*SQRT(AB31/AB29)</f>
        <v>0.70512649128662597</v>
      </c>
    </row>
    <row r="35" spans="2:28" ht="15.75" customHeight="1" x14ac:dyDescent="0.25">
      <c r="B35" s="926" t="s">
        <v>252</v>
      </c>
      <c r="C35" s="926"/>
      <c r="D35" s="926"/>
      <c r="E35" s="932" t="s">
        <v>250</v>
      </c>
      <c r="F35" s="932"/>
      <c r="G35" s="932"/>
      <c r="H35" s="125"/>
      <c r="J35" s="891" t="s">
        <v>131</v>
      </c>
      <c r="K35" s="891"/>
      <c r="L35" s="891"/>
      <c r="M35" s="891"/>
      <c r="N35" s="891"/>
      <c r="O35" s="891"/>
      <c r="P35" s="891"/>
      <c r="Q35" s="891"/>
      <c r="R35" s="891"/>
      <c r="S35" s="891"/>
      <c r="T35" s="891"/>
      <c r="U35" s="891"/>
      <c r="V35" s="891"/>
      <c r="X35" s="892" t="s">
        <v>128</v>
      </c>
      <c r="Y35" s="892"/>
      <c r="Z35" s="892"/>
      <c r="AA35" s="892"/>
      <c r="AB35" s="892"/>
    </row>
    <row r="36" spans="2:28" ht="15" customHeight="1" x14ac:dyDescent="0.25">
      <c r="B36" s="14" t="s">
        <v>135</v>
      </c>
      <c r="C36" s="373" t="s">
        <v>100</v>
      </c>
      <c r="D36" s="14" t="s">
        <v>136</v>
      </c>
      <c r="E36" s="374" t="s">
        <v>251</v>
      </c>
      <c r="F36" s="374" t="s">
        <v>440</v>
      </c>
      <c r="G36" s="14" t="s">
        <v>253</v>
      </c>
      <c r="H36" s="51"/>
      <c r="J36" s="889" t="s">
        <v>9</v>
      </c>
      <c r="K36" s="913" t="s">
        <v>3</v>
      </c>
      <c r="L36" s="913" t="s">
        <v>92</v>
      </c>
      <c r="M36" s="912" t="s">
        <v>94</v>
      </c>
      <c r="N36" s="912" t="s">
        <v>102</v>
      </c>
      <c r="O36" s="914" t="s">
        <v>123</v>
      </c>
      <c r="P36" s="914" t="s">
        <v>295</v>
      </c>
      <c r="Q36" s="914" t="s">
        <v>296</v>
      </c>
      <c r="R36" s="912" t="s">
        <v>298</v>
      </c>
      <c r="S36" s="912" t="s">
        <v>297</v>
      </c>
      <c r="T36" s="889" t="s">
        <v>458</v>
      </c>
      <c r="U36" s="913" t="s">
        <v>124</v>
      </c>
      <c r="V36" s="889" t="s">
        <v>100</v>
      </c>
      <c r="X36" s="550" t="s">
        <v>9</v>
      </c>
      <c r="Y36" s="890" t="s">
        <v>97</v>
      </c>
      <c r="Z36" s="890" t="s">
        <v>98</v>
      </c>
      <c r="AA36" s="890" t="s">
        <v>126</v>
      </c>
      <c r="AB36" s="547" t="s">
        <v>127</v>
      </c>
    </row>
    <row r="37" spans="2:28" x14ac:dyDescent="0.25">
      <c r="B37" s="222">
        <v>0</v>
      </c>
      <c r="C37" s="142">
        <v>0</v>
      </c>
      <c r="D37" s="243">
        <v>0</v>
      </c>
      <c r="E37" s="148" t="s">
        <v>249</v>
      </c>
      <c r="F37" s="58">
        <f>'[1]Displaced Shapes'!$N$17</f>
        <v>22292.811879386929</v>
      </c>
      <c r="G37" s="155" t="s">
        <v>249</v>
      </c>
      <c r="H37" s="58"/>
      <c r="J37" s="593"/>
      <c r="K37" s="546"/>
      <c r="L37" s="546"/>
      <c r="M37" s="857"/>
      <c r="N37" s="857"/>
      <c r="O37" s="858"/>
      <c r="P37" s="858"/>
      <c r="Q37" s="858"/>
      <c r="R37" s="857"/>
      <c r="S37" s="857"/>
      <c r="T37" s="593"/>
      <c r="U37" s="546"/>
      <c r="V37" s="593"/>
      <c r="X37" s="550"/>
      <c r="Y37" s="890"/>
      <c r="Z37" s="890"/>
      <c r="AA37" s="890"/>
      <c r="AB37" s="547"/>
    </row>
    <row r="38" spans="2:28" x14ac:dyDescent="0.25">
      <c r="B38" s="222">
        <v>1</v>
      </c>
      <c r="C38" s="58">
        <f>V5*-1</f>
        <v>-200.00141667934423</v>
      </c>
      <c r="D38" s="181">
        <f>M5</f>
        <v>1.2606056222044743E-2</v>
      </c>
      <c r="E38" s="148">
        <f>((C38-C37)/(D38-D37))*-1</f>
        <v>15865.502513751549</v>
      </c>
      <c r="F38" s="58">
        <v>15506.143113764678</v>
      </c>
      <c r="G38" s="155">
        <f>((F38-E38)/F38)*100</f>
        <v>-2.317529235673514</v>
      </c>
      <c r="H38" s="58"/>
      <c r="J38" s="41">
        <v>6</v>
      </c>
      <c r="K38" s="40">
        <f>'Structural Information'!$U$6</f>
        <v>3</v>
      </c>
      <c r="L38" s="40">
        <f>L39+K38</f>
        <v>17.75</v>
      </c>
      <c r="M38" s="85">
        <f>'Yield Mechanism'!$V$57</f>
        <v>1.2606056222044743E-2</v>
      </c>
      <c r="N38" s="16">
        <f>M38-M39</f>
        <v>1.099279483050615E-3</v>
      </c>
      <c r="O38" s="42">
        <f t="shared" ref="O38:O43" si="23">N38/K38</f>
        <v>3.6642649435020502E-4</v>
      </c>
      <c r="P38" s="85">
        <f>$C$26</f>
        <v>8.2871046175051685E-3</v>
      </c>
      <c r="Q38" s="85">
        <f>$D$26</f>
        <v>2.9500904244285087E-3</v>
      </c>
      <c r="R38" s="15">
        <f>O38/P38</f>
        <v>4.4216467784923136E-2</v>
      </c>
      <c r="S38" s="15">
        <f>O38/Q38</f>
        <v>0.12420856368197226</v>
      </c>
      <c r="T38" s="40">
        <f>_xlfn.IFS((O38&lt;='Infill Capacities'!$DA$14),(O38*'Infill Capacities'!$CU$14*'Infill Capacities'!$CT$4),(AND((O38&gt;'Infill Capacities'!$DA$14),(O38&lt;='Infill Capacities'!$DB$14))),((O38-'Infill Capacities'!$DA$14)*'Infill Capacities'!$CT$4*('Infill Capacities'!$CW$14)+'Infill Capacities'!$CP$14),(AND((O38&gt;'Infill Capacities'!$DB$14),(O38&lt;='Infill Capacities'!$DC$14))),((O38-'Infill Capacities'!$DB$14)*'Infill Capacities'!$CT$4*('Infill Capacities'!$CX$14)+'Infill Capacities'!$CQ$14),(AND((O38&gt;'Infill Capacities'!$DC$14),(O38&lt;='Infill Capacities'!$DD$14))),((O38-'Infill Capacities'!$DC$14)*'Infill Capacities'!$CT$4*('Infill Capacities'!$CY$14)+'Infill Capacities'!$CS$14))+_xlfn.IFS((O38&lt;='Frame Capacities'!$BS$14),(O38*'Frame Capacities'!$BM$4*'Frame Capacities'!$BN$14),(AND((O38&gt;'Frame Capacities'!$BS$14),(O38&lt;='Frame Capacities'!$BT$14))),((O38-'Frame Capacities'!$BS$14)*'Frame Capacities'!$BM$4*('Frame Capacities'!$BO$14)+'Frame Capacities'!$BI$14),(AND((O38&gt;'Frame Capacities'!$BT$14),(O38&lt;='Frame Capacities'!$BU$14))),((O38-'Frame Capacities'!$BT$14)*'Frame Capacities'!$BM$4*('Frame Capacities'!$BP$14)+'Frame Capacities'!$BJ$14),(AND((O38&gt;'Frame Capacities'!$BU$14),(O38&lt;='Frame Capacities'!$BV$14))),((O38-'Frame Capacities'!$BU$14)*'Frame Capacities'!$BM$4*('Frame Capacities'!$BQ$14)+'Frame Capacities'!$BK$14))</f>
        <v>49.404509716035747</v>
      </c>
      <c r="U38" s="40">
        <f>K38*T38</f>
        <v>148.21352914810723</v>
      </c>
      <c r="V38" s="15">
        <f>U43/AB38</f>
        <v>200.00141667934423</v>
      </c>
      <c r="X38" s="17">
        <v>6</v>
      </c>
      <c r="Y38" s="15">
        <f>'Structural Information'!$Z$6</f>
        <v>37.8446</v>
      </c>
      <c r="Z38" s="15">
        <f t="shared" ref="Z38:Z43" si="24">Y38*M38</f>
        <v>0.47707115530079447</v>
      </c>
      <c r="AA38" s="15">
        <f t="shared" ref="AA38:AA43" si="25">Z38*L38</f>
        <v>8.4680130065891017</v>
      </c>
      <c r="AB38" s="15">
        <f>AA44/Z44</f>
        <v>12.424741842604076</v>
      </c>
    </row>
    <row r="39" spans="2:28" x14ac:dyDescent="0.25">
      <c r="B39" s="222">
        <v>2</v>
      </c>
      <c r="C39" s="145">
        <f>V16*-1</f>
        <v>-200.00141667934423</v>
      </c>
      <c r="D39" s="243">
        <f>M16</f>
        <v>1.2606056222044743E-2</v>
      </c>
      <c r="E39" s="148" t="e">
        <f>((C39-C38)/(D39-D38))*-1</f>
        <v>#DIV/0!</v>
      </c>
      <c r="G39" s="112"/>
      <c r="H39" s="58"/>
      <c r="J39" s="41">
        <v>5</v>
      </c>
      <c r="K39" s="40">
        <f>'Structural Information'!$U$7</f>
        <v>3</v>
      </c>
      <c r="L39" s="40">
        <f>L40+K39</f>
        <v>14.75</v>
      </c>
      <c r="M39" s="85">
        <f>'Yield Mechanism'!$V$58</f>
        <v>1.1506776738994128E-2</v>
      </c>
      <c r="N39" s="16">
        <f>M39-M40</f>
        <v>1.7478333413600416E-3</v>
      </c>
      <c r="O39" s="42">
        <f t="shared" si="23"/>
        <v>5.8261111378668051E-4</v>
      </c>
      <c r="P39" s="85">
        <f>$C$27</f>
        <v>9.5976000000000013E-3</v>
      </c>
      <c r="Q39" s="85">
        <f>$D$27</f>
        <v>2.3392237382840416E-3</v>
      </c>
      <c r="R39" s="15">
        <f t="shared" ref="R39:R41" si="26">O39/P39</f>
        <v>6.0703833644523676E-2</v>
      </c>
      <c r="S39" s="15">
        <f t="shared" ref="S39:S40" si="27">O39/Q39</f>
        <v>0.24906173114251143</v>
      </c>
      <c r="T39" s="40">
        <f>_xlfn.IFS((O39&lt;='Infill Capacities'!$DA$15),(O39*'Infill Capacities'!$CU$15*'Infill Capacities'!$CT$5),(AND((O39&gt;'Infill Capacities'!$DA$15),(O39&lt;='Infill Capacities'!$DB$15))),((O39-'Infill Capacities'!$DA$15)*'Infill Capacities'!$CT$5*('Infill Capacities'!$CW$15)+'Infill Capacities'!$CP$15),(AND((O39&gt;'Infill Capacities'!$DB$15),(O39&lt;='Infill Capacities'!$DC$15))),((O39-'Infill Capacities'!$DB$15)*'Infill Capacities'!$CT$5*('Infill Capacities'!$CX$15)+'Infill Capacities'!$CQ$15),(AND((O39&gt;'Infill Capacities'!$DC$15),(O39&lt;='Infill Capacities'!$DD$15))),((O39-'Infill Capacities'!$DC$15)*'Infill Capacities'!$CT$5*('Infill Capacities'!$CY$15)+'Infill Capacities'!$CS$15))+_xlfn.IFS((O39&lt;='Frame Capacities'!$BS$15),(O39*'Frame Capacities'!$BM$5*'Frame Capacities'!$BN$15),(AND((O39&gt;'Frame Capacities'!$BS$15),(O39&lt;='Frame Capacities'!$BT$15))),((O39-'Frame Capacities'!$BS$15)*'Frame Capacities'!$BM$5*('Frame Capacities'!$BO$15)+'Frame Capacities'!$BI$15),(AND((O39&gt;'Frame Capacities'!$BT$15),(O39&lt;='Frame Capacities'!$BU$15))),((O39-'Frame Capacities'!$BT$15)*'Frame Capacities'!$BM$5*('Frame Capacities'!$BP$15)+'Frame Capacities'!$BJ$15),(AND((O39&gt;'Frame Capacities'!$BU$15),(O39&lt;='Frame Capacities'!$BV$15))),((O39-'Frame Capacities'!$BU$15)*'Frame Capacities'!$BM$5*('Frame Capacities'!$BQ$15)+'Frame Capacities'!$BK$15))</f>
        <v>97.506028793742317</v>
      </c>
      <c r="U39" s="40">
        <f>U38+T39*K39</f>
        <v>440.73161552933419</v>
      </c>
      <c r="V39" s="44"/>
      <c r="X39" s="17">
        <v>5</v>
      </c>
      <c r="Y39" s="15">
        <f>'Structural Information'!$Z$7</f>
        <v>40.367000000000004</v>
      </c>
      <c r="Z39" s="15">
        <f t="shared" si="24"/>
        <v>0.46449405662297599</v>
      </c>
      <c r="AA39" s="15">
        <f t="shared" si="25"/>
        <v>6.8512873351888963</v>
      </c>
      <c r="AB39" s="14" t="s">
        <v>409</v>
      </c>
    </row>
    <row r="40" spans="2:28" x14ac:dyDescent="0.25">
      <c r="B40" s="222">
        <v>3</v>
      </c>
      <c r="C40" s="58">
        <f>V27*-1</f>
        <v>-200.00141667934423</v>
      </c>
      <c r="D40" s="181">
        <f>M27</f>
        <v>1.2606056222044743E-2</v>
      </c>
      <c r="E40" s="148" t="e">
        <f>((C40-C39)/(D40-D39))*-1</f>
        <v>#DIV/0!</v>
      </c>
      <c r="F40" s="58"/>
      <c r="G40" s="155"/>
      <c r="H40" s="58"/>
      <c r="J40" s="41">
        <v>4</v>
      </c>
      <c r="K40" s="40">
        <f>'Structural Information'!$U$8</f>
        <v>3</v>
      </c>
      <c r="L40" s="40">
        <f>L41+K40</f>
        <v>11.75</v>
      </c>
      <c r="M40" s="85">
        <f>'Yield Mechanism'!$V$59</f>
        <v>9.7589433976340862E-3</v>
      </c>
      <c r="N40" s="42">
        <f>M40-M41</f>
        <v>2.2826421894926504E-3</v>
      </c>
      <c r="O40" s="42">
        <f t="shared" si="23"/>
        <v>7.6088072983088346E-4</v>
      </c>
      <c r="P40" s="85">
        <f>$C$28</f>
        <v>9.5975999999999995E-3</v>
      </c>
      <c r="Q40" s="85">
        <f>$D$28</f>
        <v>2.15062667048332E-3</v>
      </c>
      <c r="R40" s="15">
        <f t="shared" si="26"/>
        <v>7.927822891461235E-2</v>
      </c>
      <c r="S40" s="15">
        <f t="shared" si="27"/>
        <v>0.35379489163495181</v>
      </c>
      <c r="T40" s="40">
        <f>_xlfn.IFS((O40&lt;='Infill Capacities'!$DA$16),(O40*'Infill Capacities'!$CU$16*'Infill Capacities'!$CT$6),(AND((O40&gt;'Infill Capacities'!$DA$16),(O40&lt;='Infill Capacities'!$DB$16))),((O40-'Infill Capacities'!$DA$16)*'Infill Capacities'!$CT$6*('Infill Capacities'!$CW$16)+'Infill Capacities'!$CP$16),(AND((O40&gt;'Infill Capacities'!$DB$16),(O40&lt;='Infill Capacities'!$DC$16))),((O40-'Infill Capacities'!$DB$16)*'Infill Capacities'!$CT$6*('Infill Capacities'!$CX$16)+'Infill Capacities'!$CQ$16),(AND((O40&gt;'Infill Capacities'!$DC$16),(O40&lt;='Infill Capacities'!$DD$16))),((O40-'Infill Capacities'!$DC$16)*'Infill Capacities'!$CT$6*('Infill Capacities'!$CY$16)+'Infill Capacities'!$CS$16))+_xlfn.IFS((O40&lt;='Frame Capacities'!$BS$16),(O40*'Frame Capacities'!$BM$6*'Frame Capacities'!$BN$16),(AND((O40&gt;'Frame Capacities'!$BS$16),(O40&lt;='Frame Capacities'!$BT$16))),((O40-'Frame Capacities'!$BS$16)*'Frame Capacities'!$BM$6*('Frame Capacities'!$BO$16)+'Frame Capacities'!$BI$16),(AND((O40&gt;'Frame Capacities'!$BT$16),(O40&lt;='Frame Capacities'!$BU$16))),((O40-'Frame Capacities'!$BT$16)*'Frame Capacities'!$BM$6*('Frame Capacities'!$BP$16)+'Frame Capacities'!$BJ$16),(AND((O40&gt;'Frame Capacities'!$BU$16),(O40&lt;='Frame Capacities'!$BV$16))),((O40-'Frame Capacities'!$BU$16)*'Frame Capacities'!$BM$6*('Frame Capacities'!$BQ$16)+'Frame Capacities'!$BK$16))</f>
        <v>138.30051068745192</v>
      </c>
      <c r="U40" s="40">
        <f>U39+T40*K40</f>
        <v>855.63314759168998</v>
      </c>
      <c r="V40" s="45" t="s">
        <v>134</v>
      </c>
      <c r="X40" s="17">
        <v>4</v>
      </c>
      <c r="Y40" s="15">
        <f>'Structural Information'!$Z$8</f>
        <v>40.367000000000004</v>
      </c>
      <c r="Z40" s="15">
        <f t="shared" si="24"/>
        <v>0.39393926813229518</v>
      </c>
      <c r="AA40" s="15">
        <f t="shared" si="25"/>
        <v>4.6287864005544685</v>
      </c>
      <c r="AB40" s="24">
        <f>T43/M38</f>
        <v>15865.390132899103</v>
      </c>
    </row>
    <row r="41" spans="2:28" x14ac:dyDescent="0.25">
      <c r="B41" s="222">
        <v>4</v>
      </c>
      <c r="C41" s="58">
        <f>V38*-1</f>
        <v>-200.00141667934423</v>
      </c>
      <c r="D41" s="181">
        <f>M38</f>
        <v>1.2606056222044743E-2</v>
      </c>
      <c r="E41" s="896" t="e">
        <f>((C42-C40)/(D42-D40))*-1</f>
        <v>#DIV/0!</v>
      </c>
      <c r="F41" s="754">
        <f>'[1]Displaced Shapes'!$N$19</f>
        <v>5086.2651190635333</v>
      </c>
      <c r="G41" s="897" t="e">
        <f>((F41-E41)/F41)*100</f>
        <v>#DIV/0!</v>
      </c>
      <c r="H41" s="58"/>
      <c r="J41" s="41">
        <v>3</v>
      </c>
      <c r="K41" s="40">
        <f>'Structural Information'!$U$9</f>
        <v>3</v>
      </c>
      <c r="L41" s="40">
        <f>L42+K41</f>
        <v>8.75</v>
      </c>
      <c r="M41" s="85">
        <f>'Yield Mechanism'!$V$60</f>
        <v>7.4763012081414358E-3</v>
      </c>
      <c r="N41" s="16">
        <f>M41-M42</f>
        <v>2.5308492240723665E-3</v>
      </c>
      <c r="O41" s="42">
        <f t="shared" si="23"/>
        <v>8.4361640802412213E-4</v>
      </c>
      <c r="P41" s="85">
        <f>$C$29</f>
        <v>9.0401636363636392E-3</v>
      </c>
      <c r="Q41" s="85">
        <f>$D$29</f>
        <v>1.9804855923109218E-3</v>
      </c>
      <c r="R41" s="40">
        <f t="shared" si="26"/>
        <v>9.3318709921434859E-2</v>
      </c>
      <c r="S41" s="15">
        <f>O41/Q41</f>
        <v>0.42596442574457288</v>
      </c>
      <c r="T41" s="40">
        <f>_xlfn.IFS((O41&lt;='Infill Capacities'!$DA$17),(O41*'Infill Capacities'!$CU$17*'Infill Capacities'!$CT$7),(AND((O41&gt;'Infill Capacities'!$DA$17),(O41&lt;='Infill Capacities'!$DB$17))),((O41-'Infill Capacities'!$DA$17)*'Infill Capacities'!$CT$7*('Infill Capacities'!$CW$17)+'Infill Capacities'!$CP$17),(AND((O41&gt;'Infill Capacities'!$DB$17),(O41&lt;='Infill Capacities'!$DC$17))),((O41-'Infill Capacities'!$DB$17)*'Infill Capacities'!$CT$7*('Infill Capacities'!$CX$17)+'Infill Capacities'!$CQ$17),(AND((O41&gt;'Infill Capacities'!$DC$17),(O41&lt;='Infill Capacities'!$DD$17))),((O41-'Infill Capacities'!$DC$17)*'Infill Capacities'!$CT$7*('Infill Capacities'!$CY$17)+'Infill Capacities'!$CS$17))+_xlfn.IFS((O41&lt;='Frame Capacities'!$BS$17),(O41*'Frame Capacities'!$BM$7*'Frame Capacities'!$BN$17),(AND((O41&gt;'Frame Capacities'!$BS$17),(O41&lt;='Frame Capacities'!$BT$17))),((O41-'Frame Capacities'!$BS$17)*'Frame Capacities'!$BM$7*('Frame Capacities'!$BO$17)+'Frame Capacities'!$BI$17),(AND((O41&gt;'Frame Capacities'!$BT$17),(O41&lt;='Frame Capacities'!$BU$17))),((O41-'Frame Capacities'!$BT$17)*'Frame Capacities'!$BM$7*('Frame Capacities'!$BP$17)+'Frame Capacities'!$BJ$17),(AND((O41&gt;'Frame Capacities'!$BU$17),(O41&lt;='Frame Capacities'!$BV$17))),((O41-'Frame Capacities'!$BU$17)*'Frame Capacities'!$BM$7*('Frame Capacities'!$BQ$17)+'Frame Capacities'!$BK$17))</f>
        <v>169.55256910622521</v>
      </c>
      <c r="U41" s="40">
        <f>U40+T41*K41</f>
        <v>1364.2908549103656</v>
      </c>
      <c r="V41" s="43">
        <v>0</v>
      </c>
      <c r="X41" s="17">
        <v>3</v>
      </c>
      <c r="Y41" s="15">
        <f>'Structural Information'!$Z$9</f>
        <v>40.367000000000004</v>
      </c>
      <c r="Z41" s="15">
        <f t="shared" si="24"/>
        <v>0.30179585086904537</v>
      </c>
      <c r="AA41" s="15">
        <f t="shared" si="25"/>
        <v>2.640713695104147</v>
      </c>
      <c r="AB41" s="23" t="s">
        <v>411</v>
      </c>
    </row>
    <row r="42" spans="2:28" x14ac:dyDescent="0.25">
      <c r="B42" s="222">
        <v>5</v>
      </c>
      <c r="C42" s="58">
        <f>V49*-1</f>
        <v>-200.00141667934423</v>
      </c>
      <c r="D42" s="181">
        <f>M49</f>
        <v>1.2606056222044743E-2</v>
      </c>
      <c r="E42" s="896"/>
      <c r="F42" s="754"/>
      <c r="G42" s="897"/>
      <c r="H42" s="58"/>
      <c r="J42" s="41">
        <v>2</v>
      </c>
      <c r="K42" s="40">
        <f>'Structural Information'!$U$10</f>
        <v>3</v>
      </c>
      <c r="L42" s="40">
        <f>L43+K42</f>
        <v>5.75</v>
      </c>
      <c r="M42" s="85">
        <f>'Yield Mechanism'!$V$61</f>
        <v>4.9454519840690693E-3</v>
      </c>
      <c r="N42" s="16">
        <f>M42-M43</f>
        <v>2.6069804940244703E-3</v>
      </c>
      <c r="O42" s="42">
        <f t="shared" si="23"/>
        <v>8.6899349800815672E-4</v>
      </c>
      <c r="P42" s="85">
        <f>$C$30</f>
        <v>8.5386603238057183E-3</v>
      </c>
      <c r="Q42" s="85">
        <f>$D$30</f>
        <v>1.8270494715492639E-3</v>
      </c>
      <c r="R42" s="15">
        <f>O42/P42</f>
        <v>0.10177164391765411</v>
      </c>
      <c r="S42" s="15">
        <f t="shared" ref="S42:S43" si="28">O42/Q42</f>
        <v>0.4756266929495267</v>
      </c>
      <c r="T42" s="40">
        <f>_xlfn.IFS((O42&lt;='Infill Capacities'!$DA$18),(O42*'Infill Capacities'!$CU$18*'Infill Capacities'!$CT$8),(AND((O42&gt;'Infill Capacities'!$DA$18),(O42&lt;='Infill Capacities'!$DB$18))),((O42-'Infill Capacities'!$DA$18)*'Infill Capacities'!$CT$8*('Infill Capacities'!$CW$18)+'Infill Capacities'!$CP$18),(AND((O42&gt;'Infill Capacities'!$DB$18),(O42&lt;='Infill Capacities'!$DC$18))),((O42-'Infill Capacities'!$DB$18)*'Infill Capacities'!$CT$8*('Infill Capacities'!$CX$18)+'Infill Capacities'!$CQ$18),(AND((O42&gt;'Infill Capacities'!$DC$18),(O42&lt;='Infill Capacities'!$DD$18))),((O42-'Infill Capacities'!$DC$18)*'Infill Capacities'!$CT$8*('Infill Capacities'!$CY$18)+'Infill Capacities'!$CS$18))+_xlfn.IFS((O42&lt;='Frame Capacities'!$BS$18),(O42*'Frame Capacities'!$BM$8*'Frame Capacities'!$BN$18),(AND((O42&gt;'Frame Capacities'!$BS$18),(O42&lt;='Frame Capacities'!$BT$18))),((O42-'Frame Capacities'!$BS$18)*'Frame Capacities'!$BM$8*('Frame Capacities'!$BO$18)+'Frame Capacities'!$BI$18),(AND((O42&gt;'Frame Capacities'!$BT$18),(O42&lt;='Frame Capacities'!$BU$18))),((O42-'Frame Capacities'!$BT$18)*'Frame Capacities'!$BM$8*('Frame Capacities'!$BP$18)+'Frame Capacities'!$BJ$18),(AND((O42&gt;'Frame Capacities'!$BU$18),(O42&lt;='Frame Capacities'!$BV$18))),((O42-'Frame Capacities'!$BU$18)*'Frame Capacities'!$BM$8*('Frame Capacities'!$BQ$18)+'Frame Capacities'!$BK$18))</f>
        <v>190.22503849519182</v>
      </c>
      <c r="U42" s="40">
        <f>U41+T42*K42</f>
        <v>1934.965970395941</v>
      </c>
      <c r="V42" s="44"/>
      <c r="X42" s="17">
        <v>2</v>
      </c>
      <c r="Y42" s="15">
        <f>'Structural Information'!$Z$10</f>
        <v>40.367000000000004</v>
      </c>
      <c r="Z42" s="15">
        <f t="shared" si="24"/>
        <v>0.19963306024091615</v>
      </c>
      <c r="AA42" s="15">
        <f t="shared" si="25"/>
        <v>1.1478900963852678</v>
      </c>
      <c r="AB42" s="15">
        <f>(('Structural Information'!$Z$6*M38+'Structural Information'!$Z$7*M39+'Structural Information'!$Z$8*M40+'Structural Information'!$Z$9*M41+'Structural Information'!$Z$10*M42+'Structural Information'!$Z$11*M43)^2)/('Structural Information'!$Z$6*M38*M38+'Structural Information'!$Z$7*M39*M39+'Structural Information'!$Z$8*M40*M40+'Structural Information'!$Z$9*M41*M41+'Structural Information'!$Z$10*M42*M42+'Structural Information'!$Z$11*M43*M43)</f>
        <v>199.8136171286562</v>
      </c>
    </row>
    <row r="43" spans="2:28" x14ac:dyDescent="0.25">
      <c r="B43" s="222">
        <v>6</v>
      </c>
      <c r="C43" s="58">
        <f>V60*-1</f>
        <v>-200.00141667934423</v>
      </c>
      <c r="D43" s="181">
        <f>M60</f>
        <v>1.2606056222044743E-2</v>
      </c>
      <c r="E43" s="148" t="e">
        <f>((C43-C42)/(D43-D42))*-1</f>
        <v>#DIV/0!</v>
      </c>
      <c r="F43" s="58"/>
      <c r="G43" s="155"/>
      <c r="H43" s="58"/>
      <c r="J43" s="41">
        <v>1</v>
      </c>
      <c r="K43" s="40">
        <f>'Structural Information'!$U$11</f>
        <v>2.75</v>
      </c>
      <c r="L43" s="40">
        <f>K43</f>
        <v>2.75</v>
      </c>
      <c r="M43" s="85">
        <f>'Yield Mechanism'!$V$62</f>
        <v>2.338471490044599E-3</v>
      </c>
      <c r="N43" s="16">
        <f>M43</f>
        <v>2.338471490044599E-3</v>
      </c>
      <c r="O43" s="42">
        <f t="shared" si="23"/>
        <v>8.5035326910712697E-4</v>
      </c>
      <c r="P43" s="85">
        <f>$C$31</f>
        <v>6.5680321766578668E-3</v>
      </c>
      <c r="Q43" s="85">
        <f>$D$31</f>
        <v>1.7839817374026652E-3</v>
      </c>
      <c r="R43" s="15">
        <f t="shared" ref="R43" si="29">O43/P43</f>
        <v>0.12946849927581017</v>
      </c>
      <c r="S43" s="15">
        <f t="shared" si="28"/>
        <v>0.47666029941829635</v>
      </c>
      <c r="T43" s="40">
        <f>_xlfn.IFS((O43&lt;='Infill Capacities'!$DA$19),(O43*'Infill Capacities'!$CU$19*'Infill Capacities'!$CT$9),(AND((O43&gt;'Infill Capacities'!$DA$19),(O43&lt;='Infill Capacities'!$DB$19))),((O43-'Infill Capacities'!$DA$19)*'Infill Capacities'!$CT$9*('Infill Capacities'!$CW$19)+'Infill Capacities'!$CP$19),(AND((O43&gt;'Infill Capacities'!$DB$19),(O43&lt;='Infill Capacities'!$DC$19))),((O43-'Infill Capacities'!$DB$19)*'Infill Capacities'!$CT$9*('Infill Capacities'!$CX$19)+'Infill Capacities'!$CQ$19),(AND((O43&gt;'Infill Capacities'!$DC$19),(O43&lt;='Infill Capacities'!$DD$19))),((O43-'Infill Capacities'!$DC$19)*'Infill Capacities'!$CT$9*('Infill Capacities'!$CY$19)+'Infill Capacities'!$CS$19))+_xlfn.IFS((O43&lt;='Frame Capacities'!$BS$19),(O43*'Frame Capacities'!$BM$9*'Frame Capacities'!$BN$19),(AND((O43&gt;'Frame Capacities'!$BS$19),(O43&lt;='Frame Capacities'!$BT$19))),((O43-'Frame Capacities'!$BS$19)*'Frame Capacities'!$BM$9*('Frame Capacities'!$BO$19)+'Frame Capacities'!$BI$19),(AND((O43&gt;'Frame Capacities'!$BT$19),(O43&lt;='Frame Capacities'!$BU$19))),((O43-'Frame Capacities'!$BT$19)*'Frame Capacities'!$BM$9*('Frame Capacities'!$BP$19)+'Frame Capacities'!$BJ$19),(AND((O43&gt;'Frame Capacities'!$BU$19),(O43&lt;='Frame Capacities'!$BV$19))),((O43-'Frame Capacities'!$BU$19)*'Frame Capacities'!$BM$9*('Frame Capacities'!$BQ$19)+'Frame Capacities'!$BK$19))</f>
        <v>200</v>
      </c>
      <c r="U43" s="40">
        <f>U42+T43*K43</f>
        <v>2484.965970395941</v>
      </c>
      <c r="V43" s="46"/>
      <c r="X43" s="17">
        <v>1</v>
      </c>
      <c r="Y43" s="15">
        <f>'Structural Information'!$Z$11</f>
        <v>40.367000000000004</v>
      </c>
      <c r="Z43" s="15">
        <f t="shared" si="24"/>
        <v>9.4397078638630338E-2</v>
      </c>
      <c r="AA43" s="15">
        <f t="shared" si="25"/>
        <v>0.25959196625623343</v>
      </c>
      <c r="AB43" s="14" t="s">
        <v>410</v>
      </c>
    </row>
    <row r="44" spans="2:28" x14ac:dyDescent="0.25">
      <c r="B44" s="222">
        <v>7</v>
      </c>
      <c r="C44" s="58">
        <f>V71*-1</f>
        <v>-200.00141667934423</v>
      </c>
      <c r="D44" s="181">
        <f>M71</f>
        <v>1.2606056222044743E-2</v>
      </c>
      <c r="E44" s="148" t="e">
        <f t="shared" ref="E44:E47" si="30">((C44-C43)/(D44-D43))*-1</f>
        <v>#DIV/0!</v>
      </c>
      <c r="G44" s="112"/>
      <c r="X44" s="36"/>
      <c r="Y44" s="14" t="s">
        <v>99</v>
      </c>
      <c r="Z44" s="22">
        <f>SUM(Z38:Z43)</f>
        <v>1.9313304698046576</v>
      </c>
      <c r="AA44" s="22">
        <f>SUM(AA38:AA43)</f>
        <v>23.996282500078117</v>
      </c>
      <c r="AB44" s="24">
        <f>2*PI()*SQRT(AB42/AB40)</f>
        <v>0.70512649128662597</v>
      </c>
    </row>
    <row r="45" spans="2:28" x14ac:dyDescent="0.25">
      <c r="B45" s="222">
        <v>8</v>
      </c>
      <c r="C45" s="58">
        <f>V82*-1</f>
        <v>-200.00141667934423</v>
      </c>
      <c r="D45" s="181">
        <f>M82</f>
        <v>1.2606056222044743E-2</v>
      </c>
      <c r="E45" s="148" t="e">
        <f t="shared" si="30"/>
        <v>#DIV/0!</v>
      </c>
      <c r="G45" s="112"/>
    </row>
    <row r="46" spans="2:28" ht="15.75" x14ac:dyDescent="0.25">
      <c r="B46" s="222">
        <v>9</v>
      </c>
      <c r="C46" s="58">
        <f>V93*-1</f>
        <v>-200.00141667934423</v>
      </c>
      <c r="D46" s="181">
        <f>M93</f>
        <v>1.2606056222044743E-2</v>
      </c>
      <c r="E46" s="148" t="e">
        <f t="shared" si="30"/>
        <v>#DIV/0!</v>
      </c>
      <c r="G46" s="112"/>
      <c r="J46" s="909" t="s">
        <v>132</v>
      </c>
      <c r="K46" s="910"/>
      <c r="L46" s="910"/>
      <c r="M46" s="910"/>
      <c r="N46" s="910"/>
      <c r="O46" s="910"/>
      <c r="P46" s="910"/>
      <c r="Q46" s="910"/>
      <c r="R46" s="910"/>
      <c r="S46" s="910"/>
      <c r="T46" s="910"/>
      <c r="U46" s="910"/>
      <c r="V46" s="911"/>
      <c r="X46" s="891" t="s">
        <v>128</v>
      </c>
      <c r="Y46" s="891"/>
      <c r="Z46" s="891"/>
      <c r="AA46" s="891"/>
      <c r="AB46" s="891"/>
    </row>
    <row r="47" spans="2:28" ht="15" customHeight="1" x14ac:dyDescent="0.25">
      <c r="B47" s="222">
        <v>10</v>
      </c>
      <c r="C47" s="58">
        <f>V104*-1</f>
        <v>-200.00141667934423</v>
      </c>
      <c r="D47" s="181">
        <f>M104</f>
        <v>1.2606056222044743E-2</v>
      </c>
      <c r="E47" s="148" t="e">
        <f t="shared" si="30"/>
        <v>#DIV/0!</v>
      </c>
      <c r="G47" s="112"/>
      <c r="J47" s="889" t="s">
        <v>9</v>
      </c>
      <c r="K47" s="913" t="s">
        <v>3</v>
      </c>
      <c r="L47" s="913" t="s">
        <v>92</v>
      </c>
      <c r="M47" s="912" t="s">
        <v>94</v>
      </c>
      <c r="N47" s="912" t="s">
        <v>102</v>
      </c>
      <c r="O47" s="914" t="s">
        <v>123</v>
      </c>
      <c r="P47" s="914" t="s">
        <v>295</v>
      </c>
      <c r="Q47" s="914" t="s">
        <v>296</v>
      </c>
      <c r="R47" s="912" t="s">
        <v>298</v>
      </c>
      <c r="S47" s="912" t="s">
        <v>297</v>
      </c>
      <c r="T47" s="889" t="s">
        <v>458</v>
      </c>
      <c r="U47" s="913" t="s">
        <v>124</v>
      </c>
      <c r="V47" s="889" t="s">
        <v>100</v>
      </c>
      <c r="X47" s="550" t="s">
        <v>9</v>
      </c>
      <c r="Y47" s="890" t="s">
        <v>97</v>
      </c>
      <c r="Z47" s="890" t="s">
        <v>98</v>
      </c>
      <c r="AA47" s="890" t="s">
        <v>126</v>
      </c>
      <c r="AB47" s="547" t="s">
        <v>127</v>
      </c>
    </row>
    <row r="48" spans="2:28" x14ac:dyDescent="0.25">
      <c r="B48" s="222">
        <v>11</v>
      </c>
      <c r="C48" s="58">
        <f>V115*-1</f>
        <v>-200.00141667934423</v>
      </c>
      <c r="D48" s="181">
        <f>M115</f>
        <v>1.2606056222044743E-2</v>
      </c>
      <c r="E48" s="148" t="e">
        <f t="shared" ref="E48:E57" si="31">((C48-C47)/(D48-D47))*-1</f>
        <v>#DIV/0!</v>
      </c>
      <c r="G48" s="112"/>
      <c r="J48" s="593"/>
      <c r="K48" s="546"/>
      <c r="L48" s="546"/>
      <c r="M48" s="857"/>
      <c r="N48" s="857"/>
      <c r="O48" s="858"/>
      <c r="P48" s="858"/>
      <c r="Q48" s="858"/>
      <c r="R48" s="857"/>
      <c r="S48" s="857"/>
      <c r="T48" s="593"/>
      <c r="U48" s="546"/>
      <c r="V48" s="593"/>
      <c r="X48" s="550"/>
      <c r="Y48" s="890"/>
      <c r="Z48" s="890"/>
      <c r="AA48" s="890"/>
      <c r="AB48" s="547"/>
    </row>
    <row r="49" spans="2:28" x14ac:dyDescent="0.25">
      <c r="B49" s="222">
        <v>12</v>
      </c>
      <c r="C49" s="58">
        <f>V126*-1</f>
        <v>-200.00141667934423</v>
      </c>
      <c r="D49" s="181">
        <f>M126</f>
        <v>1.2606056222044743E-2</v>
      </c>
      <c r="E49" s="148" t="e">
        <f t="shared" si="31"/>
        <v>#DIV/0!</v>
      </c>
      <c r="G49" s="112"/>
      <c r="J49" s="41">
        <v>6</v>
      </c>
      <c r="K49" s="40">
        <f>'Structural Information'!$U$6</f>
        <v>3</v>
      </c>
      <c r="L49" s="40">
        <f>L50+K49</f>
        <v>17.75</v>
      </c>
      <c r="M49" s="85">
        <f>'Yield Mechanism'!$V$57</f>
        <v>1.2606056222044743E-2</v>
      </c>
      <c r="N49" s="16">
        <f>M49-M50</f>
        <v>1.099279483050615E-3</v>
      </c>
      <c r="O49" s="42">
        <f t="shared" ref="O49:O54" si="32">N49/K49</f>
        <v>3.6642649435020502E-4</v>
      </c>
      <c r="P49" s="85">
        <f>$C$26</f>
        <v>8.2871046175051685E-3</v>
      </c>
      <c r="Q49" s="85">
        <f>$D$26</f>
        <v>2.9500904244285087E-3</v>
      </c>
      <c r="R49" s="15">
        <f>O49/P49</f>
        <v>4.4216467784923136E-2</v>
      </c>
      <c r="S49" s="15">
        <f>O49/Q49</f>
        <v>0.12420856368197226</v>
      </c>
      <c r="T49" s="40">
        <f>_xlfn.IFS((O49&lt;='Infill Capacities'!$DA$14),(O49*'Infill Capacities'!$CU$14*'Infill Capacities'!$CT$4),(AND((O49&gt;'Infill Capacities'!$DA$14),(O49&lt;='Infill Capacities'!$DB$14))),((O49-'Infill Capacities'!$DA$14)*'Infill Capacities'!$CT$4*('Infill Capacities'!$CW$14)+'Infill Capacities'!$CP$14),(AND((O49&gt;'Infill Capacities'!$DB$14),(O49&lt;='Infill Capacities'!$DC$14))),((O49-'Infill Capacities'!$DB$14)*'Infill Capacities'!$CT$4*('Infill Capacities'!$CX$14)+'Infill Capacities'!$CQ$14),(AND((O49&gt;'Infill Capacities'!$DC$14),(O49&lt;='Infill Capacities'!$DD$14))),((O49-'Infill Capacities'!$DC$14)*'Infill Capacities'!$CT$4*('Infill Capacities'!$CY$14)+'Infill Capacities'!$CS$14))+_xlfn.IFS((O49&lt;='Frame Capacities'!$BS$14),(O49*'Frame Capacities'!$BM$4*'Frame Capacities'!$BN$14),(AND((O49&gt;'Frame Capacities'!$BS$14),(O49&lt;='Frame Capacities'!$BT$14))),((O49-'Frame Capacities'!$BS$14)*'Frame Capacities'!$BM$4*('Frame Capacities'!$BO$14)+'Frame Capacities'!$BI$14),(AND((O49&gt;'Frame Capacities'!$BT$14),(O49&lt;='Frame Capacities'!$BU$14))),((O49-'Frame Capacities'!$BT$14)*'Frame Capacities'!$BM$4*('Frame Capacities'!$BP$14)+'Frame Capacities'!$BJ$14),(AND((O49&gt;'Frame Capacities'!$BU$14),(O49&lt;='Frame Capacities'!$BV$14))),((O49-'Frame Capacities'!$BU$14)*'Frame Capacities'!$BM$4*('Frame Capacities'!$BQ$14)+'Frame Capacities'!$BK$14))</f>
        <v>49.404509716035747</v>
      </c>
      <c r="U49" s="40">
        <f>K49*T49</f>
        <v>148.21352914810723</v>
      </c>
      <c r="V49" s="15">
        <f>U54/AB49</f>
        <v>200.00141667934423</v>
      </c>
      <c r="X49" s="17">
        <v>6</v>
      </c>
      <c r="Y49" s="15">
        <f>'Structural Information'!$Z$6</f>
        <v>37.8446</v>
      </c>
      <c r="Z49" s="15">
        <f t="shared" ref="Z49:Z54" si="33">Y49*M49</f>
        <v>0.47707115530079447</v>
      </c>
      <c r="AA49" s="15">
        <f t="shared" ref="AA49:AA54" si="34">Z49*L49</f>
        <v>8.4680130065891017</v>
      </c>
      <c r="AB49" s="15">
        <f>AA55/Z55</f>
        <v>12.424741842604076</v>
      </c>
    </row>
    <row r="50" spans="2:28" x14ac:dyDescent="0.25">
      <c r="B50" s="222">
        <v>13</v>
      </c>
      <c r="C50" s="58">
        <f>V137*-1</f>
        <v>-200.00141667934423</v>
      </c>
      <c r="D50" s="181">
        <f>M137</f>
        <v>1.2606056222044743E-2</v>
      </c>
      <c r="E50" s="148" t="e">
        <f t="shared" si="31"/>
        <v>#DIV/0!</v>
      </c>
      <c r="G50" s="112"/>
      <c r="J50" s="41">
        <v>5</v>
      </c>
      <c r="K50" s="40">
        <f>'Structural Information'!$U$7</f>
        <v>3</v>
      </c>
      <c r="L50" s="40">
        <f>L51+K50</f>
        <v>14.75</v>
      </c>
      <c r="M50" s="85">
        <f>'Yield Mechanism'!$V$58</f>
        <v>1.1506776738994128E-2</v>
      </c>
      <c r="N50" s="16">
        <f>M50-M51</f>
        <v>1.7478333413600416E-3</v>
      </c>
      <c r="O50" s="42">
        <f t="shared" si="32"/>
        <v>5.8261111378668051E-4</v>
      </c>
      <c r="P50" s="85">
        <f>$C$27</f>
        <v>9.5976000000000013E-3</v>
      </c>
      <c r="Q50" s="85">
        <f>$D$27</f>
        <v>2.3392237382840416E-3</v>
      </c>
      <c r="R50" s="15">
        <f t="shared" ref="R50:R52" si="35">O50/P50</f>
        <v>6.0703833644523676E-2</v>
      </c>
      <c r="S50" s="15">
        <f t="shared" ref="S50:S51" si="36">O50/Q50</f>
        <v>0.24906173114251143</v>
      </c>
      <c r="T50" s="40">
        <f>_xlfn.IFS((O50&lt;='Infill Capacities'!$DA$15),(O50*'Infill Capacities'!$CU$15*'Infill Capacities'!$CT$5),(AND((O50&gt;'Infill Capacities'!$DA$15),(O50&lt;='Infill Capacities'!$DB$15))),((O50-'Infill Capacities'!$DA$15)*'Infill Capacities'!$CT$5*('Infill Capacities'!$CW$15)+'Infill Capacities'!$CP$15),(AND((O50&gt;'Infill Capacities'!$DB$15),(O50&lt;='Infill Capacities'!$DC$15))),((O50-'Infill Capacities'!$DB$15)*'Infill Capacities'!$CT$5*('Infill Capacities'!$CX$15)+'Infill Capacities'!$CQ$15),(AND((O50&gt;'Infill Capacities'!$DC$15),(O50&lt;='Infill Capacities'!$DD$15))),((O50-'Infill Capacities'!$DC$15)*'Infill Capacities'!$CT$5*('Infill Capacities'!$CY$15)+'Infill Capacities'!$CS$15))+_xlfn.IFS((O50&lt;='Frame Capacities'!$BS$15),(O50*'Frame Capacities'!$BM$5*'Frame Capacities'!$BN$15),(AND((O50&gt;'Frame Capacities'!$BS$15),(O50&lt;='Frame Capacities'!$BT$15))),((O50-'Frame Capacities'!$BS$15)*'Frame Capacities'!$BM$5*('Frame Capacities'!$BO$15)+'Frame Capacities'!$BI$15),(AND((O50&gt;'Frame Capacities'!$BT$15),(O50&lt;='Frame Capacities'!$BU$15))),((O50-'Frame Capacities'!$BT$15)*'Frame Capacities'!$BM$5*('Frame Capacities'!$BP$15)+'Frame Capacities'!$BJ$15),(AND((O50&gt;'Frame Capacities'!$BU$15),(O50&lt;='Frame Capacities'!$BV$15))),((O50-'Frame Capacities'!$BU$15)*'Frame Capacities'!$BM$5*('Frame Capacities'!$BQ$15)+'Frame Capacities'!$BK$15))</f>
        <v>97.506028793742317</v>
      </c>
      <c r="U50" s="40">
        <f>U49+T50*K50</f>
        <v>440.73161552933419</v>
      </c>
      <c r="V50" s="44"/>
      <c r="X50" s="17">
        <v>5</v>
      </c>
      <c r="Y50" s="15">
        <f>'Structural Information'!$Z$7</f>
        <v>40.367000000000004</v>
      </c>
      <c r="Z50" s="15">
        <f t="shared" si="33"/>
        <v>0.46449405662297599</v>
      </c>
      <c r="AA50" s="15">
        <f t="shared" si="34"/>
        <v>6.8512873351888963</v>
      </c>
      <c r="AB50" s="14" t="s">
        <v>409</v>
      </c>
    </row>
    <row r="51" spans="2:28" x14ac:dyDescent="0.25">
      <c r="B51" s="222">
        <v>14</v>
      </c>
      <c r="C51" s="58">
        <f>V148*-1</f>
        <v>-200.00141667934423</v>
      </c>
      <c r="D51" s="181">
        <f>M148</f>
        <v>1.2606056222044743E-2</v>
      </c>
      <c r="E51" s="148" t="e">
        <f t="shared" si="31"/>
        <v>#DIV/0!</v>
      </c>
      <c r="G51" s="112"/>
      <c r="J51" s="41">
        <v>4</v>
      </c>
      <c r="K51" s="40">
        <f>'Structural Information'!$U$8</f>
        <v>3</v>
      </c>
      <c r="L51" s="40">
        <f>L52+K51</f>
        <v>11.75</v>
      </c>
      <c r="M51" s="85">
        <f>'Yield Mechanism'!$V$59</f>
        <v>9.7589433976340862E-3</v>
      </c>
      <c r="N51" s="42">
        <f>M51-M52</f>
        <v>2.2826421894926504E-3</v>
      </c>
      <c r="O51" s="42">
        <f t="shared" si="32"/>
        <v>7.6088072983088346E-4</v>
      </c>
      <c r="P51" s="85">
        <f>$C$28</f>
        <v>9.5975999999999995E-3</v>
      </c>
      <c r="Q51" s="85">
        <f>$D$28</f>
        <v>2.15062667048332E-3</v>
      </c>
      <c r="R51" s="15">
        <f t="shared" si="35"/>
        <v>7.927822891461235E-2</v>
      </c>
      <c r="S51" s="15">
        <f t="shared" si="36"/>
        <v>0.35379489163495181</v>
      </c>
      <c r="T51" s="40">
        <f>_xlfn.IFS((O51&lt;='Infill Capacities'!$DA$16),(O51*'Infill Capacities'!$CU$16*'Infill Capacities'!$CT$6),(AND((O51&gt;'Infill Capacities'!$DA$16),(O51&lt;='Infill Capacities'!$DB$16))),((O51-'Infill Capacities'!$DA$16)*'Infill Capacities'!$CT$6*('Infill Capacities'!$CW$16)+'Infill Capacities'!$CP$16),(AND((O51&gt;'Infill Capacities'!$DB$16),(O51&lt;='Infill Capacities'!$DC$16))),((O51-'Infill Capacities'!$DB$16)*'Infill Capacities'!$CT$6*('Infill Capacities'!$CX$16)+'Infill Capacities'!$CQ$16),(AND((O51&gt;'Infill Capacities'!$DC$16),(O51&lt;='Infill Capacities'!$DD$16))),((O51-'Infill Capacities'!$DC$16)*'Infill Capacities'!$CT$6*('Infill Capacities'!$CY$16)+'Infill Capacities'!$CS$16))+_xlfn.IFS((O51&lt;='Frame Capacities'!$BS$16),(O51*'Frame Capacities'!$BM$6*'Frame Capacities'!$BN$16),(AND((O51&gt;'Frame Capacities'!$BS$16),(O51&lt;='Frame Capacities'!$BT$16))),((O51-'Frame Capacities'!$BS$16)*'Frame Capacities'!$BM$6*('Frame Capacities'!$BO$16)+'Frame Capacities'!$BI$16),(AND((O51&gt;'Frame Capacities'!$BT$16),(O51&lt;='Frame Capacities'!$BU$16))),((O51-'Frame Capacities'!$BT$16)*'Frame Capacities'!$BM$6*('Frame Capacities'!$BP$16)+'Frame Capacities'!$BJ$16),(AND((O51&gt;'Frame Capacities'!$BU$16),(O51&lt;='Frame Capacities'!$BV$16))),((O51-'Frame Capacities'!$BU$16)*'Frame Capacities'!$BM$6*('Frame Capacities'!$BQ$16)+'Frame Capacities'!$BK$16))</f>
        <v>138.30051068745192</v>
      </c>
      <c r="U51" s="40">
        <f>U50+T51*K51</f>
        <v>855.63314759168998</v>
      </c>
      <c r="V51" s="45" t="s">
        <v>134</v>
      </c>
      <c r="X51" s="17">
        <v>4</v>
      </c>
      <c r="Y51" s="15">
        <f>'Structural Information'!$Z$8</f>
        <v>40.367000000000004</v>
      </c>
      <c r="Z51" s="15">
        <f t="shared" si="33"/>
        <v>0.39393926813229518</v>
      </c>
      <c r="AA51" s="15">
        <f t="shared" si="34"/>
        <v>4.6287864005544685</v>
      </c>
      <c r="AB51" s="24">
        <f>T54/M49</f>
        <v>15865.390132899103</v>
      </c>
    </row>
    <row r="52" spans="2:28" x14ac:dyDescent="0.25">
      <c r="B52" s="222">
        <v>15</v>
      </c>
      <c r="C52" s="58">
        <f>V159*-1</f>
        <v>-200.00141667934423</v>
      </c>
      <c r="D52" s="181">
        <f>M159</f>
        <v>1.2606056222044743E-2</v>
      </c>
      <c r="E52" s="148" t="e">
        <f t="shared" si="31"/>
        <v>#DIV/0!</v>
      </c>
      <c r="G52" s="112"/>
      <c r="J52" s="41">
        <v>3</v>
      </c>
      <c r="K52" s="40">
        <f>'Structural Information'!$U$9</f>
        <v>3</v>
      </c>
      <c r="L52" s="40">
        <f>L53+K52</f>
        <v>8.75</v>
      </c>
      <c r="M52" s="85">
        <f>'Yield Mechanism'!$V$60</f>
        <v>7.4763012081414358E-3</v>
      </c>
      <c r="N52" s="16">
        <f>M52-M53</f>
        <v>2.5308492240723665E-3</v>
      </c>
      <c r="O52" s="42">
        <f t="shared" si="32"/>
        <v>8.4361640802412213E-4</v>
      </c>
      <c r="P52" s="85">
        <f>$C$29</f>
        <v>9.0401636363636392E-3</v>
      </c>
      <c r="Q52" s="85">
        <f>$D$29</f>
        <v>1.9804855923109218E-3</v>
      </c>
      <c r="R52" s="40">
        <f t="shared" si="35"/>
        <v>9.3318709921434859E-2</v>
      </c>
      <c r="S52" s="15">
        <f>O52/Q52</f>
        <v>0.42596442574457288</v>
      </c>
      <c r="T52" s="40">
        <f>_xlfn.IFS((O52&lt;='Infill Capacities'!$DA$17),(O52*'Infill Capacities'!$CU$17*'Infill Capacities'!$CT$7),(AND((O52&gt;'Infill Capacities'!$DA$17),(O52&lt;='Infill Capacities'!$DB$17))),((O52-'Infill Capacities'!$DA$17)*'Infill Capacities'!$CT$7*('Infill Capacities'!$CW$17)+'Infill Capacities'!$CP$17),(AND((O52&gt;'Infill Capacities'!$DB$17),(O52&lt;='Infill Capacities'!$DC$17))),((O52-'Infill Capacities'!$DB$17)*'Infill Capacities'!$CT$7*('Infill Capacities'!$CX$17)+'Infill Capacities'!$CQ$17),(AND((O52&gt;'Infill Capacities'!$DC$17),(O52&lt;='Infill Capacities'!$DD$17))),((O52-'Infill Capacities'!$DC$17)*'Infill Capacities'!$CT$7*('Infill Capacities'!$CY$17)+'Infill Capacities'!$CS$17))+_xlfn.IFS((O52&lt;='Frame Capacities'!$BS$17),(O52*'Frame Capacities'!$BM$7*'Frame Capacities'!$BN$17),(AND((O52&gt;'Frame Capacities'!$BS$17),(O52&lt;='Frame Capacities'!$BT$17))),((O52-'Frame Capacities'!$BS$17)*'Frame Capacities'!$BM$7*('Frame Capacities'!$BO$17)+'Frame Capacities'!$BI$17),(AND((O52&gt;'Frame Capacities'!$BT$17),(O52&lt;='Frame Capacities'!$BU$17))),((O52-'Frame Capacities'!$BT$17)*'Frame Capacities'!$BM$7*('Frame Capacities'!$BP$17)+'Frame Capacities'!$BJ$17),(AND((O52&gt;'Frame Capacities'!$BU$17),(O52&lt;='Frame Capacities'!$BV$17))),((O52-'Frame Capacities'!$BU$17)*'Frame Capacities'!$BM$7*('Frame Capacities'!$BQ$17)+'Frame Capacities'!$BK$17))</f>
        <v>169.55256910622521</v>
      </c>
      <c r="U52" s="40">
        <f>U51+T52*K52</f>
        <v>1364.2908549103656</v>
      </c>
      <c r="V52" s="43">
        <v>0</v>
      </c>
      <c r="X52" s="17">
        <v>3</v>
      </c>
      <c r="Y52" s="15">
        <f>'Structural Information'!$Z$9</f>
        <v>40.367000000000004</v>
      </c>
      <c r="Z52" s="15">
        <f t="shared" si="33"/>
        <v>0.30179585086904537</v>
      </c>
      <c r="AA52" s="15">
        <f t="shared" si="34"/>
        <v>2.640713695104147</v>
      </c>
      <c r="AB52" s="23" t="s">
        <v>411</v>
      </c>
    </row>
    <row r="53" spans="2:28" x14ac:dyDescent="0.25">
      <c r="B53" s="222">
        <v>16</v>
      </c>
      <c r="C53" s="58">
        <f>V170*-1</f>
        <v>-200.00141667934423</v>
      </c>
      <c r="D53" s="181">
        <f>M170</f>
        <v>1.2606056222044743E-2</v>
      </c>
      <c r="E53" s="148" t="e">
        <f t="shared" si="31"/>
        <v>#DIV/0!</v>
      </c>
      <c r="G53" s="112"/>
      <c r="J53" s="41">
        <v>2</v>
      </c>
      <c r="K53" s="40">
        <f>'Structural Information'!$U$10</f>
        <v>3</v>
      </c>
      <c r="L53" s="40">
        <f>L54+K53</f>
        <v>5.75</v>
      </c>
      <c r="M53" s="85">
        <f>'Yield Mechanism'!$V$61</f>
        <v>4.9454519840690693E-3</v>
      </c>
      <c r="N53" s="16">
        <f>M53-M54</f>
        <v>2.6069804940244703E-3</v>
      </c>
      <c r="O53" s="42">
        <f t="shared" si="32"/>
        <v>8.6899349800815672E-4</v>
      </c>
      <c r="P53" s="85">
        <f>$C$30</f>
        <v>8.5386603238057183E-3</v>
      </c>
      <c r="Q53" s="85">
        <f>$D$30</f>
        <v>1.8270494715492639E-3</v>
      </c>
      <c r="R53" s="15">
        <f>O53/P53</f>
        <v>0.10177164391765411</v>
      </c>
      <c r="S53" s="15">
        <f t="shared" ref="S53:S54" si="37">O53/Q53</f>
        <v>0.4756266929495267</v>
      </c>
      <c r="T53" s="40">
        <f>_xlfn.IFS((O53&lt;='Infill Capacities'!$DA$18),(O53*'Infill Capacities'!$CU$18*'Infill Capacities'!$CT$8),(AND((O53&gt;'Infill Capacities'!$DA$18),(O53&lt;='Infill Capacities'!$DB$18))),((O53-'Infill Capacities'!$DA$18)*'Infill Capacities'!$CT$8*('Infill Capacities'!$CW$18)+'Infill Capacities'!$CP$18),(AND((O53&gt;'Infill Capacities'!$DB$18),(O53&lt;='Infill Capacities'!$DC$18))),((O53-'Infill Capacities'!$DB$18)*'Infill Capacities'!$CT$8*('Infill Capacities'!$CX$18)+'Infill Capacities'!$CQ$18),(AND((O53&gt;'Infill Capacities'!$DC$18),(O53&lt;='Infill Capacities'!$DD$18))),((O53-'Infill Capacities'!$DC$18)*'Infill Capacities'!$CT$8*('Infill Capacities'!$CY$18)+'Infill Capacities'!$CS$18))+_xlfn.IFS((O53&lt;='Frame Capacities'!$BS$18),(O53*'Frame Capacities'!$BM$8*'Frame Capacities'!$BN$18),(AND((O53&gt;'Frame Capacities'!$BS$18),(O53&lt;='Frame Capacities'!$BT$18))),((O53-'Frame Capacities'!$BS$18)*'Frame Capacities'!$BM$8*('Frame Capacities'!$BO$18)+'Frame Capacities'!$BI$18),(AND((O53&gt;'Frame Capacities'!$BT$18),(O53&lt;='Frame Capacities'!$BU$18))),((O53-'Frame Capacities'!$BT$18)*'Frame Capacities'!$BM$8*('Frame Capacities'!$BP$18)+'Frame Capacities'!$BJ$18),(AND((O53&gt;'Frame Capacities'!$BU$18),(O53&lt;='Frame Capacities'!$BV$18))),((O53-'Frame Capacities'!$BU$18)*'Frame Capacities'!$BM$8*('Frame Capacities'!$BQ$18)+'Frame Capacities'!$BK$18))</f>
        <v>190.22503849519182</v>
      </c>
      <c r="U53" s="40">
        <f>U52+T53*K53</f>
        <v>1934.965970395941</v>
      </c>
      <c r="V53" s="44"/>
      <c r="X53" s="17">
        <v>2</v>
      </c>
      <c r="Y53" s="15">
        <f>'Structural Information'!$Z$10</f>
        <v>40.367000000000004</v>
      </c>
      <c r="Z53" s="15">
        <f t="shared" si="33"/>
        <v>0.19963306024091615</v>
      </c>
      <c r="AA53" s="15">
        <f t="shared" si="34"/>
        <v>1.1478900963852678</v>
      </c>
      <c r="AB53" s="15">
        <f>(('Structural Information'!$Z$6*M49+'Structural Information'!$Z$7*M50+'Structural Information'!$Z$8*M51+'Structural Information'!$Z$9*M52+'Structural Information'!$Z$10*M53+'Structural Information'!$Z$11*M54)^2)/('Structural Information'!$Z$6*M49*M49+'Structural Information'!$Z$7*M50*M50+'Structural Information'!$Z$8*M51*M51+'Structural Information'!$Z$9*M52*M52+'Structural Information'!$Z$10*M53*M53+'Structural Information'!$Z$11*M54*M54)</f>
        <v>199.8136171286562</v>
      </c>
    </row>
    <row r="54" spans="2:28" x14ac:dyDescent="0.25">
      <c r="B54" s="222">
        <v>17</v>
      </c>
      <c r="C54" s="58">
        <f>V181*-1</f>
        <v>-200.00141667934423</v>
      </c>
      <c r="D54" s="181">
        <f>M181</f>
        <v>1.2606056222044743E-2</v>
      </c>
      <c r="E54" s="148" t="e">
        <f t="shared" si="31"/>
        <v>#DIV/0!</v>
      </c>
      <c r="G54" s="112"/>
      <c r="J54" s="41">
        <v>1</v>
      </c>
      <c r="K54" s="40">
        <f>'Structural Information'!$U$11</f>
        <v>2.75</v>
      </c>
      <c r="L54" s="40">
        <f>K54</f>
        <v>2.75</v>
      </c>
      <c r="M54" s="85">
        <f>'Yield Mechanism'!$V$62</f>
        <v>2.338471490044599E-3</v>
      </c>
      <c r="N54" s="16">
        <f>M54</f>
        <v>2.338471490044599E-3</v>
      </c>
      <c r="O54" s="42">
        <f t="shared" si="32"/>
        <v>8.5035326910712697E-4</v>
      </c>
      <c r="P54" s="85">
        <f>$C$31</f>
        <v>6.5680321766578668E-3</v>
      </c>
      <c r="Q54" s="85">
        <f>$D$31</f>
        <v>1.7839817374026652E-3</v>
      </c>
      <c r="R54" s="15">
        <f t="shared" ref="R54" si="38">O54/P54</f>
        <v>0.12946849927581017</v>
      </c>
      <c r="S54" s="15">
        <f t="shared" si="37"/>
        <v>0.47666029941829635</v>
      </c>
      <c r="T54" s="40">
        <f>_xlfn.IFS((O54&lt;='Infill Capacities'!$DA$19),(O54*'Infill Capacities'!$CU$19*'Infill Capacities'!$CT$9),(AND((O54&gt;'Infill Capacities'!$DA$19),(O54&lt;='Infill Capacities'!$DB$19))),((O54-'Infill Capacities'!$DA$19)*'Infill Capacities'!$CT$9*('Infill Capacities'!$CW$19)+'Infill Capacities'!$CP$19),(AND((O54&gt;'Infill Capacities'!$DB$19),(O54&lt;='Infill Capacities'!$DC$19))),((O54-'Infill Capacities'!$DB$19)*'Infill Capacities'!$CT$9*('Infill Capacities'!$CX$19)+'Infill Capacities'!$CQ$19),(AND((O54&gt;'Infill Capacities'!$DC$19),(O54&lt;='Infill Capacities'!$DD$19))),((O54-'Infill Capacities'!$DC$19)*'Infill Capacities'!$CT$9*('Infill Capacities'!$CY$19)+'Infill Capacities'!$CS$19))+_xlfn.IFS((O54&lt;='Frame Capacities'!$BS$19),(O54*'Frame Capacities'!$BM$9*'Frame Capacities'!$BN$19),(AND((O54&gt;'Frame Capacities'!$BS$19),(O54&lt;='Frame Capacities'!$BT$19))),((O54-'Frame Capacities'!$BS$19)*'Frame Capacities'!$BM$9*('Frame Capacities'!$BO$19)+'Frame Capacities'!$BI$19),(AND((O54&gt;'Frame Capacities'!$BT$19),(O54&lt;='Frame Capacities'!$BU$19))),((O54-'Frame Capacities'!$BT$19)*'Frame Capacities'!$BM$9*('Frame Capacities'!$BP$19)+'Frame Capacities'!$BJ$19),(AND((O54&gt;'Frame Capacities'!$BU$19),(O54&lt;='Frame Capacities'!$BV$19))),((O54-'Frame Capacities'!$BU$19)*'Frame Capacities'!$BM$9*('Frame Capacities'!$BQ$19)+'Frame Capacities'!$BK$19))</f>
        <v>200</v>
      </c>
      <c r="U54" s="40">
        <f>U53+T54*K54</f>
        <v>2484.965970395941</v>
      </c>
      <c r="V54" s="46"/>
      <c r="X54" s="17">
        <v>1</v>
      </c>
      <c r="Y54" s="15">
        <f>'Structural Information'!$Z$11</f>
        <v>40.367000000000004</v>
      </c>
      <c r="Z54" s="15">
        <f t="shared" si="33"/>
        <v>9.4397078638630338E-2</v>
      </c>
      <c r="AA54" s="15">
        <f t="shared" si="34"/>
        <v>0.25959196625623343</v>
      </c>
      <c r="AB54" s="14" t="s">
        <v>410</v>
      </c>
    </row>
    <row r="55" spans="2:28" x14ac:dyDescent="0.25">
      <c r="B55" s="222">
        <v>18</v>
      </c>
      <c r="C55" s="58">
        <f>V192*-1</f>
        <v>-200.00141667934423</v>
      </c>
      <c r="D55" s="181">
        <f>M192</f>
        <v>1.2606056222044743E-2</v>
      </c>
      <c r="E55" s="148" t="e">
        <f t="shared" si="31"/>
        <v>#DIV/0!</v>
      </c>
      <c r="G55" s="112"/>
      <c r="X55" s="36"/>
      <c r="Y55" s="14" t="s">
        <v>99</v>
      </c>
      <c r="Z55" s="22">
        <f>SUM(Z49:Z54)</f>
        <v>1.9313304698046576</v>
      </c>
      <c r="AA55" s="22">
        <f>SUM(AA49:AA54)</f>
        <v>23.996282500078117</v>
      </c>
      <c r="AB55" s="24">
        <f>2*PI()*SQRT(AB53/AB51)</f>
        <v>0.70512649128662597</v>
      </c>
    </row>
    <row r="56" spans="2:28" x14ac:dyDescent="0.25">
      <c r="B56" s="222">
        <v>19</v>
      </c>
      <c r="C56" s="58">
        <f>V203*-1</f>
        <v>-200.00141667934423</v>
      </c>
      <c r="D56" s="181">
        <f>M203</f>
        <v>1.2606056222044743E-2</v>
      </c>
      <c r="E56" s="148" t="e">
        <f t="shared" si="31"/>
        <v>#DIV/0!</v>
      </c>
      <c r="G56" s="112"/>
    </row>
    <row r="57" spans="2:28" ht="15.75" x14ac:dyDescent="0.25">
      <c r="B57" s="180">
        <v>20</v>
      </c>
      <c r="C57" s="220">
        <f>V214*-1</f>
        <v>-200.00141667934423</v>
      </c>
      <c r="D57" s="238">
        <f>M214</f>
        <v>1.2606056222044743E-2</v>
      </c>
      <c r="E57" s="80" t="e">
        <f t="shared" si="31"/>
        <v>#DIV/0!</v>
      </c>
      <c r="F57" s="113"/>
      <c r="G57" s="114"/>
      <c r="J57" s="923" t="s">
        <v>133</v>
      </c>
      <c r="K57" s="924"/>
      <c r="L57" s="924"/>
      <c r="M57" s="924"/>
      <c r="N57" s="924"/>
      <c r="O57" s="924"/>
      <c r="P57" s="924"/>
      <c r="Q57" s="924"/>
      <c r="R57" s="924"/>
      <c r="S57" s="924"/>
      <c r="T57" s="924"/>
      <c r="U57" s="924"/>
      <c r="V57" s="925"/>
      <c r="W57" s="37"/>
      <c r="X57" s="886" t="s">
        <v>128</v>
      </c>
      <c r="Y57" s="886"/>
      <c r="Z57" s="886"/>
      <c r="AA57" s="886"/>
      <c r="AB57" s="886"/>
    </row>
    <row r="58" spans="2:28" ht="15" customHeight="1" x14ac:dyDescent="0.25">
      <c r="J58" s="889" t="s">
        <v>9</v>
      </c>
      <c r="K58" s="913" t="s">
        <v>3</v>
      </c>
      <c r="L58" s="913" t="s">
        <v>92</v>
      </c>
      <c r="M58" s="912" t="s">
        <v>94</v>
      </c>
      <c r="N58" s="912" t="s">
        <v>102</v>
      </c>
      <c r="O58" s="914" t="s">
        <v>123</v>
      </c>
      <c r="P58" s="914" t="s">
        <v>295</v>
      </c>
      <c r="Q58" s="914" t="s">
        <v>296</v>
      </c>
      <c r="R58" s="912" t="s">
        <v>298</v>
      </c>
      <c r="S58" s="912" t="s">
        <v>297</v>
      </c>
      <c r="T58" s="889" t="s">
        <v>96</v>
      </c>
      <c r="U58" s="913" t="s">
        <v>124</v>
      </c>
      <c r="V58" s="889" t="s">
        <v>100</v>
      </c>
      <c r="X58" s="550" t="s">
        <v>9</v>
      </c>
      <c r="Y58" s="890" t="s">
        <v>97</v>
      </c>
      <c r="Z58" s="890" t="s">
        <v>98</v>
      </c>
      <c r="AA58" s="890" t="s">
        <v>126</v>
      </c>
      <c r="AB58" s="547" t="s">
        <v>127</v>
      </c>
    </row>
    <row r="59" spans="2:28" x14ac:dyDescent="0.25">
      <c r="J59" s="593"/>
      <c r="K59" s="546"/>
      <c r="L59" s="546"/>
      <c r="M59" s="857"/>
      <c r="N59" s="857"/>
      <c r="O59" s="858"/>
      <c r="P59" s="858"/>
      <c r="Q59" s="858"/>
      <c r="R59" s="857"/>
      <c r="S59" s="857"/>
      <c r="T59" s="593"/>
      <c r="U59" s="546"/>
      <c r="V59" s="593"/>
      <c r="X59" s="550"/>
      <c r="Y59" s="890"/>
      <c r="Z59" s="890"/>
      <c r="AA59" s="890"/>
      <c r="AB59" s="547"/>
    </row>
    <row r="60" spans="2:28" x14ac:dyDescent="0.25">
      <c r="J60" s="41">
        <v>6</v>
      </c>
      <c r="K60" s="40">
        <f>'Structural Information'!$U$6</f>
        <v>3</v>
      </c>
      <c r="L60" s="40">
        <f>L61+K60</f>
        <v>17.75</v>
      </c>
      <c r="M60" s="85">
        <f>'Yield Mechanism'!$V$57</f>
        <v>1.2606056222044743E-2</v>
      </c>
      <c r="N60" s="16">
        <f>M60-M61</f>
        <v>1.099279483050615E-3</v>
      </c>
      <c r="O60" s="42">
        <f t="shared" ref="O60:O65" si="39">N60/K60</f>
        <v>3.6642649435020502E-4</v>
      </c>
      <c r="P60" s="85">
        <f>$C$26</f>
        <v>8.2871046175051685E-3</v>
      </c>
      <c r="Q60" s="85">
        <f>$D$26</f>
        <v>2.9500904244285087E-3</v>
      </c>
      <c r="R60" s="15">
        <f>O60/P60</f>
        <v>4.4216467784923136E-2</v>
      </c>
      <c r="S60" s="15">
        <f>O60/Q60</f>
        <v>0.12420856368197226</v>
      </c>
      <c r="T60" s="40">
        <f>_xlfn.IFS((O60&lt;='Infill Capacities'!$DA$14),(O60*'Infill Capacities'!$CU$14*'Infill Capacities'!$CT$4),(AND((O60&gt;'Infill Capacities'!$DA$14),(O60&lt;='Infill Capacities'!$DB$14))),((O60-'Infill Capacities'!$DA$14)*'Infill Capacities'!$CT$4*('Infill Capacities'!$CW$14)+'Infill Capacities'!$CP$14),(AND((O60&gt;'Infill Capacities'!$DB$14),(O60&lt;='Infill Capacities'!$DC$14))),((O60-'Infill Capacities'!$DB$14)*'Infill Capacities'!$CT$4*('Infill Capacities'!$CX$14)+'Infill Capacities'!$CQ$14),(AND((O60&gt;'Infill Capacities'!$DC$14),(O60&lt;='Infill Capacities'!$DD$14))),((O60-'Infill Capacities'!$DC$14)*'Infill Capacities'!$CT$4*('Infill Capacities'!$CY$14)+'Infill Capacities'!$CS$14))+_xlfn.IFS((O60&lt;='Frame Capacities'!$BS$14),(O60*'Frame Capacities'!$BM$4*'Frame Capacities'!$BN$14),(AND((O60&gt;'Frame Capacities'!$BS$14),(O60&lt;='Frame Capacities'!$BT$14))),((O60-'Frame Capacities'!$BS$14)*'Frame Capacities'!$BM$4*('Frame Capacities'!$BO$14)+'Frame Capacities'!$BI$14),(AND((O60&gt;'Frame Capacities'!$BT$14),(O60&lt;='Frame Capacities'!$BU$14))),((O60-'Frame Capacities'!$BT$14)*'Frame Capacities'!$BM$4*('Frame Capacities'!$BP$14)+'Frame Capacities'!$BJ$14),(AND((O60&gt;'Frame Capacities'!$BU$14),(O60&lt;='Frame Capacities'!$BV$14))),((O60-'Frame Capacities'!$BU$14)*'Frame Capacities'!$BM$4*('Frame Capacities'!$BQ$14)+'Frame Capacities'!$BK$14))</f>
        <v>49.404509716035747</v>
      </c>
      <c r="U60" s="40">
        <f>K60*T60</f>
        <v>148.21352914810723</v>
      </c>
      <c r="V60" s="15">
        <f>U65/AB60</f>
        <v>200.00141667934423</v>
      </c>
      <c r="X60" s="17">
        <v>6</v>
      </c>
      <c r="Y60" s="15">
        <f>'Structural Information'!$Z$6</f>
        <v>37.8446</v>
      </c>
      <c r="Z60" s="15">
        <f t="shared" ref="Z60:Z65" si="40">Y60*M60</f>
        <v>0.47707115530079447</v>
      </c>
      <c r="AA60" s="15">
        <f t="shared" ref="AA60:AA65" si="41">Z60*L60</f>
        <v>8.4680130065891017</v>
      </c>
      <c r="AB60" s="15">
        <f>AA66/Z66</f>
        <v>12.424741842604076</v>
      </c>
    </row>
    <row r="61" spans="2:28" x14ac:dyDescent="0.25">
      <c r="J61" s="41">
        <v>5</v>
      </c>
      <c r="K61" s="40">
        <f>'Structural Information'!$U$7</f>
        <v>3</v>
      </c>
      <c r="L61" s="40">
        <f>L62+K61</f>
        <v>14.75</v>
      </c>
      <c r="M61" s="85">
        <f>'Yield Mechanism'!$V$58</f>
        <v>1.1506776738994128E-2</v>
      </c>
      <c r="N61" s="16">
        <f>M61-M62</f>
        <v>1.7478333413600416E-3</v>
      </c>
      <c r="O61" s="42">
        <f t="shared" si="39"/>
        <v>5.8261111378668051E-4</v>
      </c>
      <c r="P61" s="85">
        <f>$C$27</f>
        <v>9.5976000000000013E-3</v>
      </c>
      <c r="Q61" s="85">
        <f>$D$27</f>
        <v>2.3392237382840416E-3</v>
      </c>
      <c r="R61" s="15">
        <f t="shared" ref="R61:R63" si="42">O61/P61</f>
        <v>6.0703833644523676E-2</v>
      </c>
      <c r="S61" s="15">
        <f t="shared" ref="S61:S62" si="43">O61/Q61</f>
        <v>0.24906173114251143</v>
      </c>
      <c r="T61" s="40">
        <f>_xlfn.IFS((O61&lt;='Infill Capacities'!$DA$15),(O61*'Infill Capacities'!$CU$15*'Infill Capacities'!$CT$5),(AND((O61&gt;'Infill Capacities'!$DA$15),(O61&lt;='Infill Capacities'!$DB$15))),((O61-'Infill Capacities'!$DA$15)*'Infill Capacities'!$CT$5*('Infill Capacities'!$CW$15)+'Infill Capacities'!$CP$15),(AND((O61&gt;'Infill Capacities'!$DB$15),(O61&lt;='Infill Capacities'!$DC$15))),((O61-'Infill Capacities'!$DB$15)*'Infill Capacities'!$CT$5*('Infill Capacities'!$CX$15)+'Infill Capacities'!$CQ$15),(AND((O61&gt;'Infill Capacities'!$DC$15),(O61&lt;='Infill Capacities'!$DD$15))),((O61-'Infill Capacities'!$DC$15)*'Infill Capacities'!$CT$5*('Infill Capacities'!$CY$15)+'Infill Capacities'!$CS$15))+_xlfn.IFS((O61&lt;='Frame Capacities'!$BS$15),(O61*'Frame Capacities'!$BM$5*'Frame Capacities'!$BN$15),(AND((O61&gt;'Frame Capacities'!$BS$15),(O61&lt;='Frame Capacities'!$BT$15))),((O61-'Frame Capacities'!$BS$15)*'Frame Capacities'!$BM$5*('Frame Capacities'!$BO$15)+'Frame Capacities'!$BI$15),(AND((O61&gt;'Frame Capacities'!$BT$15),(O61&lt;='Frame Capacities'!$BU$15))),((O61-'Frame Capacities'!$BT$15)*'Frame Capacities'!$BM$5*('Frame Capacities'!$BP$15)+'Frame Capacities'!$BJ$15),(AND((O61&gt;'Frame Capacities'!$BU$15),(O61&lt;='Frame Capacities'!$BV$15))),((O61-'Frame Capacities'!$BU$15)*'Frame Capacities'!$BM$5*('Frame Capacities'!$BQ$15)+'Frame Capacities'!$BK$15))</f>
        <v>97.506028793742317</v>
      </c>
      <c r="U61" s="40">
        <f>U60+T61*K61</f>
        <v>440.73161552933419</v>
      </c>
      <c r="V61" s="44"/>
      <c r="X61" s="17">
        <v>5</v>
      </c>
      <c r="Y61" s="15">
        <f>'Structural Information'!$Z$7</f>
        <v>40.367000000000004</v>
      </c>
      <c r="Z61" s="15">
        <f t="shared" si="40"/>
        <v>0.46449405662297599</v>
      </c>
      <c r="AA61" s="15">
        <f t="shared" si="41"/>
        <v>6.8512873351888963</v>
      </c>
      <c r="AB61" s="14" t="s">
        <v>409</v>
      </c>
    </row>
    <row r="62" spans="2:28" x14ac:dyDescent="0.25">
      <c r="J62" s="41">
        <v>4</v>
      </c>
      <c r="K62" s="40">
        <f>'Structural Information'!$U$8</f>
        <v>3</v>
      </c>
      <c r="L62" s="40">
        <f>L63+K62</f>
        <v>11.75</v>
      </c>
      <c r="M62" s="85">
        <f>'Yield Mechanism'!$V$59</f>
        <v>9.7589433976340862E-3</v>
      </c>
      <c r="N62" s="42">
        <f>M62-M63</f>
        <v>2.2826421894926504E-3</v>
      </c>
      <c r="O62" s="42">
        <f t="shared" si="39"/>
        <v>7.6088072983088346E-4</v>
      </c>
      <c r="P62" s="85">
        <f>$C$28</f>
        <v>9.5975999999999995E-3</v>
      </c>
      <c r="Q62" s="85">
        <f>$D$28</f>
        <v>2.15062667048332E-3</v>
      </c>
      <c r="R62" s="15">
        <f t="shared" si="42"/>
        <v>7.927822891461235E-2</v>
      </c>
      <c r="S62" s="15">
        <f t="shared" si="43"/>
        <v>0.35379489163495181</v>
      </c>
      <c r="T62" s="40">
        <f>_xlfn.IFS((O62&lt;='Infill Capacities'!$DA$16),(O62*'Infill Capacities'!$CU$16*'Infill Capacities'!$CT$6),(AND((O62&gt;'Infill Capacities'!$DA$16),(O62&lt;='Infill Capacities'!$DB$16))),((O62-'Infill Capacities'!$DA$16)*'Infill Capacities'!$CT$6*('Infill Capacities'!$CW$16)+'Infill Capacities'!$CP$16),(AND((O62&gt;'Infill Capacities'!$DB$16),(O62&lt;='Infill Capacities'!$DC$16))),((O62-'Infill Capacities'!$DB$16)*'Infill Capacities'!$CT$6*('Infill Capacities'!$CX$16)+'Infill Capacities'!$CQ$16),(AND((O62&gt;'Infill Capacities'!$DC$16),(O62&lt;='Infill Capacities'!$DD$16))),((O62-'Infill Capacities'!$DC$16)*'Infill Capacities'!$CT$6*('Infill Capacities'!$CY$16)+'Infill Capacities'!$CS$16))+_xlfn.IFS((O62&lt;='Frame Capacities'!$BS$16),(O62*'Frame Capacities'!$BM$6*'Frame Capacities'!$BN$16),(AND((O62&gt;'Frame Capacities'!$BS$16),(O62&lt;='Frame Capacities'!$BT$16))),((O62-'Frame Capacities'!$BS$16)*'Frame Capacities'!$BM$6*('Frame Capacities'!$BO$16)+'Frame Capacities'!$BI$16),(AND((O62&gt;'Frame Capacities'!$BT$16),(O62&lt;='Frame Capacities'!$BU$16))),((O62-'Frame Capacities'!$BT$16)*'Frame Capacities'!$BM$6*('Frame Capacities'!$BP$16)+'Frame Capacities'!$BJ$16),(AND((O62&gt;'Frame Capacities'!$BU$16),(O62&lt;='Frame Capacities'!$BV$16))),((O62-'Frame Capacities'!$BU$16)*'Frame Capacities'!$BM$6*('Frame Capacities'!$BQ$16)+'Frame Capacities'!$BK$16))</f>
        <v>138.30051068745192</v>
      </c>
      <c r="U62" s="40">
        <f>U61+T62*K62</f>
        <v>855.63314759168998</v>
      </c>
      <c r="V62" s="45" t="s">
        <v>134</v>
      </c>
      <c r="X62" s="17">
        <v>4</v>
      </c>
      <c r="Y62" s="15">
        <f>'Structural Information'!$Z$8</f>
        <v>40.367000000000004</v>
      </c>
      <c r="Z62" s="15">
        <f t="shared" si="40"/>
        <v>0.39393926813229518</v>
      </c>
      <c r="AA62" s="15">
        <f t="shared" si="41"/>
        <v>4.6287864005544685</v>
      </c>
      <c r="AB62" s="24">
        <f>T65/M60</f>
        <v>15865.390132899103</v>
      </c>
    </row>
    <row r="63" spans="2:28" x14ac:dyDescent="0.25">
      <c r="J63" s="41">
        <v>3</v>
      </c>
      <c r="K63" s="40">
        <f>'Structural Information'!$U$9</f>
        <v>3</v>
      </c>
      <c r="L63" s="40">
        <f>L64+K63</f>
        <v>8.75</v>
      </c>
      <c r="M63" s="85">
        <f>'Yield Mechanism'!$V$60</f>
        <v>7.4763012081414358E-3</v>
      </c>
      <c r="N63" s="16">
        <f>M63-M64</f>
        <v>2.5308492240723665E-3</v>
      </c>
      <c r="O63" s="42">
        <f t="shared" si="39"/>
        <v>8.4361640802412213E-4</v>
      </c>
      <c r="P63" s="85">
        <f>$C$29</f>
        <v>9.0401636363636392E-3</v>
      </c>
      <c r="Q63" s="85">
        <f>$D$29</f>
        <v>1.9804855923109218E-3</v>
      </c>
      <c r="R63" s="40">
        <f t="shared" si="42"/>
        <v>9.3318709921434859E-2</v>
      </c>
      <c r="S63" s="15">
        <f>O63/Q63</f>
        <v>0.42596442574457288</v>
      </c>
      <c r="T63" s="40">
        <f>_xlfn.IFS((O63&lt;='Infill Capacities'!$DA$17),(O63*'Infill Capacities'!$CU$17*'Infill Capacities'!$CT$7),(AND((O63&gt;'Infill Capacities'!$DA$17),(O63&lt;='Infill Capacities'!$DB$17))),((O63-'Infill Capacities'!$DA$17)*'Infill Capacities'!$CT$7*('Infill Capacities'!$CW$17)+'Infill Capacities'!$CP$17),(AND((O63&gt;'Infill Capacities'!$DB$17),(O63&lt;='Infill Capacities'!$DC$17))),((O63-'Infill Capacities'!$DB$17)*'Infill Capacities'!$CT$7*('Infill Capacities'!$CX$17)+'Infill Capacities'!$CQ$17),(AND((O63&gt;'Infill Capacities'!$DC$17),(O63&lt;='Infill Capacities'!$DD$17))),((O63-'Infill Capacities'!$DC$17)*'Infill Capacities'!$CT$7*('Infill Capacities'!$CY$17)+'Infill Capacities'!$CS$17))+_xlfn.IFS((O63&lt;='Frame Capacities'!$BS$17),(O63*'Frame Capacities'!$BM$7*'Frame Capacities'!$BN$17),(AND((O63&gt;'Frame Capacities'!$BS$17),(O63&lt;='Frame Capacities'!$BT$17))),((O63-'Frame Capacities'!$BS$17)*'Frame Capacities'!$BM$7*('Frame Capacities'!$BO$17)+'Frame Capacities'!$BI$17),(AND((O63&gt;'Frame Capacities'!$BT$17),(O63&lt;='Frame Capacities'!$BU$17))),((O63-'Frame Capacities'!$BT$17)*'Frame Capacities'!$BM$7*('Frame Capacities'!$BP$17)+'Frame Capacities'!$BJ$17),(AND((O63&gt;'Frame Capacities'!$BU$17),(O63&lt;='Frame Capacities'!$BV$17))),((O63-'Frame Capacities'!$BU$17)*'Frame Capacities'!$BM$7*('Frame Capacities'!$BQ$17)+'Frame Capacities'!$BK$17))</f>
        <v>169.55256910622521</v>
      </c>
      <c r="U63" s="40">
        <f>U62+T63*K63</f>
        <v>1364.2908549103656</v>
      </c>
      <c r="V63" s="43">
        <v>0</v>
      </c>
      <c r="X63" s="17">
        <v>3</v>
      </c>
      <c r="Y63" s="15">
        <f>'Structural Information'!$Z$9</f>
        <v>40.367000000000004</v>
      </c>
      <c r="Z63" s="15">
        <f t="shared" si="40"/>
        <v>0.30179585086904537</v>
      </c>
      <c r="AA63" s="15">
        <f t="shared" si="41"/>
        <v>2.640713695104147</v>
      </c>
      <c r="AB63" s="23" t="s">
        <v>411</v>
      </c>
    </row>
    <row r="64" spans="2:28" x14ac:dyDescent="0.25">
      <c r="J64" s="41">
        <v>2</v>
      </c>
      <c r="K64" s="40">
        <f>'Structural Information'!$U$10</f>
        <v>3</v>
      </c>
      <c r="L64" s="40">
        <f>L65+K64</f>
        <v>5.75</v>
      </c>
      <c r="M64" s="85">
        <f>'Yield Mechanism'!$V$61</f>
        <v>4.9454519840690693E-3</v>
      </c>
      <c r="N64" s="16">
        <f>M64-M65</f>
        <v>2.6069804940244703E-3</v>
      </c>
      <c r="O64" s="42">
        <f t="shared" si="39"/>
        <v>8.6899349800815672E-4</v>
      </c>
      <c r="P64" s="85">
        <f>$C$30</f>
        <v>8.5386603238057183E-3</v>
      </c>
      <c r="Q64" s="85">
        <f>$D$30</f>
        <v>1.8270494715492639E-3</v>
      </c>
      <c r="R64" s="15">
        <f>O64/P64</f>
        <v>0.10177164391765411</v>
      </c>
      <c r="S64" s="15">
        <f t="shared" ref="S64:S65" si="44">O64/Q64</f>
        <v>0.4756266929495267</v>
      </c>
      <c r="T64" s="40">
        <f>_xlfn.IFS((O64&lt;='Infill Capacities'!$DA$18),(O64*'Infill Capacities'!$CU$18*'Infill Capacities'!$CT$8),(AND((O64&gt;'Infill Capacities'!$DA$18),(O64&lt;='Infill Capacities'!$DB$18))),((O64-'Infill Capacities'!$DA$18)*'Infill Capacities'!$CT$8*('Infill Capacities'!$CW$18)+'Infill Capacities'!$CP$18),(AND((O64&gt;'Infill Capacities'!$DB$18),(O64&lt;='Infill Capacities'!$DC$18))),((O64-'Infill Capacities'!$DB$18)*'Infill Capacities'!$CT$8*('Infill Capacities'!$CX$18)+'Infill Capacities'!$CQ$18),(AND((O64&gt;'Infill Capacities'!$DC$18),(O64&lt;='Infill Capacities'!$DD$18))),((O64-'Infill Capacities'!$DC$18)*'Infill Capacities'!$CT$8*('Infill Capacities'!$CY$18)+'Infill Capacities'!$CS$18))+_xlfn.IFS((O64&lt;='Frame Capacities'!$BS$18),(O64*'Frame Capacities'!$BM$8*'Frame Capacities'!$BN$18),(AND((O64&gt;'Frame Capacities'!$BS$18),(O64&lt;='Frame Capacities'!$BT$18))),((O64-'Frame Capacities'!$BS$18)*'Frame Capacities'!$BM$8*('Frame Capacities'!$BO$18)+'Frame Capacities'!$BI$18),(AND((O64&gt;'Frame Capacities'!$BT$18),(O64&lt;='Frame Capacities'!$BU$18))),((O64-'Frame Capacities'!$BT$18)*'Frame Capacities'!$BM$8*('Frame Capacities'!$BP$18)+'Frame Capacities'!$BJ$18),(AND((O64&gt;'Frame Capacities'!$BU$18),(O64&lt;='Frame Capacities'!$BV$18))),((O64-'Frame Capacities'!$BU$18)*'Frame Capacities'!$BM$8*('Frame Capacities'!$BQ$18)+'Frame Capacities'!$BK$18))</f>
        <v>190.22503849519182</v>
      </c>
      <c r="U64" s="40">
        <f>U63+T64*K64</f>
        <v>1934.965970395941</v>
      </c>
      <c r="V64" s="44"/>
      <c r="X64" s="17">
        <v>2</v>
      </c>
      <c r="Y64" s="15">
        <f>'Structural Information'!$Z$10</f>
        <v>40.367000000000004</v>
      </c>
      <c r="Z64" s="15">
        <f t="shared" si="40"/>
        <v>0.19963306024091615</v>
      </c>
      <c r="AA64" s="15">
        <f t="shared" si="41"/>
        <v>1.1478900963852678</v>
      </c>
      <c r="AB64" s="15">
        <f>(('Structural Information'!$Z$6*M60+'Structural Information'!$Z$7*M61+'Structural Information'!$Z$8*M62+'Structural Information'!$Z$9*M63+'Structural Information'!$Z$10*M64+'Structural Information'!$Z$11*M65)^2)/('Structural Information'!$Z$6*M60*M60+'Structural Information'!$Z$7*M61*M61+'Structural Information'!$Z$8*M62*M62+'Structural Information'!$Z$9*M63*M63+'Structural Information'!$Z$10*M64*M64+'Structural Information'!$Z$11*M65*M65)</f>
        <v>199.8136171286562</v>
      </c>
    </row>
    <row r="65" spans="10:28" x14ac:dyDescent="0.25">
      <c r="J65" s="41">
        <v>1</v>
      </c>
      <c r="K65" s="40">
        <f>'Structural Information'!$U$11</f>
        <v>2.75</v>
      </c>
      <c r="L65" s="40">
        <f>K65</f>
        <v>2.75</v>
      </c>
      <c r="M65" s="85">
        <f>'Yield Mechanism'!$V$62</f>
        <v>2.338471490044599E-3</v>
      </c>
      <c r="N65" s="16">
        <f>M65</f>
        <v>2.338471490044599E-3</v>
      </c>
      <c r="O65" s="42">
        <f t="shared" si="39"/>
        <v>8.5035326910712697E-4</v>
      </c>
      <c r="P65" s="85">
        <f>$C$31</f>
        <v>6.5680321766578668E-3</v>
      </c>
      <c r="Q65" s="85">
        <f>$D$31</f>
        <v>1.7839817374026652E-3</v>
      </c>
      <c r="R65" s="15">
        <f t="shared" ref="R65" si="45">O65/P65</f>
        <v>0.12946849927581017</v>
      </c>
      <c r="S65" s="15">
        <f t="shared" si="44"/>
        <v>0.47666029941829635</v>
      </c>
      <c r="T65" s="40">
        <f>_xlfn.IFS((O65&lt;='Infill Capacities'!$DA$19),(O65*'Infill Capacities'!$CU$19*'Infill Capacities'!$CT$9),(AND((O65&gt;'Infill Capacities'!$DA$19),(O65&lt;='Infill Capacities'!$DB$19))),((O65-'Infill Capacities'!$DA$19)*'Infill Capacities'!$CT$9*('Infill Capacities'!$CW$19)+'Infill Capacities'!$CP$19),(AND((O65&gt;'Infill Capacities'!$DB$19),(O65&lt;='Infill Capacities'!$DC$19))),((O65-'Infill Capacities'!$DB$19)*'Infill Capacities'!$CT$9*('Infill Capacities'!$CX$19)+'Infill Capacities'!$CQ$19),(AND((O65&gt;'Infill Capacities'!$DC$19),(O65&lt;='Infill Capacities'!$DD$19))),((O65-'Infill Capacities'!$DC$19)*'Infill Capacities'!$CT$9*('Infill Capacities'!$CY$19)+'Infill Capacities'!$CS$19))+_xlfn.IFS((O65&lt;='Frame Capacities'!$BS$19),(O65*'Frame Capacities'!$BM$9*'Frame Capacities'!$BN$19),(AND((O65&gt;'Frame Capacities'!$BS$19),(O65&lt;='Frame Capacities'!$BT$19))),((O65-'Frame Capacities'!$BS$19)*'Frame Capacities'!$BM$9*('Frame Capacities'!$BO$19)+'Frame Capacities'!$BI$19),(AND((O65&gt;'Frame Capacities'!$BT$19),(O65&lt;='Frame Capacities'!$BU$19))),((O65-'Frame Capacities'!$BT$19)*'Frame Capacities'!$BM$9*('Frame Capacities'!$BP$19)+'Frame Capacities'!$BJ$19),(AND((O65&gt;'Frame Capacities'!$BU$19),(O65&lt;='Frame Capacities'!$BV$19))),((O65-'Frame Capacities'!$BU$19)*'Frame Capacities'!$BM$9*('Frame Capacities'!$BQ$19)+'Frame Capacities'!$BK$19))</f>
        <v>200</v>
      </c>
      <c r="U65" s="40">
        <f>U64+T65*K65</f>
        <v>2484.965970395941</v>
      </c>
      <c r="V65" s="46"/>
      <c r="X65" s="17">
        <v>1</v>
      </c>
      <c r="Y65" s="15">
        <f>'Structural Information'!$Z$11</f>
        <v>40.367000000000004</v>
      </c>
      <c r="Z65" s="15">
        <f t="shared" si="40"/>
        <v>9.4397078638630338E-2</v>
      </c>
      <c r="AA65" s="15">
        <f t="shared" si="41"/>
        <v>0.25959196625623343</v>
      </c>
      <c r="AB65" s="14" t="s">
        <v>410</v>
      </c>
    </row>
    <row r="66" spans="10:28" x14ac:dyDescent="0.25">
      <c r="X66" s="36"/>
      <c r="Y66" s="14" t="s">
        <v>99</v>
      </c>
      <c r="Z66" s="22">
        <f>SUM(Z60:Z65)</f>
        <v>1.9313304698046576</v>
      </c>
      <c r="AA66" s="22">
        <f>SUM(AA60:AA65)</f>
        <v>23.996282500078117</v>
      </c>
      <c r="AB66" s="24">
        <f>2*PI()*SQRT(AB64/AB62)</f>
        <v>0.70512649128662597</v>
      </c>
    </row>
    <row r="67" spans="10:28" x14ac:dyDescent="0.25">
      <c r="R67" s="38"/>
      <c r="S67" s="38"/>
    </row>
    <row r="68" spans="10:28" ht="15.75" x14ac:dyDescent="0.25">
      <c r="J68" s="923" t="s">
        <v>312</v>
      </c>
      <c r="K68" s="924"/>
      <c r="L68" s="924"/>
      <c r="M68" s="924"/>
      <c r="N68" s="924"/>
      <c r="O68" s="924"/>
      <c r="P68" s="924"/>
      <c r="Q68" s="924"/>
      <c r="R68" s="924"/>
      <c r="S68" s="924"/>
      <c r="T68" s="924"/>
      <c r="U68" s="924"/>
      <c r="V68" s="925"/>
      <c r="W68" s="37"/>
      <c r="X68" s="886" t="s">
        <v>128</v>
      </c>
      <c r="Y68" s="886"/>
      <c r="Z68" s="886"/>
      <c r="AA68" s="886"/>
      <c r="AB68" s="886"/>
    </row>
    <row r="69" spans="10:28" ht="15" customHeight="1" x14ac:dyDescent="0.25">
      <c r="J69" s="889" t="s">
        <v>9</v>
      </c>
      <c r="K69" s="913" t="s">
        <v>3</v>
      </c>
      <c r="L69" s="913" t="s">
        <v>92</v>
      </c>
      <c r="M69" s="912" t="s">
        <v>94</v>
      </c>
      <c r="N69" s="912" t="s">
        <v>102</v>
      </c>
      <c r="O69" s="914" t="s">
        <v>123</v>
      </c>
      <c r="P69" s="914" t="s">
        <v>295</v>
      </c>
      <c r="Q69" s="914" t="s">
        <v>296</v>
      </c>
      <c r="R69" s="912" t="s">
        <v>298</v>
      </c>
      <c r="S69" s="912" t="s">
        <v>297</v>
      </c>
      <c r="T69" s="889" t="s">
        <v>458</v>
      </c>
      <c r="U69" s="913" t="s">
        <v>124</v>
      </c>
      <c r="V69" s="889" t="s">
        <v>100</v>
      </c>
      <c r="X69" s="550" t="s">
        <v>9</v>
      </c>
      <c r="Y69" s="890" t="s">
        <v>97</v>
      </c>
      <c r="Z69" s="890" t="s">
        <v>98</v>
      </c>
      <c r="AA69" s="890" t="s">
        <v>126</v>
      </c>
      <c r="AB69" s="547" t="s">
        <v>127</v>
      </c>
    </row>
    <row r="70" spans="10:28" x14ac:dyDescent="0.25">
      <c r="J70" s="593"/>
      <c r="K70" s="546"/>
      <c r="L70" s="546"/>
      <c r="M70" s="857"/>
      <c r="N70" s="857"/>
      <c r="O70" s="858"/>
      <c r="P70" s="858"/>
      <c r="Q70" s="858"/>
      <c r="R70" s="857"/>
      <c r="S70" s="857"/>
      <c r="T70" s="593"/>
      <c r="U70" s="546"/>
      <c r="V70" s="593"/>
      <c r="X70" s="550"/>
      <c r="Y70" s="890"/>
      <c r="Z70" s="890"/>
      <c r="AA70" s="890"/>
      <c r="AB70" s="547"/>
    </row>
    <row r="71" spans="10:28" x14ac:dyDescent="0.25">
      <c r="J71" s="41">
        <v>6</v>
      </c>
      <c r="K71" s="40">
        <f>'Structural Information'!$U$6</f>
        <v>3</v>
      </c>
      <c r="L71" s="40">
        <f>L72+K71</f>
        <v>17.75</v>
      </c>
      <c r="M71" s="85">
        <f>'Yield Mechanism'!$V$57</f>
        <v>1.2606056222044743E-2</v>
      </c>
      <c r="N71" s="16">
        <f>M71-M72</f>
        <v>1.099279483050615E-3</v>
      </c>
      <c r="O71" s="42">
        <f t="shared" ref="O71:O76" si="46">N71/K71</f>
        <v>3.6642649435020502E-4</v>
      </c>
      <c r="P71" s="85">
        <f>$C$26</f>
        <v>8.2871046175051685E-3</v>
      </c>
      <c r="Q71" s="85">
        <f>$D$26</f>
        <v>2.9500904244285087E-3</v>
      </c>
      <c r="R71" s="15">
        <f>O71/P71</f>
        <v>4.4216467784923136E-2</v>
      </c>
      <c r="S71" s="15">
        <f>O71/Q71</f>
        <v>0.12420856368197226</v>
      </c>
      <c r="T71" s="40">
        <f>_xlfn.IFS((O71&lt;='Infill Capacities'!$DA$14),(O71*'Infill Capacities'!$CU$14*'Infill Capacities'!$CT$4),(AND((O71&gt;'Infill Capacities'!$DA$14),(O71&lt;='Infill Capacities'!$DB$14))),((O71-'Infill Capacities'!$DA$14)*'Infill Capacities'!$CT$4*('Infill Capacities'!$CW$14)+'Infill Capacities'!$CP$14),(AND((O71&gt;'Infill Capacities'!$DB$14),(O71&lt;='Infill Capacities'!$DC$14))),((O71-'Infill Capacities'!$DB$14)*'Infill Capacities'!$CT$4*('Infill Capacities'!$CX$14)+'Infill Capacities'!$CQ$14),(AND((O71&gt;'Infill Capacities'!$DC$14),(O71&lt;='Infill Capacities'!$DD$14))),((O71-'Infill Capacities'!$DC$14)*'Infill Capacities'!$CT$4*('Infill Capacities'!$CY$14)+'Infill Capacities'!$CS$14))+_xlfn.IFS((O71&lt;='Frame Capacities'!$BS$14),(O71*'Frame Capacities'!$BM$4*'Frame Capacities'!$BN$14),(AND((O71&gt;'Frame Capacities'!$BS$14),(O71&lt;='Frame Capacities'!$BT$14))),((O71-'Frame Capacities'!$BS$14)*'Frame Capacities'!$BM$4*('Frame Capacities'!$BO$14)+'Frame Capacities'!$BI$14),(AND((O71&gt;'Frame Capacities'!$BT$14),(O71&lt;='Frame Capacities'!$BU$14))),((O71-'Frame Capacities'!$BT$14)*'Frame Capacities'!$BM$4*('Frame Capacities'!$BP$14)+'Frame Capacities'!$BJ$14),(AND((O71&gt;'Frame Capacities'!$BU$14),(O71&lt;='Frame Capacities'!$BV$14))),((O71-'Frame Capacities'!$BU$14)*'Frame Capacities'!$BM$4*('Frame Capacities'!$BQ$14)+'Frame Capacities'!$BK$14))</f>
        <v>49.404509716035747</v>
      </c>
      <c r="U71" s="40">
        <f>K71*T71</f>
        <v>148.21352914810723</v>
      </c>
      <c r="V71" s="15">
        <f>U76/AB71</f>
        <v>200.00141667934423</v>
      </c>
      <c r="X71" s="17">
        <v>6</v>
      </c>
      <c r="Y71" s="15">
        <f>'Structural Information'!$Z$6</f>
        <v>37.8446</v>
      </c>
      <c r="Z71" s="15">
        <f t="shared" ref="Z71:Z76" si="47">Y71*M71</f>
        <v>0.47707115530079447</v>
      </c>
      <c r="AA71" s="15">
        <f t="shared" ref="AA71:AA76" si="48">Z71*L71</f>
        <v>8.4680130065891017</v>
      </c>
      <c r="AB71" s="15">
        <f>AA77/Z77</f>
        <v>12.424741842604076</v>
      </c>
    </row>
    <row r="72" spans="10:28" x14ac:dyDescent="0.25">
      <c r="J72" s="41">
        <v>5</v>
      </c>
      <c r="K72" s="40">
        <f>'Structural Information'!$U$7</f>
        <v>3</v>
      </c>
      <c r="L72" s="40">
        <f>L73+K72</f>
        <v>14.75</v>
      </c>
      <c r="M72" s="85">
        <f>'Yield Mechanism'!$V$58</f>
        <v>1.1506776738994128E-2</v>
      </c>
      <c r="N72" s="16">
        <f>M72-M73</f>
        <v>1.7478333413600416E-3</v>
      </c>
      <c r="O72" s="42">
        <f t="shared" si="46"/>
        <v>5.8261111378668051E-4</v>
      </c>
      <c r="P72" s="85">
        <f>$C$27</f>
        <v>9.5976000000000013E-3</v>
      </c>
      <c r="Q72" s="85">
        <f>$D$27</f>
        <v>2.3392237382840416E-3</v>
      </c>
      <c r="R72" s="15">
        <f t="shared" ref="R72:R74" si="49">O72/P72</f>
        <v>6.0703833644523676E-2</v>
      </c>
      <c r="S72" s="15">
        <f t="shared" ref="S72:S73" si="50">O72/Q72</f>
        <v>0.24906173114251143</v>
      </c>
      <c r="T72" s="40">
        <f>_xlfn.IFS((O72&lt;='Infill Capacities'!$DA$15),(O72*'Infill Capacities'!$CU$15*'Infill Capacities'!$CT$5),(AND((O72&gt;'Infill Capacities'!$DA$15),(O72&lt;='Infill Capacities'!$DB$15))),((O72-'Infill Capacities'!$DA$15)*'Infill Capacities'!$CT$5*('Infill Capacities'!$CW$15)+'Infill Capacities'!$CP$15),(AND((O72&gt;'Infill Capacities'!$DB$15),(O72&lt;='Infill Capacities'!$DC$15))),((O72-'Infill Capacities'!$DB$15)*'Infill Capacities'!$CT$5*('Infill Capacities'!$CX$15)+'Infill Capacities'!$CQ$15),(AND((O72&gt;'Infill Capacities'!$DC$15),(O72&lt;='Infill Capacities'!$DD$15))),((O72-'Infill Capacities'!$DC$15)*'Infill Capacities'!$CT$5*('Infill Capacities'!$CY$15)+'Infill Capacities'!$CS$15))+_xlfn.IFS((O72&lt;='Frame Capacities'!$BS$15),(O72*'Frame Capacities'!$BM$5*'Frame Capacities'!$BN$15),(AND((O72&gt;'Frame Capacities'!$BS$15),(O72&lt;='Frame Capacities'!$BT$15))),((O72-'Frame Capacities'!$BS$15)*'Frame Capacities'!$BM$5*('Frame Capacities'!$BO$15)+'Frame Capacities'!$BI$15),(AND((O72&gt;'Frame Capacities'!$BT$15),(O72&lt;='Frame Capacities'!$BU$15))),((O72-'Frame Capacities'!$BT$15)*'Frame Capacities'!$BM$5*('Frame Capacities'!$BP$15)+'Frame Capacities'!$BJ$15),(AND((O72&gt;'Frame Capacities'!$BU$15),(O72&lt;='Frame Capacities'!$BV$15))),((O72-'Frame Capacities'!$BU$15)*'Frame Capacities'!$BM$5*('Frame Capacities'!$BQ$15)+'Frame Capacities'!$BK$15))</f>
        <v>97.506028793742317</v>
      </c>
      <c r="U72" s="40">
        <f>U71+T72*K72</f>
        <v>440.73161552933419</v>
      </c>
      <c r="V72" s="44"/>
      <c r="X72" s="17">
        <v>5</v>
      </c>
      <c r="Y72" s="15">
        <f>'Structural Information'!$Z$7</f>
        <v>40.367000000000004</v>
      </c>
      <c r="Z72" s="15">
        <f t="shared" si="47"/>
        <v>0.46449405662297599</v>
      </c>
      <c r="AA72" s="15">
        <f t="shared" si="48"/>
        <v>6.8512873351888963</v>
      </c>
      <c r="AB72" s="14" t="s">
        <v>409</v>
      </c>
    </row>
    <row r="73" spans="10:28" x14ac:dyDescent="0.25">
      <c r="J73" s="41">
        <v>4</v>
      </c>
      <c r="K73" s="40">
        <f>'Structural Information'!$U$8</f>
        <v>3</v>
      </c>
      <c r="L73" s="40">
        <f>L74+K73</f>
        <v>11.75</v>
      </c>
      <c r="M73" s="85">
        <f>'Yield Mechanism'!$V$59</f>
        <v>9.7589433976340862E-3</v>
      </c>
      <c r="N73" s="42">
        <f>M73-M74</f>
        <v>2.2826421894926504E-3</v>
      </c>
      <c r="O73" s="42">
        <f t="shared" si="46"/>
        <v>7.6088072983088346E-4</v>
      </c>
      <c r="P73" s="85">
        <f>$C$28</f>
        <v>9.5975999999999995E-3</v>
      </c>
      <c r="Q73" s="85">
        <f>$D$28</f>
        <v>2.15062667048332E-3</v>
      </c>
      <c r="R73" s="15">
        <f t="shared" si="49"/>
        <v>7.927822891461235E-2</v>
      </c>
      <c r="S73" s="15">
        <f t="shared" si="50"/>
        <v>0.35379489163495181</v>
      </c>
      <c r="T73" s="40">
        <f>_xlfn.IFS((O73&lt;='Infill Capacities'!$DA$16),(O73*'Infill Capacities'!$CU$16*'Infill Capacities'!$CT$6),(AND((O73&gt;'Infill Capacities'!$DA$16),(O73&lt;='Infill Capacities'!$DB$16))),((O73-'Infill Capacities'!$DA$16)*'Infill Capacities'!$CT$6*('Infill Capacities'!$CW$16)+'Infill Capacities'!$CP$16),(AND((O73&gt;'Infill Capacities'!$DB$16),(O73&lt;='Infill Capacities'!$DC$16))),((O73-'Infill Capacities'!$DB$16)*'Infill Capacities'!$CT$6*('Infill Capacities'!$CX$16)+'Infill Capacities'!$CQ$16),(AND((O73&gt;'Infill Capacities'!$DC$16),(O73&lt;='Infill Capacities'!$DD$16))),((O73-'Infill Capacities'!$DC$16)*'Infill Capacities'!$CT$6*('Infill Capacities'!$CY$16)+'Infill Capacities'!$CS$16))+_xlfn.IFS((O73&lt;='Frame Capacities'!$BS$16),(O73*'Frame Capacities'!$BM$6*'Frame Capacities'!$BN$16),(AND((O73&gt;'Frame Capacities'!$BS$16),(O73&lt;='Frame Capacities'!$BT$16))),((O73-'Frame Capacities'!$BS$16)*'Frame Capacities'!$BM$6*('Frame Capacities'!$BO$16)+'Frame Capacities'!$BI$16),(AND((O73&gt;'Frame Capacities'!$BT$16),(O73&lt;='Frame Capacities'!$BU$16))),((O73-'Frame Capacities'!$BT$16)*'Frame Capacities'!$BM$6*('Frame Capacities'!$BP$16)+'Frame Capacities'!$BJ$16),(AND((O73&gt;'Frame Capacities'!$BU$16),(O73&lt;='Frame Capacities'!$BV$16))),((O73-'Frame Capacities'!$BU$16)*'Frame Capacities'!$BM$6*('Frame Capacities'!$BQ$16)+'Frame Capacities'!$BK$16))</f>
        <v>138.30051068745192</v>
      </c>
      <c r="U73" s="40">
        <f>U72+T73*K73</f>
        <v>855.63314759168998</v>
      </c>
      <c r="V73" s="45" t="s">
        <v>134</v>
      </c>
      <c r="X73" s="17">
        <v>4</v>
      </c>
      <c r="Y73" s="15">
        <f>'Structural Information'!$Z$8</f>
        <v>40.367000000000004</v>
      </c>
      <c r="Z73" s="15">
        <f t="shared" si="47"/>
        <v>0.39393926813229518</v>
      </c>
      <c r="AA73" s="15">
        <f t="shared" si="48"/>
        <v>4.6287864005544685</v>
      </c>
      <c r="AB73" s="24">
        <f>T76/M71</f>
        <v>15865.390132899103</v>
      </c>
    </row>
    <row r="74" spans="10:28" x14ac:dyDescent="0.25">
      <c r="J74" s="41">
        <v>3</v>
      </c>
      <c r="K74" s="40">
        <f>'Structural Information'!$U$9</f>
        <v>3</v>
      </c>
      <c r="L74" s="40">
        <f>L75+K74</f>
        <v>8.75</v>
      </c>
      <c r="M74" s="85">
        <f>'Yield Mechanism'!$V$60</f>
        <v>7.4763012081414358E-3</v>
      </c>
      <c r="N74" s="16">
        <f>M74-M75</f>
        <v>2.5308492240723665E-3</v>
      </c>
      <c r="O74" s="42">
        <f t="shared" si="46"/>
        <v>8.4361640802412213E-4</v>
      </c>
      <c r="P74" s="85">
        <f>$C$29</f>
        <v>9.0401636363636392E-3</v>
      </c>
      <c r="Q74" s="85">
        <f>$D$29</f>
        <v>1.9804855923109218E-3</v>
      </c>
      <c r="R74" s="40">
        <f t="shared" si="49"/>
        <v>9.3318709921434859E-2</v>
      </c>
      <c r="S74" s="15">
        <f>O74/Q74</f>
        <v>0.42596442574457288</v>
      </c>
      <c r="T74" s="40">
        <f>_xlfn.IFS((O74&lt;='Infill Capacities'!$DA$17),(O74*'Infill Capacities'!$CU$17*'Infill Capacities'!$CT$7),(AND((O74&gt;'Infill Capacities'!$DA$17),(O74&lt;='Infill Capacities'!$DB$17))),((O74-'Infill Capacities'!$DA$17)*'Infill Capacities'!$CT$7*('Infill Capacities'!$CW$17)+'Infill Capacities'!$CP$17),(AND((O74&gt;'Infill Capacities'!$DB$17),(O74&lt;='Infill Capacities'!$DC$17))),((O74-'Infill Capacities'!$DB$17)*'Infill Capacities'!$CT$7*('Infill Capacities'!$CX$17)+'Infill Capacities'!$CQ$17),(AND((O74&gt;'Infill Capacities'!$DC$17),(O74&lt;='Infill Capacities'!$DD$17))),((O74-'Infill Capacities'!$DC$17)*'Infill Capacities'!$CT$7*('Infill Capacities'!$CY$17)+'Infill Capacities'!$CS$17))+_xlfn.IFS((O74&lt;='Frame Capacities'!$BS$17),(O74*'Frame Capacities'!$BM$7*'Frame Capacities'!$BN$17),(AND((O74&gt;'Frame Capacities'!$BS$17),(O74&lt;='Frame Capacities'!$BT$17))),((O74-'Frame Capacities'!$BS$17)*'Frame Capacities'!$BM$7*('Frame Capacities'!$BO$17)+'Frame Capacities'!$BI$17),(AND((O74&gt;'Frame Capacities'!$BT$17),(O74&lt;='Frame Capacities'!$BU$17))),((O74-'Frame Capacities'!$BT$17)*'Frame Capacities'!$BM$7*('Frame Capacities'!$BP$17)+'Frame Capacities'!$BJ$17),(AND((O74&gt;'Frame Capacities'!$BU$17),(O74&lt;='Frame Capacities'!$BV$17))),((O74-'Frame Capacities'!$BU$17)*'Frame Capacities'!$BM$7*('Frame Capacities'!$BQ$17)+'Frame Capacities'!$BK$17))</f>
        <v>169.55256910622521</v>
      </c>
      <c r="U74" s="40">
        <f>U73+T74*K74</f>
        <v>1364.2908549103656</v>
      </c>
      <c r="V74" s="43">
        <v>0</v>
      </c>
      <c r="X74" s="17">
        <v>3</v>
      </c>
      <c r="Y74" s="15">
        <f>'Structural Information'!$Z$9</f>
        <v>40.367000000000004</v>
      </c>
      <c r="Z74" s="15">
        <f t="shared" si="47"/>
        <v>0.30179585086904537</v>
      </c>
      <c r="AA74" s="15">
        <f t="shared" si="48"/>
        <v>2.640713695104147</v>
      </c>
      <c r="AB74" s="23" t="s">
        <v>411</v>
      </c>
    </row>
    <row r="75" spans="10:28" x14ac:dyDescent="0.25">
      <c r="J75" s="41">
        <v>2</v>
      </c>
      <c r="K75" s="40">
        <f>'Structural Information'!$U$10</f>
        <v>3</v>
      </c>
      <c r="L75" s="40">
        <f>L76+K75</f>
        <v>5.75</v>
      </c>
      <c r="M75" s="85">
        <f>'Yield Mechanism'!$V$61</f>
        <v>4.9454519840690693E-3</v>
      </c>
      <c r="N75" s="16">
        <f>M75-M76</f>
        <v>2.6069804940244703E-3</v>
      </c>
      <c r="O75" s="42">
        <f t="shared" si="46"/>
        <v>8.6899349800815672E-4</v>
      </c>
      <c r="P75" s="85">
        <f>$C$30</f>
        <v>8.5386603238057183E-3</v>
      </c>
      <c r="Q75" s="85">
        <f>$D$30</f>
        <v>1.8270494715492639E-3</v>
      </c>
      <c r="R75" s="15">
        <f>O75/P75</f>
        <v>0.10177164391765411</v>
      </c>
      <c r="S75" s="15">
        <f t="shared" ref="S75:S76" si="51">O75/Q75</f>
        <v>0.4756266929495267</v>
      </c>
      <c r="T75" s="40">
        <f>_xlfn.IFS((O75&lt;='Infill Capacities'!$DA$18),(O75*'Infill Capacities'!$CU$18*'Infill Capacities'!$CT$8),(AND((O75&gt;'Infill Capacities'!$DA$18),(O75&lt;='Infill Capacities'!$DB$18))),((O75-'Infill Capacities'!$DA$18)*'Infill Capacities'!$CT$8*('Infill Capacities'!$CW$18)+'Infill Capacities'!$CP$18),(AND((O75&gt;'Infill Capacities'!$DB$18),(O75&lt;='Infill Capacities'!$DC$18))),((O75-'Infill Capacities'!$DB$18)*'Infill Capacities'!$CT$8*('Infill Capacities'!$CX$18)+'Infill Capacities'!$CQ$18),(AND((O75&gt;'Infill Capacities'!$DC$18),(O75&lt;='Infill Capacities'!$DD$18))),((O75-'Infill Capacities'!$DC$18)*'Infill Capacities'!$CT$8*('Infill Capacities'!$CY$18)+'Infill Capacities'!$CS$18))+_xlfn.IFS((O75&lt;='Frame Capacities'!$BS$18),(O75*'Frame Capacities'!$BM$8*'Frame Capacities'!$BN$18),(AND((O75&gt;'Frame Capacities'!$BS$18),(O75&lt;='Frame Capacities'!$BT$18))),((O75-'Frame Capacities'!$BS$18)*'Frame Capacities'!$BM$8*('Frame Capacities'!$BO$18)+'Frame Capacities'!$BI$18),(AND((O75&gt;'Frame Capacities'!$BT$18),(O75&lt;='Frame Capacities'!$BU$18))),((O75-'Frame Capacities'!$BT$18)*'Frame Capacities'!$BM$8*('Frame Capacities'!$BP$18)+'Frame Capacities'!$BJ$18),(AND((O75&gt;'Frame Capacities'!$BU$18),(O75&lt;='Frame Capacities'!$BV$18))),((O75-'Frame Capacities'!$BU$18)*'Frame Capacities'!$BM$8*('Frame Capacities'!$BQ$18)+'Frame Capacities'!$BK$18))</f>
        <v>190.22503849519182</v>
      </c>
      <c r="U75" s="40">
        <f>U74+T75*K75</f>
        <v>1934.965970395941</v>
      </c>
      <c r="V75" s="44"/>
      <c r="X75" s="17">
        <v>2</v>
      </c>
      <c r="Y75" s="15">
        <f>'Structural Information'!$Z$10</f>
        <v>40.367000000000004</v>
      </c>
      <c r="Z75" s="15">
        <f t="shared" si="47"/>
        <v>0.19963306024091615</v>
      </c>
      <c r="AA75" s="15">
        <f t="shared" si="48"/>
        <v>1.1478900963852678</v>
      </c>
      <c r="AB75" s="15">
        <f>(('Structural Information'!$Z$6*M71+'Structural Information'!$Z$7*M72+'Structural Information'!$Z$8*M73+'Structural Information'!$Z$9*M74+'Structural Information'!$Z$10*M75+'Structural Information'!$Z$11*M76)^2)/('Structural Information'!$Z$6*M71*M71+'Structural Information'!$Z$7*M72*M72+'Structural Information'!$Z$8*M73*M73+'Structural Information'!$Z$9*M74*M74+'Structural Information'!$Z$10*M75*M75+'Structural Information'!$Z$11*M76*M76)</f>
        <v>199.8136171286562</v>
      </c>
    </row>
    <row r="76" spans="10:28" x14ac:dyDescent="0.25">
      <c r="J76" s="41">
        <v>1</v>
      </c>
      <c r="K76" s="40">
        <f>'Structural Information'!$U$11</f>
        <v>2.75</v>
      </c>
      <c r="L76" s="40">
        <f>K76</f>
        <v>2.75</v>
      </c>
      <c r="M76" s="85">
        <f>'Yield Mechanism'!$V$62</f>
        <v>2.338471490044599E-3</v>
      </c>
      <c r="N76" s="16">
        <f>M76</f>
        <v>2.338471490044599E-3</v>
      </c>
      <c r="O76" s="42">
        <f t="shared" si="46"/>
        <v>8.5035326910712697E-4</v>
      </c>
      <c r="P76" s="85">
        <f>$C$31</f>
        <v>6.5680321766578668E-3</v>
      </c>
      <c r="Q76" s="85">
        <f>$D$31</f>
        <v>1.7839817374026652E-3</v>
      </c>
      <c r="R76" s="15">
        <f t="shared" ref="R76" si="52">O76/P76</f>
        <v>0.12946849927581017</v>
      </c>
      <c r="S76" s="15">
        <f t="shared" si="51"/>
        <v>0.47666029941829635</v>
      </c>
      <c r="T76" s="40">
        <f>_xlfn.IFS((O76&lt;='Infill Capacities'!$DA$19),(O76*'Infill Capacities'!$CU$19*'Infill Capacities'!$CT$9),(AND((O76&gt;'Infill Capacities'!$DA$19),(O76&lt;='Infill Capacities'!$DB$19))),((O76-'Infill Capacities'!$DA$19)*'Infill Capacities'!$CT$9*('Infill Capacities'!$CW$19)+'Infill Capacities'!$CP$19),(AND((O76&gt;'Infill Capacities'!$DB$19),(O76&lt;='Infill Capacities'!$DC$19))),((O76-'Infill Capacities'!$DB$19)*'Infill Capacities'!$CT$9*('Infill Capacities'!$CX$19)+'Infill Capacities'!$CQ$19),(AND((O76&gt;'Infill Capacities'!$DC$19),(O76&lt;='Infill Capacities'!$DD$19))),((O76-'Infill Capacities'!$DC$19)*'Infill Capacities'!$CT$9*('Infill Capacities'!$CY$19)+'Infill Capacities'!$CS$19))+_xlfn.IFS((O76&lt;='Frame Capacities'!$BS$19),(O76*'Frame Capacities'!$BM$9*'Frame Capacities'!$BN$19),(AND((O76&gt;'Frame Capacities'!$BS$19),(O76&lt;='Frame Capacities'!$BT$19))),((O76-'Frame Capacities'!$BS$19)*'Frame Capacities'!$BM$9*('Frame Capacities'!$BO$19)+'Frame Capacities'!$BI$19),(AND((O76&gt;'Frame Capacities'!$BT$19),(O76&lt;='Frame Capacities'!$BU$19))),((O76-'Frame Capacities'!$BT$19)*'Frame Capacities'!$BM$9*('Frame Capacities'!$BP$19)+'Frame Capacities'!$BJ$19),(AND((O76&gt;'Frame Capacities'!$BU$19),(O76&lt;='Frame Capacities'!$BV$19))),((O76-'Frame Capacities'!$BU$19)*'Frame Capacities'!$BM$9*('Frame Capacities'!$BQ$19)+'Frame Capacities'!$BK$19))</f>
        <v>200</v>
      </c>
      <c r="U76" s="40">
        <f>U75+T76*K76</f>
        <v>2484.965970395941</v>
      </c>
      <c r="V76" s="46"/>
      <c r="X76" s="17">
        <v>1</v>
      </c>
      <c r="Y76" s="15">
        <f>'Structural Information'!$Z$11</f>
        <v>40.367000000000004</v>
      </c>
      <c r="Z76" s="15">
        <f t="shared" si="47"/>
        <v>9.4397078638630338E-2</v>
      </c>
      <c r="AA76" s="15">
        <f t="shared" si="48"/>
        <v>0.25959196625623343</v>
      </c>
      <c r="AB76" s="14" t="s">
        <v>410</v>
      </c>
    </row>
    <row r="77" spans="10:28" x14ac:dyDescent="0.25">
      <c r="X77" s="36"/>
      <c r="Y77" s="14" t="s">
        <v>99</v>
      </c>
      <c r="Z77" s="22">
        <f>SUM(Z71:Z76)</f>
        <v>1.9313304698046576</v>
      </c>
      <c r="AA77" s="22">
        <f>SUM(AA71:AA76)</f>
        <v>23.996282500078117</v>
      </c>
      <c r="AB77" s="24">
        <f>2*PI()*SQRT(AB75/AB73)</f>
        <v>0.70512649128662597</v>
      </c>
    </row>
    <row r="78" spans="10:28" x14ac:dyDescent="0.25">
      <c r="Q78" s="147"/>
      <c r="T78" s="124"/>
    </row>
    <row r="79" spans="10:28" ht="15.75" x14ac:dyDescent="0.25">
      <c r="J79" s="886" t="s">
        <v>313</v>
      </c>
      <c r="K79" s="886"/>
      <c r="L79" s="886"/>
      <c r="M79" s="886"/>
      <c r="N79" s="886"/>
      <c r="O79" s="886"/>
      <c r="P79" s="886"/>
      <c r="Q79" s="886"/>
      <c r="R79" s="886"/>
      <c r="S79" s="886"/>
      <c r="T79" s="886"/>
      <c r="U79" s="886"/>
      <c r="V79" s="886"/>
      <c r="W79" s="37"/>
      <c r="X79" s="886" t="s">
        <v>128</v>
      </c>
      <c r="Y79" s="886"/>
      <c r="Z79" s="886"/>
      <c r="AA79" s="886"/>
      <c r="AB79" s="886"/>
    </row>
    <row r="80" spans="10:28" ht="15" customHeight="1" x14ac:dyDescent="0.25">
      <c r="J80" s="889" t="s">
        <v>9</v>
      </c>
      <c r="K80" s="913" t="s">
        <v>3</v>
      </c>
      <c r="L80" s="913" t="s">
        <v>92</v>
      </c>
      <c r="M80" s="912" t="s">
        <v>94</v>
      </c>
      <c r="N80" s="912" t="s">
        <v>102</v>
      </c>
      <c r="O80" s="914" t="s">
        <v>123</v>
      </c>
      <c r="P80" s="914" t="s">
        <v>295</v>
      </c>
      <c r="Q80" s="914" t="s">
        <v>296</v>
      </c>
      <c r="R80" s="912" t="s">
        <v>298</v>
      </c>
      <c r="S80" s="912" t="s">
        <v>297</v>
      </c>
      <c r="T80" s="889" t="s">
        <v>458</v>
      </c>
      <c r="U80" s="913" t="s">
        <v>124</v>
      </c>
      <c r="V80" s="889" t="s">
        <v>100</v>
      </c>
      <c r="X80" s="550" t="s">
        <v>9</v>
      </c>
      <c r="Y80" s="890" t="s">
        <v>97</v>
      </c>
      <c r="Z80" s="890" t="s">
        <v>98</v>
      </c>
      <c r="AA80" s="890" t="s">
        <v>126</v>
      </c>
      <c r="AB80" s="547" t="s">
        <v>127</v>
      </c>
    </row>
    <row r="81" spans="10:28" x14ac:dyDescent="0.25">
      <c r="J81" s="593"/>
      <c r="K81" s="546"/>
      <c r="L81" s="546"/>
      <c r="M81" s="857"/>
      <c r="N81" s="857"/>
      <c r="O81" s="858"/>
      <c r="P81" s="858"/>
      <c r="Q81" s="858"/>
      <c r="R81" s="857"/>
      <c r="S81" s="857"/>
      <c r="T81" s="593"/>
      <c r="U81" s="546"/>
      <c r="V81" s="593"/>
      <c r="X81" s="550"/>
      <c r="Y81" s="890"/>
      <c r="Z81" s="890"/>
      <c r="AA81" s="890"/>
      <c r="AB81" s="547"/>
    </row>
    <row r="82" spans="10:28" ht="15" customHeight="1" x14ac:dyDescent="0.25">
      <c r="J82" s="41">
        <v>6</v>
      </c>
      <c r="K82" s="40">
        <f>'Structural Information'!$U$6</f>
        <v>3</v>
      </c>
      <c r="L82" s="40">
        <f>L83+K82</f>
        <v>17.75</v>
      </c>
      <c r="M82" s="85">
        <f>'Yield Mechanism'!$V$57</f>
        <v>1.2606056222044743E-2</v>
      </c>
      <c r="N82" s="16">
        <f>M82-M83</f>
        <v>1.099279483050615E-3</v>
      </c>
      <c r="O82" s="42">
        <f t="shared" ref="O82:O87" si="53">N82/K82</f>
        <v>3.6642649435020502E-4</v>
      </c>
      <c r="P82" s="85">
        <f>$C$26</f>
        <v>8.2871046175051685E-3</v>
      </c>
      <c r="Q82" s="85">
        <f>$D$26</f>
        <v>2.9500904244285087E-3</v>
      </c>
      <c r="R82" s="15">
        <f>O82/P82</f>
        <v>4.4216467784923136E-2</v>
      </c>
      <c r="S82" s="15">
        <f>O82/Q82</f>
        <v>0.12420856368197226</v>
      </c>
      <c r="T82" s="40">
        <f>_xlfn.IFS((O82&lt;='Infill Capacities'!$DA$14),(O82*'Infill Capacities'!$CU$14*'Infill Capacities'!$CT$4),(AND((O82&gt;'Infill Capacities'!$DA$14),(O82&lt;='Infill Capacities'!$DB$14))),((O82-'Infill Capacities'!$DA$14)*'Infill Capacities'!$CT$4*('Infill Capacities'!$CW$14)+'Infill Capacities'!$CP$14),(AND((O82&gt;'Infill Capacities'!$DB$14),(O82&lt;='Infill Capacities'!$DC$14))),((O82-'Infill Capacities'!$DB$14)*'Infill Capacities'!$CT$4*('Infill Capacities'!$CX$14)+'Infill Capacities'!$CQ$14),(AND((O82&gt;'Infill Capacities'!$DC$14),(O82&lt;='Infill Capacities'!$DD$14))),((O82-'Infill Capacities'!$DC$14)*'Infill Capacities'!$CT$4*('Infill Capacities'!$CY$14)+'Infill Capacities'!$CS$14))+_xlfn.IFS((O82&lt;='Frame Capacities'!$BS$14),(O82*'Frame Capacities'!$BM$4*'Frame Capacities'!$BN$14),(AND((O82&gt;'Frame Capacities'!$BS$14),(O82&lt;='Frame Capacities'!$BT$14))),((O82-'Frame Capacities'!$BS$14)*'Frame Capacities'!$BM$4*('Frame Capacities'!$BO$14)+'Frame Capacities'!$BI$14),(AND((O82&gt;'Frame Capacities'!$BT$14),(O82&lt;='Frame Capacities'!$BU$14))),((O82-'Frame Capacities'!$BT$14)*'Frame Capacities'!$BM$4*('Frame Capacities'!$BP$14)+'Frame Capacities'!$BJ$14),(AND((O82&gt;'Frame Capacities'!$BU$14),(O82&lt;='Frame Capacities'!$BV$14))),((O82-'Frame Capacities'!$BU$14)*'Frame Capacities'!$BM$4*('Frame Capacities'!$BQ$14)+'Frame Capacities'!$BK$14))</f>
        <v>49.404509716035747</v>
      </c>
      <c r="U82" s="40">
        <f>K82*T82</f>
        <v>148.21352914810723</v>
      </c>
      <c r="V82" s="15">
        <f>U87/AB82</f>
        <v>200.00141667934423</v>
      </c>
      <c r="X82" s="17">
        <v>6</v>
      </c>
      <c r="Y82" s="15">
        <f>'Structural Information'!$Z$6</f>
        <v>37.8446</v>
      </c>
      <c r="Z82" s="15">
        <f t="shared" ref="Z82:Z87" si="54">Y82*M82</f>
        <v>0.47707115530079447</v>
      </c>
      <c r="AA82" s="15">
        <f t="shared" ref="AA82:AA87" si="55">Z82*L82</f>
        <v>8.4680130065891017</v>
      </c>
      <c r="AB82" s="15">
        <f>AA88/Z88</f>
        <v>12.424741842604076</v>
      </c>
    </row>
    <row r="83" spans="10:28" x14ac:dyDescent="0.25">
      <c r="J83" s="41">
        <v>5</v>
      </c>
      <c r="K83" s="40">
        <f>'Structural Information'!$U$7</f>
        <v>3</v>
      </c>
      <c r="L83" s="40">
        <f>L84+K83</f>
        <v>14.75</v>
      </c>
      <c r="M83" s="85">
        <f>'Yield Mechanism'!$V$58</f>
        <v>1.1506776738994128E-2</v>
      </c>
      <c r="N83" s="16">
        <f>M83-M84</f>
        <v>1.7478333413600416E-3</v>
      </c>
      <c r="O83" s="42">
        <f t="shared" si="53"/>
        <v>5.8261111378668051E-4</v>
      </c>
      <c r="P83" s="85">
        <f>$C$27</f>
        <v>9.5976000000000013E-3</v>
      </c>
      <c r="Q83" s="85">
        <f>$D$27</f>
        <v>2.3392237382840416E-3</v>
      </c>
      <c r="R83" s="15">
        <f t="shared" ref="R83:R85" si="56">O83/P83</f>
        <v>6.0703833644523676E-2</v>
      </c>
      <c r="S83" s="15">
        <f t="shared" ref="S83:S84" si="57">O83/Q83</f>
        <v>0.24906173114251143</v>
      </c>
      <c r="T83" s="40">
        <f>_xlfn.IFS((O83&lt;='Infill Capacities'!$DA$15),(O83*'Infill Capacities'!$CU$15*'Infill Capacities'!$CT$5),(AND((O83&gt;'Infill Capacities'!$DA$15),(O83&lt;='Infill Capacities'!$DB$15))),((O83-'Infill Capacities'!$DA$15)*'Infill Capacities'!$CT$5*('Infill Capacities'!$CW$15)+'Infill Capacities'!$CP$15),(AND((O83&gt;'Infill Capacities'!$DB$15),(O83&lt;='Infill Capacities'!$DC$15))),((O83-'Infill Capacities'!$DB$15)*'Infill Capacities'!$CT$5*('Infill Capacities'!$CX$15)+'Infill Capacities'!$CQ$15),(AND((O83&gt;'Infill Capacities'!$DC$15),(O83&lt;='Infill Capacities'!$DD$15))),((O83-'Infill Capacities'!$DC$15)*'Infill Capacities'!$CT$5*('Infill Capacities'!$CY$15)+'Infill Capacities'!$CS$15))+_xlfn.IFS((O83&lt;='Frame Capacities'!$BS$15),(O83*'Frame Capacities'!$BM$5*'Frame Capacities'!$BN$15),(AND((O83&gt;'Frame Capacities'!$BS$15),(O83&lt;='Frame Capacities'!$BT$15))),((O83-'Frame Capacities'!$BS$15)*'Frame Capacities'!$BM$5*('Frame Capacities'!$BO$15)+'Frame Capacities'!$BI$15),(AND((O83&gt;'Frame Capacities'!$BT$15),(O83&lt;='Frame Capacities'!$BU$15))),((O83-'Frame Capacities'!$BT$15)*'Frame Capacities'!$BM$5*('Frame Capacities'!$BP$15)+'Frame Capacities'!$BJ$15),(AND((O83&gt;'Frame Capacities'!$BU$15),(O83&lt;='Frame Capacities'!$BV$15))),((O83-'Frame Capacities'!$BU$15)*'Frame Capacities'!$BM$5*('Frame Capacities'!$BQ$15)+'Frame Capacities'!$BK$15))</f>
        <v>97.506028793742317</v>
      </c>
      <c r="U83" s="40">
        <f>U82+T83*K83</f>
        <v>440.73161552933419</v>
      </c>
      <c r="V83" s="44"/>
      <c r="X83" s="17">
        <v>5</v>
      </c>
      <c r="Y83" s="15">
        <f>'Structural Information'!$Z$7</f>
        <v>40.367000000000004</v>
      </c>
      <c r="Z83" s="15">
        <f t="shared" si="54"/>
        <v>0.46449405662297599</v>
      </c>
      <c r="AA83" s="15">
        <f t="shared" si="55"/>
        <v>6.8512873351888963</v>
      </c>
      <c r="AB83" s="14" t="s">
        <v>409</v>
      </c>
    </row>
    <row r="84" spans="10:28" ht="15" customHeight="1" x14ac:dyDescent="0.25">
      <c r="J84" s="41">
        <v>4</v>
      </c>
      <c r="K84" s="40">
        <f>'Structural Information'!$U$8</f>
        <v>3</v>
      </c>
      <c r="L84" s="40">
        <f>L85+K84</f>
        <v>11.75</v>
      </c>
      <c r="M84" s="85">
        <f>'Yield Mechanism'!$V$59</f>
        <v>9.7589433976340862E-3</v>
      </c>
      <c r="N84" s="42">
        <f>M84-M85</f>
        <v>2.2826421894926504E-3</v>
      </c>
      <c r="O84" s="42">
        <f t="shared" si="53"/>
        <v>7.6088072983088346E-4</v>
      </c>
      <c r="P84" s="85">
        <f>$C$28</f>
        <v>9.5975999999999995E-3</v>
      </c>
      <c r="Q84" s="85">
        <f>$D$28</f>
        <v>2.15062667048332E-3</v>
      </c>
      <c r="R84" s="15">
        <f t="shared" si="56"/>
        <v>7.927822891461235E-2</v>
      </c>
      <c r="S84" s="15">
        <f t="shared" si="57"/>
        <v>0.35379489163495181</v>
      </c>
      <c r="T84" s="40">
        <f>_xlfn.IFS((O84&lt;='Infill Capacities'!$DA$16),(O84*'Infill Capacities'!$CU$16*'Infill Capacities'!$CT$6),(AND((O84&gt;'Infill Capacities'!$DA$16),(O84&lt;='Infill Capacities'!$DB$16))),((O84-'Infill Capacities'!$DA$16)*'Infill Capacities'!$CT$6*('Infill Capacities'!$CW$16)+'Infill Capacities'!$CP$16),(AND((O84&gt;'Infill Capacities'!$DB$16),(O84&lt;='Infill Capacities'!$DC$16))),((O84-'Infill Capacities'!$DB$16)*'Infill Capacities'!$CT$6*('Infill Capacities'!$CX$16)+'Infill Capacities'!$CQ$16),(AND((O84&gt;'Infill Capacities'!$DC$16),(O84&lt;='Infill Capacities'!$DD$16))),((O84-'Infill Capacities'!$DC$16)*'Infill Capacities'!$CT$6*('Infill Capacities'!$CY$16)+'Infill Capacities'!$CS$16))+_xlfn.IFS((O84&lt;='Frame Capacities'!$BS$16),(O84*'Frame Capacities'!$BM$6*'Frame Capacities'!$BN$16),(AND((O84&gt;'Frame Capacities'!$BS$16),(O84&lt;='Frame Capacities'!$BT$16))),((O84-'Frame Capacities'!$BS$16)*'Frame Capacities'!$BM$6*('Frame Capacities'!$BO$16)+'Frame Capacities'!$BI$16),(AND((O84&gt;'Frame Capacities'!$BT$16),(O84&lt;='Frame Capacities'!$BU$16))),((O84-'Frame Capacities'!$BT$16)*'Frame Capacities'!$BM$6*('Frame Capacities'!$BP$16)+'Frame Capacities'!$BJ$16),(AND((O84&gt;'Frame Capacities'!$BU$16),(O84&lt;='Frame Capacities'!$BV$16))),((O84-'Frame Capacities'!$BU$16)*'Frame Capacities'!$BM$6*('Frame Capacities'!$BQ$16)+'Frame Capacities'!$BK$16))</f>
        <v>138.30051068745192</v>
      </c>
      <c r="U84" s="40">
        <f>U83+T84*K84</f>
        <v>855.63314759168998</v>
      </c>
      <c r="V84" s="45" t="s">
        <v>134</v>
      </c>
      <c r="X84" s="17">
        <v>4</v>
      </c>
      <c r="Y84" s="15">
        <f>'Structural Information'!$Z$8</f>
        <v>40.367000000000004</v>
      </c>
      <c r="Z84" s="15">
        <f t="shared" si="54"/>
        <v>0.39393926813229518</v>
      </c>
      <c r="AA84" s="15">
        <f t="shared" si="55"/>
        <v>4.6287864005544685</v>
      </c>
      <c r="AB84" s="24">
        <f>T87/M82</f>
        <v>15865.390132899103</v>
      </c>
    </row>
    <row r="85" spans="10:28" x14ac:dyDescent="0.25">
      <c r="J85" s="41">
        <v>3</v>
      </c>
      <c r="K85" s="40">
        <f>'Structural Information'!$U$9</f>
        <v>3</v>
      </c>
      <c r="L85" s="40">
        <f>L86+K85</f>
        <v>8.75</v>
      </c>
      <c r="M85" s="85">
        <f>'Yield Mechanism'!$V$60</f>
        <v>7.4763012081414358E-3</v>
      </c>
      <c r="N85" s="16">
        <f>M85-M86</f>
        <v>2.5308492240723665E-3</v>
      </c>
      <c r="O85" s="42">
        <f t="shared" si="53"/>
        <v>8.4361640802412213E-4</v>
      </c>
      <c r="P85" s="85">
        <f>$C$29</f>
        <v>9.0401636363636392E-3</v>
      </c>
      <c r="Q85" s="85">
        <f>$D$29</f>
        <v>1.9804855923109218E-3</v>
      </c>
      <c r="R85" s="40">
        <f t="shared" si="56"/>
        <v>9.3318709921434859E-2</v>
      </c>
      <c r="S85" s="15">
        <f>O85/Q85</f>
        <v>0.42596442574457288</v>
      </c>
      <c r="T85" s="40">
        <f>_xlfn.IFS((O85&lt;='Infill Capacities'!$DA$17),(O85*'Infill Capacities'!$CU$17*'Infill Capacities'!$CT$7),(AND((O85&gt;'Infill Capacities'!$DA$17),(O85&lt;='Infill Capacities'!$DB$17))),((O85-'Infill Capacities'!$DA$17)*'Infill Capacities'!$CT$7*('Infill Capacities'!$CW$17)+'Infill Capacities'!$CP$17),(AND((O85&gt;'Infill Capacities'!$DB$17),(O85&lt;='Infill Capacities'!$DC$17))),((O85-'Infill Capacities'!$DB$17)*'Infill Capacities'!$CT$7*('Infill Capacities'!$CX$17)+'Infill Capacities'!$CQ$17),(AND((O85&gt;'Infill Capacities'!$DC$17),(O85&lt;='Infill Capacities'!$DD$17))),((O85-'Infill Capacities'!$DC$17)*'Infill Capacities'!$CT$7*('Infill Capacities'!$CY$17)+'Infill Capacities'!$CS$17))+_xlfn.IFS((O85&lt;='Frame Capacities'!$BS$17),(O85*'Frame Capacities'!$BM$7*'Frame Capacities'!$BN$17),(AND((O85&gt;'Frame Capacities'!$BS$17),(O85&lt;='Frame Capacities'!$BT$17))),((O85-'Frame Capacities'!$BS$17)*'Frame Capacities'!$BM$7*('Frame Capacities'!$BO$17)+'Frame Capacities'!$BI$17),(AND((O85&gt;'Frame Capacities'!$BT$17),(O85&lt;='Frame Capacities'!$BU$17))),((O85-'Frame Capacities'!$BT$17)*'Frame Capacities'!$BM$7*('Frame Capacities'!$BP$17)+'Frame Capacities'!$BJ$17),(AND((O85&gt;'Frame Capacities'!$BU$17),(O85&lt;='Frame Capacities'!$BV$17))),((O85-'Frame Capacities'!$BU$17)*'Frame Capacities'!$BM$7*('Frame Capacities'!$BQ$17)+'Frame Capacities'!$BK$17))</f>
        <v>169.55256910622521</v>
      </c>
      <c r="U85" s="40">
        <f>U84+T85*K85</f>
        <v>1364.2908549103656</v>
      </c>
      <c r="V85" s="43">
        <v>0</v>
      </c>
      <c r="X85" s="17">
        <v>3</v>
      </c>
      <c r="Y85" s="15">
        <f>'Structural Information'!$Z$9</f>
        <v>40.367000000000004</v>
      </c>
      <c r="Z85" s="15">
        <f t="shared" si="54"/>
        <v>0.30179585086904537</v>
      </c>
      <c r="AA85" s="15">
        <f t="shared" si="55"/>
        <v>2.640713695104147</v>
      </c>
      <c r="AB85" s="23" t="s">
        <v>411</v>
      </c>
    </row>
    <row r="86" spans="10:28" x14ac:dyDescent="0.25">
      <c r="J86" s="41">
        <v>2</v>
      </c>
      <c r="K86" s="40">
        <f>'Structural Information'!$U$10</f>
        <v>3</v>
      </c>
      <c r="L86" s="40">
        <f>L87+K86</f>
        <v>5.75</v>
      </c>
      <c r="M86" s="85">
        <f>'Yield Mechanism'!$V$61</f>
        <v>4.9454519840690693E-3</v>
      </c>
      <c r="N86" s="16">
        <f>M86-M87</f>
        <v>2.6069804940244703E-3</v>
      </c>
      <c r="O86" s="42">
        <f t="shared" si="53"/>
        <v>8.6899349800815672E-4</v>
      </c>
      <c r="P86" s="85">
        <f>$C$30</f>
        <v>8.5386603238057183E-3</v>
      </c>
      <c r="Q86" s="85">
        <f>$D$30</f>
        <v>1.8270494715492639E-3</v>
      </c>
      <c r="R86" s="15">
        <f>O86/P86</f>
        <v>0.10177164391765411</v>
      </c>
      <c r="S86" s="15">
        <f t="shared" ref="S86:S87" si="58">O86/Q86</f>
        <v>0.4756266929495267</v>
      </c>
      <c r="T86" s="40">
        <f>_xlfn.IFS((O86&lt;='Infill Capacities'!$DA$18),(O86*'Infill Capacities'!$CU$18*'Infill Capacities'!$CT$8),(AND((O86&gt;'Infill Capacities'!$DA$18),(O86&lt;='Infill Capacities'!$DB$18))),((O86-'Infill Capacities'!$DA$18)*'Infill Capacities'!$CT$8*('Infill Capacities'!$CW$18)+'Infill Capacities'!$CP$18),(AND((O86&gt;'Infill Capacities'!$DB$18),(O86&lt;='Infill Capacities'!$DC$18))),((O86-'Infill Capacities'!$DB$18)*'Infill Capacities'!$CT$8*('Infill Capacities'!$CX$18)+'Infill Capacities'!$CQ$18),(AND((O86&gt;'Infill Capacities'!$DC$18),(O86&lt;='Infill Capacities'!$DD$18))),((O86-'Infill Capacities'!$DC$18)*'Infill Capacities'!$CT$8*('Infill Capacities'!$CY$18)+'Infill Capacities'!$CS$18))+_xlfn.IFS((O86&lt;='Frame Capacities'!$BS$18),(O86*'Frame Capacities'!$BM$8*'Frame Capacities'!$BN$18),(AND((O86&gt;'Frame Capacities'!$BS$18),(O86&lt;='Frame Capacities'!$BT$18))),((O86-'Frame Capacities'!$BS$18)*'Frame Capacities'!$BM$8*('Frame Capacities'!$BO$18)+'Frame Capacities'!$BI$18),(AND((O86&gt;'Frame Capacities'!$BT$18),(O86&lt;='Frame Capacities'!$BU$18))),((O86-'Frame Capacities'!$BT$18)*'Frame Capacities'!$BM$8*('Frame Capacities'!$BP$18)+'Frame Capacities'!$BJ$18),(AND((O86&gt;'Frame Capacities'!$BU$18),(O86&lt;='Frame Capacities'!$BV$18))),((O86-'Frame Capacities'!$BU$18)*'Frame Capacities'!$BM$8*('Frame Capacities'!$BQ$18)+'Frame Capacities'!$BK$18))</f>
        <v>190.22503849519182</v>
      </c>
      <c r="U86" s="40">
        <f>U85+T86*K86</f>
        <v>1934.965970395941</v>
      </c>
      <c r="V86" s="44"/>
      <c r="X86" s="17">
        <v>2</v>
      </c>
      <c r="Y86" s="15">
        <f>'Structural Information'!$Z$10</f>
        <v>40.367000000000004</v>
      </c>
      <c r="Z86" s="15">
        <f t="shared" si="54"/>
        <v>0.19963306024091615</v>
      </c>
      <c r="AA86" s="15">
        <f t="shared" si="55"/>
        <v>1.1478900963852678</v>
      </c>
      <c r="AB86" s="15">
        <f>(('Structural Information'!$Z$6*M82+'Structural Information'!$Z$7*M83+'Structural Information'!$Z$8*M84+'Structural Information'!$Z$9*M85+'Structural Information'!$Z$10*M86+'Structural Information'!$Z$11*M87)^2)/('Structural Information'!$Z$6*M82*M82+'Structural Information'!$Z$7*M83*M83+'Structural Information'!$Z$8*M84*M84+'Structural Information'!$Z$9*M85*M85+'Structural Information'!$Z$10*M86*M86+'Structural Information'!$Z$11*M87*M87)</f>
        <v>199.8136171286562</v>
      </c>
    </row>
    <row r="87" spans="10:28" x14ac:dyDescent="0.25">
      <c r="J87" s="41">
        <v>1</v>
      </c>
      <c r="K87" s="40">
        <f>'Structural Information'!$U$11</f>
        <v>2.75</v>
      </c>
      <c r="L87" s="40">
        <f>K87</f>
        <v>2.75</v>
      </c>
      <c r="M87" s="85">
        <f>'Yield Mechanism'!$V$62</f>
        <v>2.338471490044599E-3</v>
      </c>
      <c r="N87" s="16">
        <f>M87</f>
        <v>2.338471490044599E-3</v>
      </c>
      <c r="O87" s="42">
        <f t="shared" si="53"/>
        <v>8.5035326910712697E-4</v>
      </c>
      <c r="P87" s="85">
        <f>$C$31</f>
        <v>6.5680321766578668E-3</v>
      </c>
      <c r="Q87" s="85">
        <f>$D$31</f>
        <v>1.7839817374026652E-3</v>
      </c>
      <c r="R87" s="15">
        <f t="shared" ref="R87" si="59">O87/P87</f>
        <v>0.12946849927581017</v>
      </c>
      <c r="S87" s="15">
        <f t="shared" si="58"/>
        <v>0.47666029941829635</v>
      </c>
      <c r="T87" s="40">
        <f>_xlfn.IFS((O87&lt;='Infill Capacities'!$DA$19),(O87*'Infill Capacities'!$CU$19*'Infill Capacities'!$CT$9),(AND((O87&gt;'Infill Capacities'!$DA$19),(O87&lt;='Infill Capacities'!$DB$19))),((O87-'Infill Capacities'!$DA$19)*'Infill Capacities'!$CT$9*('Infill Capacities'!$CW$19)+'Infill Capacities'!$CP$19),(AND((O87&gt;'Infill Capacities'!$DB$19),(O87&lt;='Infill Capacities'!$DC$19))),((O87-'Infill Capacities'!$DB$19)*'Infill Capacities'!$CT$9*('Infill Capacities'!$CX$19)+'Infill Capacities'!$CQ$19),(AND((O87&gt;'Infill Capacities'!$DC$19),(O87&lt;='Infill Capacities'!$DD$19))),((O87-'Infill Capacities'!$DC$19)*'Infill Capacities'!$CT$9*('Infill Capacities'!$CY$19)+'Infill Capacities'!$CS$19))+_xlfn.IFS((O87&lt;='Frame Capacities'!$BS$19),(O87*'Frame Capacities'!$BM$9*'Frame Capacities'!$BN$19),(AND((O87&gt;'Frame Capacities'!$BS$19),(O87&lt;='Frame Capacities'!$BT$19))),((O87-'Frame Capacities'!$BS$19)*'Frame Capacities'!$BM$9*('Frame Capacities'!$BO$19)+'Frame Capacities'!$BI$19),(AND((O87&gt;'Frame Capacities'!$BT$19),(O87&lt;='Frame Capacities'!$BU$19))),((O87-'Frame Capacities'!$BT$19)*'Frame Capacities'!$BM$9*('Frame Capacities'!$BP$19)+'Frame Capacities'!$BJ$19),(AND((O87&gt;'Frame Capacities'!$BU$19),(O87&lt;='Frame Capacities'!$BV$19))),((O87-'Frame Capacities'!$BU$19)*'Frame Capacities'!$BM$9*('Frame Capacities'!$BQ$19)+'Frame Capacities'!$BK$19))</f>
        <v>200</v>
      </c>
      <c r="U87" s="40">
        <f>U86+T87*K87</f>
        <v>2484.965970395941</v>
      </c>
      <c r="V87" s="46"/>
      <c r="X87" s="17">
        <v>1</v>
      </c>
      <c r="Y87" s="15">
        <f>'Structural Information'!$Z$11</f>
        <v>40.367000000000004</v>
      </c>
      <c r="Z87" s="15">
        <f t="shared" si="54"/>
        <v>9.4397078638630338E-2</v>
      </c>
      <c r="AA87" s="15">
        <f t="shared" si="55"/>
        <v>0.25959196625623343</v>
      </c>
      <c r="AB87" s="14" t="s">
        <v>410</v>
      </c>
    </row>
    <row r="88" spans="10:28" x14ac:dyDescent="0.25">
      <c r="X88" s="36"/>
      <c r="Y88" s="14" t="s">
        <v>99</v>
      </c>
      <c r="Z88" s="22">
        <f>SUM(Z82:Z87)</f>
        <v>1.9313304698046576</v>
      </c>
      <c r="AA88" s="22">
        <f>SUM(AA82:AA87)</f>
        <v>23.996282500078117</v>
      </c>
      <c r="AB88" s="24">
        <f>2*PI()*SQRT(AB86/AB84)</f>
        <v>0.70512649128662597</v>
      </c>
    </row>
    <row r="89" spans="10:28" x14ac:dyDescent="0.25">
      <c r="S89" s="147"/>
    </row>
    <row r="90" spans="10:28" ht="15.75" x14ac:dyDescent="0.25">
      <c r="J90" s="886" t="s">
        <v>314</v>
      </c>
      <c r="K90" s="886"/>
      <c r="L90" s="886"/>
      <c r="M90" s="886"/>
      <c r="N90" s="886"/>
      <c r="O90" s="886"/>
      <c r="P90" s="886"/>
      <c r="Q90" s="886"/>
      <c r="R90" s="886"/>
      <c r="S90" s="886"/>
      <c r="T90" s="886"/>
      <c r="U90" s="886"/>
      <c r="V90" s="886"/>
      <c r="W90" s="37"/>
      <c r="X90" s="886" t="s">
        <v>128</v>
      </c>
      <c r="Y90" s="886"/>
      <c r="Z90" s="886"/>
      <c r="AA90" s="886"/>
      <c r="AB90" s="886"/>
    </row>
    <row r="91" spans="10:28" ht="15" customHeight="1" x14ac:dyDescent="0.25">
      <c r="J91" s="889" t="s">
        <v>9</v>
      </c>
      <c r="K91" s="913" t="s">
        <v>3</v>
      </c>
      <c r="L91" s="913" t="s">
        <v>92</v>
      </c>
      <c r="M91" s="912" t="s">
        <v>94</v>
      </c>
      <c r="N91" s="912" t="s">
        <v>102</v>
      </c>
      <c r="O91" s="914" t="s">
        <v>123</v>
      </c>
      <c r="P91" s="914" t="s">
        <v>295</v>
      </c>
      <c r="Q91" s="914" t="s">
        <v>296</v>
      </c>
      <c r="R91" s="912" t="s">
        <v>298</v>
      </c>
      <c r="S91" s="912" t="s">
        <v>297</v>
      </c>
      <c r="T91" s="889" t="s">
        <v>458</v>
      </c>
      <c r="U91" s="913" t="s">
        <v>124</v>
      </c>
      <c r="V91" s="889" t="s">
        <v>100</v>
      </c>
      <c r="X91" s="550" t="s">
        <v>9</v>
      </c>
      <c r="Y91" s="890" t="s">
        <v>97</v>
      </c>
      <c r="Z91" s="890" t="s">
        <v>98</v>
      </c>
      <c r="AA91" s="890" t="s">
        <v>126</v>
      </c>
      <c r="AB91" s="547" t="s">
        <v>127</v>
      </c>
    </row>
    <row r="92" spans="10:28" x14ac:dyDescent="0.25">
      <c r="J92" s="593"/>
      <c r="K92" s="546"/>
      <c r="L92" s="546"/>
      <c r="M92" s="857"/>
      <c r="N92" s="857"/>
      <c r="O92" s="858"/>
      <c r="P92" s="858"/>
      <c r="Q92" s="858"/>
      <c r="R92" s="857"/>
      <c r="S92" s="857"/>
      <c r="T92" s="593"/>
      <c r="U92" s="546"/>
      <c r="V92" s="593"/>
      <c r="X92" s="550"/>
      <c r="Y92" s="890"/>
      <c r="Z92" s="890"/>
      <c r="AA92" s="890"/>
      <c r="AB92" s="547"/>
    </row>
    <row r="93" spans="10:28" x14ac:dyDescent="0.25">
      <c r="J93" s="41">
        <v>6</v>
      </c>
      <c r="K93" s="40">
        <f>'Structural Information'!$U$6</f>
        <v>3</v>
      </c>
      <c r="L93" s="40">
        <f>L94+K93</f>
        <v>17.75</v>
      </c>
      <c r="M93" s="85">
        <f>'Yield Mechanism'!$V$57</f>
        <v>1.2606056222044743E-2</v>
      </c>
      <c r="N93" s="16">
        <f>M93-M94</f>
        <v>1.099279483050615E-3</v>
      </c>
      <c r="O93" s="42">
        <f t="shared" ref="O93:O98" si="60">N93/K93</f>
        <v>3.6642649435020502E-4</v>
      </c>
      <c r="P93" s="85">
        <f>$C$26</f>
        <v>8.2871046175051685E-3</v>
      </c>
      <c r="Q93" s="85">
        <f>$D$26</f>
        <v>2.9500904244285087E-3</v>
      </c>
      <c r="R93" s="15">
        <f>O93/P93</f>
        <v>4.4216467784923136E-2</v>
      </c>
      <c r="S93" s="15">
        <f>O93/Q93</f>
        <v>0.12420856368197226</v>
      </c>
      <c r="T93" s="40">
        <f>_xlfn.IFS((O93&lt;='Infill Capacities'!$DA$14),(O93*'Infill Capacities'!$CU$14*'Infill Capacities'!$CT$4),(AND((O93&gt;'Infill Capacities'!$DA$14),(O93&lt;='Infill Capacities'!$DB$14))),((O93-'Infill Capacities'!$DA$14)*'Infill Capacities'!$CT$4*('Infill Capacities'!$CW$14)+'Infill Capacities'!$CP$14),(AND((O93&gt;'Infill Capacities'!$DB$14),(O93&lt;='Infill Capacities'!$DC$14))),((O93-'Infill Capacities'!$DB$14)*'Infill Capacities'!$CT$4*('Infill Capacities'!$CX$14)+'Infill Capacities'!$CQ$14),(AND((O93&gt;'Infill Capacities'!$DC$14),(O93&lt;='Infill Capacities'!$DD$14))),((O93-'Infill Capacities'!$DC$14)*'Infill Capacities'!$CT$4*('Infill Capacities'!$CY$14)+'Infill Capacities'!$CS$14))+_xlfn.IFS((O93&lt;='Frame Capacities'!$BS$14),(O93*'Frame Capacities'!$BM$4*'Frame Capacities'!$BN$14),(AND((O93&gt;'Frame Capacities'!$BS$14),(O93&lt;='Frame Capacities'!$BT$14))),((O93-'Frame Capacities'!$BS$14)*'Frame Capacities'!$BM$4*('Frame Capacities'!$BO$14)+'Frame Capacities'!$BI$14),(AND((O93&gt;'Frame Capacities'!$BT$14),(O93&lt;='Frame Capacities'!$BU$14))),((O93-'Frame Capacities'!$BT$14)*'Frame Capacities'!$BM$4*('Frame Capacities'!$BP$14)+'Frame Capacities'!$BJ$14),(AND((O93&gt;'Frame Capacities'!$BU$14),(O93&lt;='Frame Capacities'!$BV$14))),((O93-'Frame Capacities'!$BU$14)*'Frame Capacities'!$BM$4*('Frame Capacities'!$BQ$14)+'Frame Capacities'!$BK$14))</f>
        <v>49.404509716035747</v>
      </c>
      <c r="U93" s="40">
        <f>K93*T93</f>
        <v>148.21352914810723</v>
      </c>
      <c r="V93" s="15">
        <f>U98/AB93</f>
        <v>200.00141667934423</v>
      </c>
      <c r="X93" s="17">
        <v>6</v>
      </c>
      <c r="Y93" s="15">
        <f>'Structural Information'!$Z$6</f>
        <v>37.8446</v>
      </c>
      <c r="Z93" s="15">
        <f t="shared" ref="Z93:Z98" si="61">Y93*M93</f>
        <v>0.47707115530079447</v>
      </c>
      <c r="AA93" s="15">
        <f t="shared" ref="AA93:AA98" si="62">Z93*L93</f>
        <v>8.4680130065891017</v>
      </c>
      <c r="AB93" s="15">
        <f>AA99/Z99</f>
        <v>12.424741842604076</v>
      </c>
    </row>
    <row r="94" spans="10:28" x14ac:dyDescent="0.25">
      <c r="J94" s="41">
        <v>5</v>
      </c>
      <c r="K94" s="40">
        <f>'Structural Information'!$U$7</f>
        <v>3</v>
      </c>
      <c r="L94" s="40">
        <f>L95+K94</f>
        <v>14.75</v>
      </c>
      <c r="M94" s="85">
        <f>'Yield Mechanism'!$V$58</f>
        <v>1.1506776738994128E-2</v>
      </c>
      <c r="N94" s="16">
        <f>M94-M95</f>
        <v>1.7478333413600416E-3</v>
      </c>
      <c r="O94" s="42">
        <f t="shared" si="60"/>
        <v>5.8261111378668051E-4</v>
      </c>
      <c r="P94" s="85">
        <f>$C$27</f>
        <v>9.5976000000000013E-3</v>
      </c>
      <c r="Q94" s="85">
        <f>$D$27</f>
        <v>2.3392237382840416E-3</v>
      </c>
      <c r="R94" s="15">
        <f t="shared" ref="R94:R96" si="63">O94/P94</f>
        <v>6.0703833644523676E-2</v>
      </c>
      <c r="S94" s="15">
        <f t="shared" ref="S94:S95" si="64">O94/Q94</f>
        <v>0.24906173114251143</v>
      </c>
      <c r="T94" s="40">
        <f>_xlfn.IFS((O94&lt;='Infill Capacities'!$DA$15),(O94*'Infill Capacities'!$CU$15*'Infill Capacities'!$CT$5),(AND((O94&gt;'Infill Capacities'!$DA$15),(O94&lt;='Infill Capacities'!$DB$15))),((O94-'Infill Capacities'!$DA$15)*'Infill Capacities'!$CT$5*('Infill Capacities'!$CW$15)+'Infill Capacities'!$CP$15),(AND((O94&gt;'Infill Capacities'!$DB$15),(O94&lt;='Infill Capacities'!$DC$15))),((O94-'Infill Capacities'!$DB$15)*'Infill Capacities'!$CT$5*('Infill Capacities'!$CX$15)+'Infill Capacities'!$CQ$15),(AND((O94&gt;'Infill Capacities'!$DC$15),(O94&lt;='Infill Capacities'!$DD$15))),((O94-'Infill Capacities'!$DC$15)*'Infill Capacities'!$CT$5*('Infill Capacities'!$CY$15)+'Infill Capacities'!$CS$15))+_xlfn.IFS((O94&lt;='Frame Capacities'!$BS$15),(O94*'Frame Capacities'!$BM$5*'Frame Capacities'!$BN$15),(AND((O94&gt;'Frame Capacities'!$BS$15),(O94&lt;='Frame Capacities'!$BT$15))),((O94-'Frame Capacities'!$BS$15)*'Frame Capacities'!$BM$5*('Frame Capacities'!$BO$15)+'Frame Capacities'!$BI$15),(AND((O94&gt;'Frame Capacities'!$BT$15),(O94&lt;='Frame Capacities'!$BU$15))),((O94-'Frame Capacities'!$BT$15)*'Frame Capacities'!$BM$5*('Frame Capacities'!$BP$15)+'Frame Capacities'!$BJ$15),(AND((O94&gt;'Frame Capacities'!$BU$15),(O94&lt;='Frame Capacities'!$BV$15))),((O94-'Frame Capacities'!$BU$15)*'Frame Capacities'!$BM$5*('Frame Capacities'!$BQ$15)+'Frame Capacities'!$BK$15))</f>
        <v>97.506028793742317</v>
      </c>
      <c r="U94" s="40">
        <f>U93+T94*K94</f>
        <v>440.73161552933419</v>
      </c>
      <c r="V94" s="44"/>
      <c r="X94" s="17">
        <v>5</v>
      </c>
      <c r="Y94" s="15">
        <f>'Structural Information'!$Z$7</f>
        <v>40.367000000000004</v>
      </c>
      <c r="Z94" s="15">
        <f t="shared" si="61"/>
        <v>0.46449405662297599</v>
      </c>
      <c r="AA94" s="15">
        <f t="shared" si="62"/>
        <v>6.8512873351888963</v>
      </c>
      <c r="AB94" s="14" t="s">
        <v>409</v>
      </c>
    </row>
    <row r="95" spans="10:28" ht="15" customHeight="1" x14ac:dyDescent="0.25">
      <c r="J95" s="41">
        <v>4</v>
      </c>
      <c r="K95" s="40">
        <f>'Structural Information'!$U$8</f>
        <v>3</v>
      </c>
      <c r="L95" s="40">
        <f>L96+K95</f>
        <v>11.75</v>
      </c>
      <c r="M95" s="85">
        <f>'Yield Mechanism'!$V$59</f>
        <v>9.7589433976340862E-3</v>
      </c>
      <c r="N95" s="42">
        <f>M95-M96</f>
        <v>2.2826421894926504E-3</v>
      </c>
      <c r="O95" s="42">
        <f t="shared" si="60"/>
        <v>7.6088072983088346E-4</v>
      </c>
      <c r="P95" s="85">
        <f>$C$28</f>
        <v>9.5975999999999995E-3</v>
      </c>
      <c r="Q95" s="85">
        <f>$D$28</f>
        <v>2.15062667048332E-3</v>
      </c>
      <c r="R95" s="15">
        <f t="shared" si="63"/>
        <v>7.927822891461235E-2</v>
      </c>
      <c r="S95" s="15">
        <f t="shared" si="64"/>
        <v>0.35379489163495181</v>
      </c>
      <c r="T95" s="40">
        <f>_xlfn.IFS((O95&lt;='Infill Capacities'!$DA$16),(O95*'Infill Capacities'!$CU$16*'Infill Capacities'!$CT$6),(AND((O95&gt;'Infill Capacities'!$DA$16),(O95&lt;='Infill Capacities'!$DB$16))),((O95-'Infill Capacities'!$DA$16)*'Infill Capacities'!$CT$6*('Infill Capacities'!$CW$16)+'Infill Capacities'!$CP$16),(AND((O95&gt;'Infill Capacities'!$DB$16),(O95&lt;='Infill Capacities'!$DC$16))),((O95-'Infill Capacities'!$DB$16)*'Infill Capacities'!$CT$6*('Infill Capacities'!$CX$16)+'Infill Capacities'!$CQ$16),(AND((O95&gt;'Infill Capacities'!$DC$16),(O95&lt;='Infill Capacities'!$DD$16))),((O95-'Infill Capacities'!$DC$16)*'Infill Capacities'!$CT$6*('Infill Capacities'!$CY$16)+'Infill Capacities'!$CS$16))+_xlfn.IFS((O95&lt;='Frame Capacities'!$BS$16),(O95*'Frame Capacities'!$BM$6*'Frame Capacities'!$BN$16),(AND((O95&gt;'Frame Capacities'!$BS$16),(O95&lt;='Frame Capacities'!$BT$16))),((O95-'Frame Capacities'!$BS$16)*'Frame Capacities'!$BM$6*('Frame Capacities'!$BO$16)+'Frame Capacities'!$BI$16),(AND((O95&gt;'Frame Capacities'!$BT$16),(O95&lt;='Frame Capacities'!$BU$16))),((O95-'Frame Capacities'!$BT$16)*'Frame Capacities'!$BM$6*('Frame Capacities'!$BP$16)+'Frame Capacities'!$BJ$16),(AND((O95&gt;'Frame Capacities'!$BU$16),(O95&lt;='Frame Capacities'!$BV$16))),((O95-'Frame Capacities'!$BU$16)*'Frame Capacities'!$BM$6*('Frame Capacities'!$BQ$16)+'Frame Capacities'!$BK$16))</f>
        <v>138.30051068745192</v>
      </c>
      <c r="U95" s="40">
        <f>U94+T95*K95</f>
        <v>855.63314759168998</v>
      </c>
      <c r="V95" s="45" t="s">
        <v>134</v>
      </c>
      <c r="X95" s="17">
        <v>4</v>
      </c>
      <c r="Y95" s="15">
        <f>'Structural Information'!$Z$8</f>
        <v>40.367000000000004</v>
      </c>
      <c r="Z95" s="15">
        <f t="shared" si="61"/>
        <v>0.39393926813229518</v>
      </c>
      <c r="AA95" s="15">
        <f t="shared" si="62"/>
        <v>4.6287864005544685</v>
      </c>
      <c r="AB95" s="24">
        <f>T98/M93</f>
        <v>15865.390132899103</v>
      </c>
    </row>
    <row r="96" spans="10:28" x14ac:dyDescent="0.25">
      <c r="J96" s="41">
        <v>3</v>
      </c>
      <c r="K96" s="40">
        <f>'Structural Information'!$U$9</f>
        <v>3</v>
      </c>
      <c r="L96" s="40">
        <f>L97+K96</f>
        <v>8.75</v>
      </c>
      <c r="M96" s="85">
        <f>'Yield Mechanism'!$V$60</f>
        <v>7.4763012081414358E-3</v>
      </c>
      <c r="N96" s="16">
        <f>M96-M97</f>
        <v>2.5308492240723665E-3</v>
      </c>
      <c r="O96" s="42">
        <f t="shared" si="60"/>
        <v>8.4361640802412213E-4</v>
      </c>
      <c r="P96" s="85">
        <f>$C$29</f>
        <v>9.0401636363636392E-3</v>
      </c>
      <c r="Q96" s="85">
        <f>$D$29</f>
        <v>1.9804855923109218E-3</v>
      </c>
      <c r="R96" s="40">
        <f t="shared" si="63"/>
        <v>9.3318709921434859E-2</v>
      </c>
      <c r="S96" s="15">
        <f>O96/Q96</f>
        <v>0.42596442574457288</v>
      </c>
      <c r="T96" s="40">
        <f>_xlfn.IFS((O96&lt;='Infill Capacities'!$DA$17),(O96*'Infill Capacities'!$CU$17*'Infill Capacities'!$CT$7),(AND((O96&gt;'Infill Capacities'!$DA$17),(O96&lt;='Infill Capacities'!$DB$17))),((O96-'Infill Capacities'!$DA$17)*'Infill Capacities'!$CT$7*('Infill Capacities'!$CW$17)+'Infill Capacities'!$CP$17),(AND((O96&gt;'Infill Capacities'!$DB$17),(O96&lt;='Infill Capacities'!$DC$17))),((O96-'Infill Capacities'!$DB$17)*'Infill Capacities'!$CT$7*('Infill Capacities'!$CX$17)+'Infill Capacities'!$CQ$17),(AND((O96&gt;'Infill Capacities'!$DC$17),(O96&lt;='Infill Capacities'!$DD$17))),((O96-'Infill Capacities'!$DC$17)*'Infill Capacities'!$CT$7*('Infill Capacities'!$CY$17)+'Infill Capacities'!$CS$17))+_xlfn.IFS((O96&lt;='Frame Capacities'!$BS$17),(O96*'Frame Capacities'!$BM$7*'Frame Capacities'!$BN$17),(AND((O96&gt;'Frame Capacities'!$BS$17),(O96&lt;='Frame Capacities'!$BT$17))),((O96-'Frame Capacities'!$BS$17)*'Frame Capacities'!$BM$7*('Frame Capacities'!$BO$17)+'Frame Capacities'!$BI$17),(AND((O96&gt;'Frame Capacities'!$BT$17),(O96&lt;='Frame Capacities'!$BU$17))),((O96-'Frame Capacities'!$BT$17)*'Frame Capacities'!$BM$7*('Frame Capacities'!$BP$17)+'Frame Capacities'!$BJ$17),(AND((O96&gt;'Frame Capacities'!$BU$17),(O96&lt;='Frame Capacities'!$BV$17))),((O96-'Frame Capacities'!$BU$17)*'Frame Capacities'!$BM$7*('Frame Capacities'!$BQ$17)+'Frame Capacities'!$BK$17))</f>
        <v>169.55256910622521</v>
      </c>
      <c r="U96" s="40">
        <f>U95+T96*K96</f>
        <v>1364.2908549103656</v>
      </c>
      <c r="V96" s="43">
        <v>0</v>
      </c>
      <c r="X96" s="17">
        <v>3</v>
      </c>
      <c r="Y96" s="15">
        <f>'Structural Information'!$Z$9</f>
        <v>40.367000000000004</v>
      </c>
      <c r="Z96" s="15">
        <f t="shared" si="61"/>
        <v>0.30179585086904537</v>
      </c>
      <c r="AA96" s="15">
        <f t="shared" si="62"/>
        <v>2.640713695104147</v>
      </c>
      <c r="AB96" s="23" t="s">
        <v>411</v>
      </c>
    </row>
    <row r="97" spans="9:28" x14ac:dyDescent="0.25">
      <c r="J97" s="41">
        <v>2</v>
      </c>
      <c r="K97" s="40">
        <f>'Structural Information'!$U$10</f>
        <v>3</v>
      </c>
      <c r="L97" s="40">
        <f>L98+K97</f>
        <v>5.75</v>
      </c>
      <c r="M97" s="85">
        <f>'Yield Mechanism'!$V$61</f>
        <v>4.9454519840690693E-3</v>
      </c>
      <c r="N97" s="16">
        <f>M97-M98</f>
        <v>2.6069804940244703E-3</v>
      </c>
      <c r="O97" s="42">
        <f t="shared" si="60"/>
        <v>8.6899349800815672E-4</v>
      </c>
      <c r="P97" s="85">
        <f>$C$30</f>
        <v>8.5386603238057183E-3</v>
      </c>
      <c r="Q97" s="85">
        <f>$D$30</f>
        <v>1.8270494715492639E-3</v>
      </c>
      <c r="R97" s="15">
        <f>O97/P97</f>
        <v>0.10177164391765411</v>
      </c>
      <c r="S97" s="15">
        <f t="shared" ref="S97:S98" si="65">O97/Q97</f>
        <v>0.4756266929495267</v>
      </c>
      <c r="T97" s="40">
        <f>_xlfn.IFS((O97&lt;='Infill Capacities'!$DA$18),(O97*'Infill Capacities'!$CU$18*'Infill Capacities'!$CT$8),(AND((O97&gt;'Infill Capacities'!$DA$18),(O97&lt;='Infill Capacities'!$DB$18))),((O97-'Infill Capacities'!$DA$18)*'Infill Capacities'!$CT$8*('Infill Capacities'!$CW$18)+'Infill Capacities'!$CP$18),(AND((O97&gt;'Infill Capacities'!$DB$18),(O97&lt;='Infill Capacities'!$DC$18))),((O97-'Infill Capacities'!$DB$18)*'Infill Capacities'!$CT$8*('Infill Capacities'!$CX$18)+'Infill Capacities'!$CQ$18),(AND((O97&gt;'Infill Capacities'!$DC$18),(O97&lt;='Infill Capacities'!$DD$18))),((O97-'Infill Capacities'!$DC$18)*'Infill Capacities'!$CT$8*('Infill Capacities'!$CY$18)+'Infill Capacities'!$CS$18))+_xlfn.IFS((O97&lt;='Frame Capacities'!$BS$18),(O97*'Frame Capacities'!$BM$8*'Frame Capacities'!$BN$18),(AND((O97&gt;'Frame Capacities'!$BS$18),(O97&lt;='Frame Capacities'!$BT$18))),((O97-'Frame Capacities'!$BS$18)*'Frame Capacities'!$BM$8*('Frame Capacities'!$BO$18)+'Frame Capacities'!$BI$18),(AND((O97&gt;'Frame Capacities'!$BT$18),(O97&lt;='Frame Capacities'!$BU$18))),((O97-'Frame Capacities'!$BT$18)*'Frame Capacities'!$BM$8*('Frame Capacities'!$BP$18)+'Frame Capacities'!$BJ$18),(AND((O97&gt;'Frame Capacities'!$BU$18),(O97&lt;='Frame Capacities'!$BV$18))),((O97-'Frame Capacities'!$BU$18)*'Frame Capacities'!$BM$8*('Frame Capacities'!$BQ$18)+'Frame Capacities'!$BK$18))</f>
        <v>190.22503849519182</v>
      </c>
      <c r="U97" s="40">
        <f>U96+T97*K97</f>
        <v>1934.965970395941</v>
      </c>
      <c r="V97" s="44"/>
      <c r="X97" s="17">
        <v>2</v>
      </c>
      <c r="Y97" s="15">
        <f>'Structural Information'!$Z$10</f>
        <v>40.367000000000004</v>
      </c>
      <c r="Z97" s="15">
        <f t="shared" si="61"/>
        <v>0.19963306024091615</v>
      </c>
      <c r="AA97" s="15">
        <f t="shared" si="62"/>
        <v>1.1478900963852678</v>
      </c>
      <c r="AB97" s="15">
        <f>(('Structural Information'!$Z$6*M93+'Structural Information'!$Z$7*M94+'Structural Information'!$Z$8*M95+'Structural Information'!$Z$9*M96+'Structural Information'!$Z$10*M97+'Structural Information'!$Z$11*M98)^2)/('Structural Information'!$Z$6*M93*M93+'Structural Information'!$Z$7*M94*M94+'Structural Information'!$Z$8*M95*M95+'Structural Information'!$Z$9*M96*M96+'Structural Information'!$Z$10*M97*M97+'Structural Information'!$Z$11*M98*M98)</f>
        <v>199.8136171286562</v>
      </c>
    </row>
    <row r="98" spans="9:28" x14ac:dyDescent="0.25">
      <c r="J98" s="41">
        <v>1</v>
      </c>
      <c r="K98" s="40">
        <f>'Structural Information'!$U$11</f>
        <v>2.75</v>
      </c>
      <c r="L98" s="40">
        <f>K98</f>
        <v>2.75</v>
      </c>
      <c r="M98" s="85">
        <f>'Yield Mechanism'!$V$62</f>
        <v>2.338471490044599E-3</v>
      </c>
      <c r="N98" s="16">
        <f>M98</f>
        <v>2.338471490044599E-3</v>
      </c>
      <c r="O98" s="42">
        <f t="shared" si="60"/>
        <v>8.5035326910712697E-4</v>
      </c>
      <c r="P98" s="85">
        <f>$C$31</f>
        <v>6.5680321766578668E-3</v>
      </c>
      <c r="Q98" s="85">
        <f>$D$31</f>
        <v>1.7839817374026652E-3</v>
      </c>
      <c r="R98" s="15">
        <f t="shared" ref="R98" si="66">O98/P98</f>
        <v>0.12946849927581017</v>
      </c>
      <c r="S98" s="15">
        <f t="shared" si="65"/>
        <v>0.47666029941829635</v>
      </c>
      <c r="T98" s="40">
        <f>_xlfn.IFS((O98&lt;='Infill Capacities'!$DA$19),(O98*'Infill Capacities'!$CU$19*'Infill Capacities'!$CT$9),(AND((O98&gt;'Infill Capacities'!$DA$19),(O98&lt;='Infill Capacities'!$DB$19))),((O98-'Infill Capacities'!$DA$19)*'Infill Capacities'!$CT$9*('Infill Capacities'!$CW$19)+'Infill Capacities'!$CP$19),(AND((O98&gt;'Infill Capacities'!$DB$19),(O98&lt;='Infill Capacities'!$DC$19))),((O98-'Infill Capacities'!$DB$19)*'Infill Capacities'!$CT$9*('Infill Capacities'!$CX$19)+'Infill Capacities'!$CQ$19),(AND((O98&gt;'Infill Capacities'!$DC$19),(O98&lt;='Infill Capacities'!$DD$19))),((O98-'Infill Capacities'!$DC$19)*'Infill Capacities'!$CT$9*('Infill Capacities'!$CY$19)+'Infill Capacities'!$CS$19))+_xlfn.IFS((O98&lt;='Frame Capacities'!$BS$19),(O98*'Frame Capacities'!$BM$9*'Frame Capacities'!$BN$19),(AND((O98&gt;'Frame Capacities'!$BS$19),(O98&lt;='Frame Capacities'!$BT$19))),((O98-'Frame Capacities'!$BS$19)*'Frame Capacities'!$BM$9*('Frame Capacities'!$BO$19)+'Frame Capacities'!$BI$19),(AND((O98&gt;'Frame Capacities'!$BT$19),(O98&lt;='Frame Capacities'!$BU$19))),((O98-'Frame Capacities'!$BT$19)*'Frame Capacities'!$BM$9*('Frame Capacities'!$BP$19)+'Frame Capacities'!$BJ$19),(AND((O98&gt;'Frame Capacities'!$BU$19),(O98&lt;='Frame Capacities'!$BV$19))),((O98-'Frame Capacities'!$BU$19)*'Frame Capacities'!$BM$9*('Frame Capacities'!$BQ$19)+'Frame Capacities'!$BK$19))</f>
        <v>200</v>
      </c>
      <c r="U98" s="40">
        <f>U97+T98*K98</f>
        <v>2484.965970395941</v>
      </c>
      <c r="V98" s="46"/>
      <c r="X98" s="17">
        <v>1</v>
      </c>
      <c r="Y98" s="15">
        <f>'Structural Information'!$Z$11</f>
        <v>40.367000000000004</v>
      </c>
      <c r="Z98" s="15">
        <f t="shared" si="61"/>
        <v>9.4397078638630338E-2</v>
      </c>
      <c r="AA98" s="15">
        <f t="shared" si="62"/>
        <v>0.25959196625623343</v>
      </c>
      <c r="AB98" s="14" t="s">
        <v>410</v>
      </c>
    </row>
    <row r="99" spans="9:28" x14ac:dyDescent="0.25">
      <c r="X99" s="36"/>
      <c r="Y99" s="14" t="s">
        <v>99</v>
      </c>
      <c r="Z99" s="22">
        <f>SUM(Z93:Z98)</f>
        <v>1.9313304698046576</v>
      </c>
      <c r="AA99" s="22">
        <f>SUM(AA93:AA98)</f>
        <v>23.996282500078117</v>
      </c>
      <c r="AB99" s="24">
        <f>2*PI()*SQRT(AB97/AB95)</f>
        <v>0.70512649128662597</v>
      </c>
    </row>
    <row r="101" spans="9:28" ht="15.75" x14ac:dyDescent="0.25">
      <c r="J101" s="886" t="s">
        <v>315</v>
      </c>
      <c r="K101" s="886"/>
      <c r="L101" s="886"/>
      <c r="M101" s="886"/>
      <c r="N101" s="886"/>
      <c r="O101" s="886"/>
      <c r="P101" s="886"/>
      <c r="Q101" s="886"/>
      <c r="R101" s="886"/>
      <c r="S101" s="886"/>
      <c r="T101" s="886"/>
      <c r="U101" s="886"/>
      <c r="V101" s="886"/>
      <c r="W101" s="37"/>
      <c r="X101" s="886" t="s">
        <v>128</v>
      </c>
      <c r="Y101" s="886"/>
      <c r="Z101" s="886"/>
      <c r="AA101" s="886"/>
      <c r="AB101" s="886"/>
    </row>
    <row r="102" spans="9:28" ht="15" customHeight="1" x14ac:dyDescent="0.25">
      <c r="J102" s="550" t="s">
        <v>9</v>
      </c>
      <c r="K102" s="547" t="s">
        <v>3</v>
      </c>
      <c r="L102" s="547" t="s">
        <v>92</v>
      </c>
      <c r="M102" s="887" t="s">
        <v>94</v>
      </c>
      <c r="N102" s="887" t="s">
        <v>102</v>
      </c>
      <c r="O102" s="888" t="s">
        <v>123</v>
      </c>
      <c r="P102" s="888" t="s">
        <v>295</v>
      </c>
      <c r="Q102" s="888" t="s">
        <v>296</v>
      </c>
      <c r="R102" s="887" t="s">
        <v>298</v>
      </c>
      <c r="S102" s="887" t="s">
        <v>297</v>
      </c>
      <c r="T102" s="889" t="s">
        <v>458</v>
      </c>
      <c r="U102" s="547" t="s">
        <v>124</v>
      </c>
      <c r="V102" s="550" t="s">
        <v>100</v>
      </c>
      <c r="X102" s="550" t="s">
        <v>9</v>
      </c>
      <c r="Y102" s="890" t="s">
        <v>97</v>
      </c>
      <c r="Z102" s="890" t="s">
        <v>98</v>
      </c>
      <c r="AA102" s="890" t="s">
        <v>126</v>
      </c>
      <c r="AB102" s="547" t="s">
        <v>127</v>
      </c>
    </row>
    <row r="103" spans="9:28" x14ac:dyDescent="0.25">
      <c r="J103" s="550"/>
      <c r="K103" s="547"/>
      <c r="L103" s="547"/>
      <c r="M103" s="550"/>
      <c r="N103" s="550"/>
      <c r="O103" s="547"/>
      <c r="P103" s="888"/>
      <c r="Q103" s="888"/>
      <c r="R103" s="887"/>
      <c r="S103" s="887"/>
      <c r="T103" s="593"/>
      <c r="U103" s="547"/>
      <c r="V103" s="550"/>
      <c r="X103" s="550"/>
      <c r="Y103" s="890"/>
      <c r="Z103" s="890"/>
      <c r="AA103" s="890"/>
      <c r="AB103" s="547"/>
    </row>
    <row r="104" spans="9:28" x14ac:dyDescent="0.25">
      <c r="J104" s="41">
        <v>6</v>
      </c>
      <c r="K104" s="40">
        <f>'Structural Information'!$U$6</f>
        <v>3</v>
      </c>
      <c r="L104" s="40">
        <f>L105+K104</f>
        <v>17.75</v>
      </c>
      <c r="M104" s="85">
        <f>'Yield Mechanism'!$V$57</f>
        <v>1.2606056222044743E-2</v>
      </c>
      <c r="N104" s="16">
        <f>M104-M105</f>
        <v>1.099279483050615E-3</v>
      </c>
      <c r="O104" s="42">
        <f t="shared" ref="O104:O109" si="67">N104/K104</f>
        <v>3.6642649435020502E-4</v>
      </c>
      <c r="P104" s="85">
        <f>$C$26</f>
        <v>8.2871046175051685E-3</v>
      </c>
      <c r="Q104" s="85">
        <f>$D$26</f>
        <v>2.9500904244285087E-3</v>
      </c>
      <c r="R104" s="15">
        <f>O104/P104</f>
        <v>4.4216467784923136E-2</v>
      </c>
      <c r="S104" s="15">
        <f>O104/Q104</f>
        <v>0.12420856368197226</v>
      </c>
      <c r="T104" s="40">
        <f>_xlfn.IFS((O104&lt;='Infill Capacities'!$DA$14),(O104*'Infill Capacities'!$CU$14*'Infill Capacities'!$CT$4),(AND((O104&gt;'Infill Capacities'!$DA$14),(O104&lt;='Infill Capacities'!$DB$14))),((O104-'Infill Capacities'!$DA$14)*'Infill Capacities'!$CT$4*('Infill Capacities'!$CW$14)+'Infill Capacities'!$CP$14),(AND((O104&gt;'Infill Capacities'!$DB$14),(O104&lt;='Infill Capacities'!$DC$14))),((O104-'Infill Capacities'!$DB$14)*'Infill Capacities'!$CT$4*('Infill Capacities'!$CX$14)+'Infill Capacities'!$CQ$14),(AND((O104&gt;'Infill Capacities'!$DC$14),(O104&lt;='Infill Capacities'!$DD$14))),((O104-'Infill Capacities'!$DC$14)*'Infill Capacities'!$CT$4*('Infill Capacities'!$CY$14)+'Infill Capacities'!$CS$14))+_xlfn.IFS((O104&lt;='Frame Capacities'!$BS$14),(O104*'Frame Capacities'!$BM$4*'Frame Capacities'!$BN$14),(AND((O104&gt;'Frame Capacities'!$BS$14),(O104&lt;='Frame Capacities'!$BT$14))),((O104-'Frame Capacities'!$BS$14)*'Frame Capacities'!$BM$4*('Frame Capacities'!$BO$14)+'Frame Capacities'!$BI$14),(AND((O104&gt;'Frame Capacities'!$BT$14),(O104&lt;='Frame Capacities'!$BU$14))),((O104-'Frame Capacities'!$BT$14)*'Frame Capacities'!$BM$4*('Frame Capacities'!$BP$14)+'Frame Capacities'!$BJ$14),(AND((O104&gt;'Frame Capacities'!$BU$14),(O104&lt;='Frame Capacities'!$BV$14))),((O104-'Frame Capacities'!$BU$14)*'Frame Capacities'!$BM$4*('Frame Capacities'!$BQ$14)+'Frame Capacities'!$BK$14))</f>
        <v>49.404509716035747</v>
      </c>
      <c r="U104" s="40">
        <f>K104*T104</f>
        <v>148.21352914810723</v>
      </c>
      <c r="V104" s="15">
        <f>U109/AB104</f>
        <v>200.00141667934423</v>
      </c>
      <c r="X104" s="17">
        <v>6</v>
      </c>
      <c r="Y104" s="15">
        <f>'Structural Information'!$Z$6</f>
        <v>37.8446</v>
      </c>
      <c r="Z104" s="15">
        <f t="shared" ref="Z104:Z109" si="68">Y104*M104</f>
        <v>0.47707115530079447</v>
      </c>
      <c r="AA104" s="15">
        <f t="shared" ref="AA104:AA109" si="69">Z104*L104</f>
        <v>8.4680130065891017</v>
      </c>
      <c r="AB104" s="15">
        <f>AA110/Z110</f>
        <v>12.424741842604076</v>
      </c>
    </row>
    <row r="105" spans="9:28" x14ac:dyDescent="0.25">
      <c r="J105" s="41">
        <v>5</v>
      </c>
      <c r="K105" s="40">
        <f>'Structural Information'!$U$7</f>
        <v>3</v>
      </c>
      <c r="L105" s="40">
        <f>L106+K105</f>
        <v>14.75</v>
      </c>
      <c r="M105" s="85">
        <f>'Yield Mechanism'!$V$58</f>
        <v>1.1506776738994128E-2</v>
      </c>
      <c r="N105" s="16">
        <f>M105-M106</f>
        <v>1.7478333413600416E-3</v>
      </c>
      <c r="O105" s="42">
        <f t="shared" si="67"/>
        <v>5.8261111378668051E-4</v>
      </c>
      <c r="P105" s="85">
        <f>$C$27</f>
        <v>9.5976000000000013E-3</v>
      </c>
      <c r="Q105" s="85">
        <f>$D$27</f>
        <v>2.3392237382840416E-3</v>
      </c>
      <c r="R105" s="15">
        <f t="shared" ref="R105:R107" si="70">O105/P105</f>
        <v>6.0703833644523676E-2</v>
      </c>
      <c r="S105" s="15">
        <f t="shared" ref="S105:S106" si="71">O105/Q105</f>
        <v>0.24906173114251143</v>
      </c>
      <c r="T105" s="40">
        <f>_xlfn.IFS((O105&lt;='Infill Capacities'!$DA$15),(O105*'Infill Capacities'!$CU$15*'Infill Capacities'!$CT$5),(AND((O105&gt;'Infill Capacities'!$DA$15),(O105&lt;='Infill Capacities'!$DB$15))),((O105-'Infill Capacities'!$DA$15)*'Infill Capacities'!$CT$5*('Infill Capacities'!$CW$15)+'Infill Capacities'!$CP$15),(AND((O105&gt;'Infill Capacities'!$DB$15),(O105&lt;='Infill Capacities'!$DC$15))),((O105-'Infill Capacities'!$DB$15)*'Infill Capacities'!$CT$5*('Infill Capacities'!$CX$15)+'Infill Capacities'!$CQ$15),(AND((O105&gt;'Infill Capacities'!$DC$15),(O105&lt;='Infill Capacities'!$DD$15))),((O105-'Infill Capacities'!$DC$15)*'Infill Capacities'!$CT$5*('Infill Capacities'!$CY$15)+'Infill Capacities'!$CS$15))+_xlfn.IFS((O105&lt;='Frame Capacities'!$BS$15),(O105*'Frame Capacities'!$BM$5*'Frame Capacities'!$BN$15),(AND((O105&gt;'Frame Capacities'!$BS$15),(O105&lt;='Frame Capacities'!$BT$15))),((O105-'Frame Capacities'!$BS$15)*'Frame Capacities'!$BM$5*('Frame Capacities'!$BO$15)+'Frame Capacities'!$BI$15),(AND((O105&gt;'Frame Capacities'!$BT$15),(O105&lt;='Frame Capacities'!$BU$15))),((O105-'Frame Capacities'!$BT$15)*'Frame Capacities'!$BM$5*('Frame Capacities'!$BP$15)+'Frame Capacities'!$BJ$15),(AND((O105&gt;'Frame Capacities'!$BU$15),(O105&lt;='Frame Capacities'!$BV$15))),((O105-'Frame Capacities'!$BU$15)*'Frame Capacities'!$BM$5*('Frame Capacities'!$BQ$15)+'Frame Capacities'!$BK$15))</f>
        <v>97.506028793742317</v>
      </c>
      <c r="U105" s="40">
        <f>U104+T105*K105</f>
        <v>440.73161552933419</v>
      </c>
      <c r="V105" s="44"/>
      <c r="X105" s="17">
        <v>5</v>
      </c>
      <c r="Y105" s="15">
        <f>'Structural Information'!$Z$7</f>
        <v>40.367000000000004</v>
      </c>
      <c r="Z105" s="15">
        <f t="shared" si="68"/>
        <v>0.46449405662297599</v>
      </c>
      <c r="AA105" s="15">
        <f t="shared" si="69"/>
        <v>6.8512873351888963</v>
      </c>
      <c r="AB105" s="14" t="s">
        <v>409</v>
      </c>
    </row>
    <row r="106" spans="9:28" ht="15.75" x14ac:dyDescent="0.25">
      <c r="I106" s="218"/>
      <c r="J106" s="41">
        <v>4</v>
      </c>
      <c r="K106" s="40">
        <f>'Structural Information'!$U$8</f>
        <v>3</v>
      </c>
      <c r="L106" s="40">
        <f>L107+K106</f>
        <v>11.75</v>
      </c>
      <c r="M106" s="85">
        <f>'Yield Mechanism'!$V$59</f>
        <v>9.7589433976340862E-3</v>
      </c>
      <c r="N106" s="42">
        <f>M106-M107</f>
        <v>2.2826421894926504E-3</v>
      </c>
      <c r="O106" s="42">
        <f t="shared" si="67"/>
        <v>7.6088072983088346E-4</v>
      </c>
      <c r="P106" s="85">
        <f>$C$28</f>
        <v>9.5975999999999995E-3</v>
      </c>
      <c r="Q106" s="85">
        <f>$D$28</f>
        <v>2.15062667048332E-3</v>
      </c>
      <c r="R106" s="15">
        <f t="shared" si="70"/>
        <v>7.927822891461235E-2</v>
      </c>
      <c r="S106" s="15">
        <f t="shared" si="71"/>
        <v>0.35379489163495181</v>
      </c>
      <c r="T106" s="40">
        <f>_xlfn.IFS((O106&lt;='Infill Capacities'!$DA$16),(O106*'Infill Capacities'!$CU$16*'Infill Capacities'!$CT$6),(AND((O106&gt;'Infill Capacities'!$DA$16),(O106&lt;='Infill Capacities'!$DB$16))),((O106-'Infill Capacities'!$DA$16)*'Infill Capacities'!$CT$6*('Infill Capacities'!$CW$16)+'Infill Capacities'!$CP$16),(AND((O106&gt;'Infill Capacities'!$DB$16),(O106&lt;='Infill Capacities'!$DC$16))),((O106-'Infill Capacities'!$DB$16)*'Infill Capacities'!$CT$6*('Infill Capacities'!$CX$16)+'Infill Capacities'!$CQ$16),(AND((O106&gt;'Infill Capacities'!$DC$16),(O106&lt;='Infill Capacities'!$DD$16))),((O106-'Infill Capacities'!$DC$16)*'Infill Capacities'!$CT$6*('Infill Capacities'!$CY$16)+'Infill Capacities'!$CS$16))+_xlfn.IFS((O106&lt;='Frame Capacities'!$BS$16),(O106*'Frame Capacities'!$BM$6*'Frame Capacities'!$BN$16),(AND((O106&gt;'Frame Capacities'!$BS$16),(O106&lt;='Frame Capacities'!$BT$16))),((O106-'Frame Capacities'!$BS$16)*'Frame Capacities'!$BM$6*('Frame Capacities'!$BO$16)+'Frame Capacities'!$BI$16),(AND((O106&gt;'Frame Capacities'!$BT$16),(O106&lt;='Frame Capacities'!$BU$16))),((O106-'Frame Capacities'!$BT$16)*'Frame Capacities'!$BM$6*('Frame Capacities'!$BP$16)+'Frame Capacities'!$BJ$16),(AND((O106&gt;'Frame Capacities'!$BU$16),(O106&lt;='Frame Capacities'!$BV$16))),((O106-'Frame Capacities'!$BU$16)*'Frame Capacities'!$BM$6*('Frame Capacities'!$BQ$16)+'Frame Capacities'!$BK$16))</f>
        <v>138.30051068745192</v>
      </c>
      <c r="U106" s="40">
        <f>U105+T106*K106</f>
        <v>855.63314759168998</v>
      </c>
      <c r="V106" s="45" t="s">
        <v>134</v>
      </c>
      <c r="X106" s="17">
        <v>4</v>
      </c>
      <c r="Y106" s="15">
        <f>'Structural Information'!$Z$8</f>
        <v>40.367000000000004</v>
      </c>
      <c r="Z106" s="15">
        <f t="shared" si="68"/>
        <v>0.39393926813229518</v>
      </c>
      <c r="AA106" s="15">
        <f t="shared" si="69"/>
        <v>4.6287864005544685</v>
      </c>
      <c r="AB106" s="24">
        <f>T109/M104</f>
        <v>15865.390132899103</v>
      </c>
    </row>
    <row r="107" spans="9:28" x14ac:dyDescent="0.25">
      <c r="I107" s="219"/>
      <c r="J107" s="41">
        <v>3</v>
      </c>
      <c r="K107" s="40">
        <f>'Structural Information'!$U$9</f>
        <v>3</v>
      </c>
      <c r="L107" s="40">
        <f>L108+K107</f>
        <v>8.75</v>
      </c>
      <c r="M107" s="85">
        <f>'Yield Mechanism'!$V$60</f>
        <v>7.4763012081414358E-3</v>
      </c>
      <c r="N107" s="16">
        <f>M107-M108</f>
        <v>2.5308492240723665E-3</v>
      </c>
      <c r="O107" s="42">
        <f t="shared" si="67"/>
        <v>8.4361640802412213E-4</v>
      </c>
      <c r="P107" s="85">
        <f>$C$29</f>
        <v>9.0401636363636392E-3</v>
      </c>
      <c r="Q107" s="85">
        <f>$D$29</f>
        <v>1.9804855923109218E-3</v>
      </c>
      <c r="R107" s="40">
        <f t="shared" si="70"/>
        <v>9.3318709921434859E-2</v>
      </c>
      <c r="S107" s="15">
        <f>O107/Q107</f>
        <v>0.42596442574457288</v>
      </c>
      <c r="T107" s="40">
        <f>_xlfn.IFS((O107&lt;='Infill Capacities'!$DA$17),(O107*'Infill Capacities'!$CU$17*'Infill Capacities'!$CT$7),(AND((O107&gt;'Infill Capacities'!$DA$17),(O107&lt;='Infill Capacities'!$DB$17))),((O107-'Infill Capacities'!$DA$17)*'Infill Capacities'!$CT$7*('Infill Capacities'!$CW$17)+'Infill Capacities'!$CP$17),(AND((O107&gt;'Infill Capacities'!$DB$17),(O107&lt;='Infill Capacities'!$DC$17))),((O107-'Infill Capacities'!$DB$17)*'Infill Capacities'!$CT$7*('Infill Capacities'!$CX$17)+'Infill Capacities'!$CQ$17),(AND((O107&gt;'Infill Capacities'!$DC$17),(O107&lt;='Infill Capacities'!$DD$17))),((O107-'Infill Capacities'!$DC$17)*'Infill Capacities'!$CT$7*('Infill Capacities'!$CY$17)+'Infill Capacities'!$CS$17))+_xlfn.IFS((O107&lt;='Frame Capacities'!$BS$17),(O107*'Frame Capacities'!$BM$7*'Frame Capacities'!$BN$17),(AND((O107&gt;'Frame Capacities'!$BS$17),(O107&lt;='Frame Capacities'!$BT$17))),((O107-'Frame Capacities'!$BS$17)*'Frame Capacities'!$BM$7*('Frame Capacities'!$BO$17)+'Frame Capacities'!$BI$17),(AND((O107&gt;'Frame Capacities'!$BT$17),(O107&lt;='Frame Capacities'!$BU$17))),((O107-'Frame Capacities'!$BT$17)*'Frame Capacities'!$BM$7*('Frame Capacities'!$BP$17)+'Frame Capacities'!$BJ$17),(AND((O107&gt;'Frame Capacities'!$BU$17),(O107&lt;='Frame Capacities'!$BV$17))),((O107-'Frame Capacities'!$BU$17)*'Frame Capacities'!$BM$7*('Frame Capacities'!$BQ$17)+'Frame Capacities'!$BK$17))</f>
        <v>169.55256910622521</v>
      </c>
      <c r="U107" s="40">
        <f>U106+T107*K107</f>
        <v>1364.2908549103656</v>
      </c>
      <c r="V107" s="43">
        <v>0</v>
      </c>
      <c r="X107" s="17">
        <v>3</v>
      </c>
      <c r="Y107" s="15">
        <f>'Structural Information'!$Z$9</f>
        <v>40.367000000000004</v>
      </c>
      <c r="Z107" s="15">
        <f t="shared" si="68"/>
        <v>0.30179585086904537</v>
      </c>
      <c r="AA107" s="15">
        <f t="shared" si="69"/>
        <v>2.640713695104147</v>
      </c>
      <c r="AB107" s="23" t="s">
        <v>411</v>
      </c>
    </row>
    <row r="108" spans="9:28" x14ac:dyDescent="0.25">
      <c r="J108" s="41">
        <v>2</v>
      </c>
      <c r="K108" s="40">
        <f>'Structural Information'!$U$10</f>
        <v>3</v>
      </c>
      <c r="L108" s="40">
        <f>L109+K108</f>
        <v>5.75</v>
      </c>
      <c r="M108" s="85">
        <f>'Yield Mechanism'!$V$61</f>
        <v>4.9454519840690693E-3</v>
      </c>
      <c r="N108" s="16">
        <f>M108-M109</f>
        <v>2.6069804940244703E-3</v>
      </c>
      <c r="O108" s="42">
        <f t="shared" si="67"/>
        <v>8.6899349800815672E-4</v>
      </c>
      <c r="P108" s="85">
        <f>$C$30</f>
        <v>8.5386603238057183E-3</v>
      </c>
      <c r="Q108" s="85">
        <f>$D$30</f>
        <v>1.8270494715492639E-3</v>
      </c>
      <c r="R108" s="15">
        <f>O108/P108</f>
        <v>0.10177164391765411</v>
      </c>
      <c r="S108" s="15">
        <f t="shared" ref="S108:S109" si="72">O108/Q108</f>
        <v>0.4756266929495267</v>
      </c>
      <c r="T108" s="40">
        <f>_xlfn.IFS((O108&lt;='Infill Capacities'!$DA$18),(O108*'Infill Capacities'!$CU$18*'Infill Capacities'!$CT$8),(AND((O108&gt;'Infill Capacities'!$DA$18),(O108&lt;='Infill Capacities'!$DB$18))),((O108-'Infill Capacities'!$DA$18)*'Infill Capacities'!$CT$8*('Infill Capacities'!$CW$18)+'Infill Capacities'!$CP$18),(AND((O108&gt;'Infill Capacities'!$DB$18),(O108&lt;='Infill Capacities'!$DC$18))),((O108-'Infill Capacities'!$DB$18)*'Infill Capacities'!$CT$8*('Infill Capacities'!$CX$18)+'Infill Capacities'!$CQ$18),(AND((O108&gt;'Infill Capacities'!$DC$18),(O108&lt;='Infill Capacities'!$DD$18))),((O108-'Infill Capacities'!$DC$18)*'Infill Capacities'!$CT$8*('Infill Capacities'!$CY$18)+'Infill Capacities'!$CS$18))+_xlfn.IFS((O108&lt;='Frame Capacities'!$BS$18),(O108*'Frame Capacities'!$BM$8*'Frame Capacities'!$BN$18),(AND((O108&gt;'Frame Capacities'!$BS$18),(O108&lt;='Frame Capacities'!$BT$18))),((O108-'Frame Capacities'!$BS$18)*'Frame Capacities'!$BM$8*('Frame Capacities'!$BO$18)+'Frame Capacities'!$BI$18),(AND((O108&gt;'Frame Capacities'!$BT$18),(O108&lt;='Frame Capacities'!$BU$18))),((O108-'Frame Capacities'!$BT$18)*'Frame Capacities'!$BM$8*('Frame Capacities'!$BP$18)+'Frame Capacities'!$BJ$18),(AND((O108&gt;'Frame Capacities'!$BU$18),(O108&lt;='Frame Capacities'!$BV$18))),((O108-'Frame Capacities'!$BU$18)*'Frame Capacities'!$BM$8*('Frame Capacities'!$BQ$18)+'Frame Capacities'!$BK$18))</f>
        <v>190.22503849519182</v>
      </c>
      <c r="U108" s="40">
        <f>U107+T108*K108</f>
        <v>1934.965970395941</v>
      </c>
      <c r="V108" s="44"/>
      <c r="X108" s="17">
        <v>2</v>
      </c>
      <c r="Y108" s="15">
        <f>'Structural Information'!$Z$10</f>
        <v>40.367000000000004</v>
      </c>
      <c r="Z108" s="15">
        <f t="shared" si="68"/>
        <v>0.19963306024091615</v>
      </c>
      <c r="AA108" s="15">
        <f t="shared" si="69"/>
        <v>1.1478900963852678</v>
      </c>
      <c r="AB108" s="15">
        <f>(('Structural Information'!$Z$6*M104+'Structural Information'!$Z$7*M105+'Structural Information'!$Z$8*M106+'Structural Information'!$Z$9*M107+'Structural Information'!$Z$10*M108+'Structural Information'!$Z$11*M109)^2)/('Structural Information'!$Z$6*M104*M104+'Structural Information'!$Z$7*M105*M105+'Structural Information'!$Z$8*M106*M106+'Structural Information'!$Z$9*M107*M107+'Structural Information'!$Z$10*M108*M108+'Structural Information'!$Z$11*M109*M109)</f>
        <v>199.8136171286562</v>
      </c>
    </row>
    <row r="109" spans="9:28" x14ac:dyDescent="0.25">
      <c r="J109" s="41">
        <v>1</v>
      </c>
      <c r="K109" s="40">
        <f>'Structural Information'!$U$11</f>
        <v>2.75</v>
      </c>
      <c r="L109" s="40">
        <f>K109</f>
        <v>2.75</v>
      </c>
      <c r="M109" s="85">
        <f>'Yield Mechanism'!$V$62</f>
        <v>2.338471490044599E-3</v>
      </c>
      <c r="N109" s="16">
        <f>M109</f>
        <v>2.338471490044599E-3</v>
      </c>
      <c r="O109" s="42">
        <f t="shared" si="67"/>
        <v>8.5035326910712697E-4</v>
      </c>
      <c r="P109" s="85">
        <f>$C$31</f>
        <v>6.5680321766578668E-3</v>
      </c>
      <c r="Q109" s="85">
        <f>$D$31</f>
        <v>1.7839817374026652E-3</v>
      </c>
      <c r="R109" s="15">
        <f t="shared" ref="R109" si="73">O109/P109</f>
        <v>0.12946849927581017</v>
      </c>
      <c r="S109" s="15">
        <f t="shared" si="72"/>
        <v>0.47666029941829635</v>
      </c>
      <c r="T109" s="40">
        <f>_xlfn.IFS((O109&lt;='Infill Capacities'!$DA$19),(O109*'Infill Capacities'!$CU$19*'Infill Capacities'!$CT$9),(AND((O109&gt;'Infill Capacities'!$DA$19),(O109&lt;='Infill Capacities'!$DB$19))),((O109-'Infill Capacities'!$DA$19)*'Infill Capacities'!$CT$9*('Infill Capacities'!$CW$19)+'Infill Capacities'!$CP$19),(AND((O109&gt;'Infill Capacities'!$DB$19),(O109&lt;='Infill Capacities'!$DC$19))),((O109-'Infill Capacities'!$DB$19)*'Infill Capacities'!$CT$9*('Infill Capacities'!$CX$19)+'Infill Capacities'!$CQ$19),(AND((O109&gt;'Infill Capacities'!$DC$19),(O109&lt;='Infill Capacities'!$DD$19))),((O109-'Infill Capacities'!$DC$19)*'Infill Capacities'!$CT$9*('Infill Capacities'!$CY$19)+'Infill Capacities'!$CS$19))+_xlfn.IFS((O109&lt;='Frame Capacities'!$BS$19),(O109*'Frame Capacities'!$BM$9*'Frame Capacities'!$BN$19),(AND((O109&gt;'Frame Capacities'!$BS$19),(O109&lt;='Frame Capacities'!$BT$19))),((O109-'Frame Capacities'!$BS$19)*'Frame Capacities'!$BM$9*('Frame Capacities'!$BO$19)+'Frame Capacities'!$BI$19),(AND((O109&gt;'Frame Capacities'!$BT$19),(O109&lt;='Frame Capacities'!$BU$19))),((O109-'Frame Capacities'!$BT$19)*'Frame Capacities'!$BM$9*('Frame Capacities'!$BP$19)+'Frame Capacities'!$BJ$19),(AND((O109&gt;'Frame Capacities'!$BU$19),(O109&lt;='Frame Capacities'!$BV$19))),((O109-'Frame Capacities'!$BU$19)*'Frame Capacities'!$BM$9*('Frame Capacities'!$BQ$19)+'Frame Capacities'!$BK$19))</f>
        <v>200</v>
      </c>
      <c r="U109" s="40">
        <f>U108+T109*K109</f>
        <v>2484.965970395941</v>
      </c>
      <c r="V109" s="46"/>
      <c r="X109" s="17">
        <v>1</v>
      </c>
      <c r="Y109" s="15">
        <f>'Structural Information'!$Z$11</f>
        <v>40.367000000000004</v>
      </c>
      <c r="Z109" s="15">
        <f t="shared" si="68"/>
        <v>9.4397078638630338E-2</v>
      </c>
      <c r="AA109" s="15">
        <f t="shared" si="69"/>
        <v>0.25959196625623343</v>
      </c>
      <c r="AB109" s="14" t="s">
        <v>410</v>
      </c>
    </row>
    <row r="110" spans="9:28" x14ac:dyDescent="0.25">
      <c r="X110" s="36"/>
      <c r="Y110" s="14" t="s">
        <v>99</v>
      </c>
      <c r="Z110" s="22">
        <f>SUM(Z104:Z109)</f>
        <v>1.9313304698046576</v>
      </c>
      <c r="AA110" s="22">
        <f>SUM(AA104:AA109)</f>
        <v>23.996282500078117</v>
      </c>
      <c r="AB110" s="24">
        <f>2*PI()*SQRT(AB108/AB106)</f>
        <v>0.70512649128662597</v>
      </c>
    </row>
    <row r="112" spans="9:28" ht="15.75" x14ac:dyDescent="0.25">
      <c r="J112" s="909" t="s">
        <v>412</v>
      </c>
      <c r="K112" s="910"/>
      <c r="L112" s="910"/>
      <c r="M112" s="910"/>
      <c r="N112" s="910"/>
      <c r="O112" s="910"/>
      <c r="P112" s="910"/>
      <c r="Q112" s="910"/>
      <c r="R112" s="910"/>
      <c r="S112" s="910"/>
      <c r="T112" s="910"/>
      <c r="U112" s="910"/>
      <c r="V112" s="911"/>
      <c r="W112" s="34"/>
      <c r="X112" s="895" t="s">
        <v>128</v>
      </c>
      <c r="Y112" s="895"/>
      <c r="Z112" s="895"/>
      <c r="AA112" s="895"/>
      <c r="AB112" s="895"/>
    </row>
    <row r="113" spans="2:28" ht="15" customHeight="1" x14ac:dyDescent="0.25">
      <c r="J113" s="550" t="s">
        <v>9</v>
      </c>
      <c r="K113" s="547" t="s">
        <v>3</v>
      </c>
      <c r="L113" s="547" t="s">
        <v>92</v>
      </c>
      <c r="M113" s="887" t="s">
        <v>94</v>
      </c>
      <c r="N113" s="887" t="s">
        <v>102</v>
      </c>
      <c r="O113" s="888" t="s">
        <v>123</v>
      </c>
      <c r="P113" s="888" t="s">
        <v>295</v>
      </c>
      <c r="Q113" s="888" t="s">
        <v>296</v>
      </c>
      <c r="R113" s="887" t="s">
        <v>298</v>
      </c>
      <c r="S113" s="887" t="s">
        <v>297</v>
      </c>
      <c r="T113" s="889" t="s">
        <v>458</v>
      </c>
      <c r="U113" s="547" t="s">
        <v>124</v>
      </c>
      <c r="V113" s="550" t="s">
        <v>100</v>
      </c>
      <c r="X113" s="550" t="s">
        <v>9</v>
      </c>
      <c r="Y113" s="890" t="s">
        <v>97</v>
      </c>
      <c r="Z113" s="890" t="s">
        <v>98</v>
      </c>
      <c r="AA113" s="890" t="s">
        <v>126</v>
      </c>
      <c r="AB113" s="547" t="s">
        <v>127</v>
      </c>
    </row>
    <row r="114" spans="2:28" x14ac:dyDescent="0.25">
      <c r="J114" s="550"/>
      <c r="K114" s="547"/>
      <c r="L114" s="547"/>
      <c r="M114" s="550"/>
      <c r="N114" s="550"/>
      <c r="O114" s="547"/>
      <c r="P114" s="888"/>
      <c r="Q114" s="888"/>
      <c r="R114" s="887"/>
      <c r="S114" s="887"/>
      <c r="T114" s="593"/>
      <c r="U114" s="547"/>
      <c r="V114" s="550"/>
      <c r="X114" s="550"/>
      <c r="Y114" s="890"/>
      <c r="Z114" s="890"/>
      <c r="AA114" s="890"/>
      <c r="AB114" s="547"/>
    </row>
    <row r="115" spans="2:28" x14ac:dyDescent="0.25">
      <c r="J115" s="41">
        <v>6</v>
      </c>
      <c r="K115" s="40">
        <f>'Structural Information'!$U$6</f>
        <v>3</v>
      </c>
      <c r="L115" s="40">
        <f>L116+K115</f>
        <v>17.75</v>
      </c>
      <c r="M115" s="85">
        <f>'Yield Mechanism'!$V$57</f>
        <v>1.2606056222044743E-2</v>
      </c>
      <c r="N115" s="16">
        <f>M115-M116</f>
        <v>1.099279483050615E-3</v>
      </c>
      <c r="O115" s="42">
        <f t="shared" ref="O115:O120" si="74">N115/K115</f>
        <v>3.6642649435020502E-4</v>
      </c>
      <c r="P115" s="85">
        <f>$C$26</f>
        <v>8.2871046175051685E-3</v>
      </c>
      <c r="Q115" s="85">
        <f>$D$26</f>
        <v>2.9500904244285087E-3</v>
      </c>
      <c r="R115" s="15">
        <f>O115/P115</f>
        <v>4.4216467784923136E-2</v>
      </c>
      <c r="S115" s="15">
        <f>O115/Q115</f>
        <v>0.12420856368197226</v>
      </c>
      <c r="T115" s="40">
        <f>_xlfn.IFS((O115&lt;='Infill Capacities'!$DA$14),(O115*'Infill Capacities'!$CU$14*'Infill Capacities'!$CT$4),(AND((O115&gt;'Infill Capacities'!$DA$14),(O115&lt;='Infill Capacities'!$DB$14))),((O115-'Infill Capacities'!$DA$14)*'Infill Capacities'!$CT$4*('Infill Capacities'!$CW$14)+'Infill Capacities'!$CP$14),(AND((O115&gt;'Infill Capacities'!$DB$14),(O115&lt;='Infill Capacities'!$DC$14))),((O115-'Infill Capacities'!$DB$14)*'Infill Capacities'!$CT$4*('Infill Capacities'!$CX$14)+'Infill Capacities'!$CQ$14),(AND((O115&gt;'Infill Capacities'!$DC$14),(O115&lt;='Infill Capacities'!$DD$14))),((O115-'Infill Capacities'!$DC$14)*'Infill Capacities'!$CT$4*('Infill Capacities'!$CY$14)+'Infill Capacities'!$CS$14))+_xlfn.IFS((O115&lt;='Frame Capacities'!$BS$14),(O115*'Frame Capacities'!$BM$4*'Frame Capacities'!$BN$14),(AND((O115&gt;'Frame Capacities'!$BS$14),(O115&lt;='Frame Capacities'!$BT$14))),((O115-'Frame Capacities'!$BS$14)*'Frame Capacities'!$BM$4*('Frame Capacities'!$BO$14)+'Frame Capacities'!$BI$14),(AND((O115&gt;'Frame Capacities'!$BT$14),(O115&lt;='Frame Capacities'!$BU$14))),((O115-'Frame Capacities'!$BT$14)*'Frame Capacities'!$BM$4*('Frame Capacities'!$BP$14)+'Frame Capacities'!$BJ$14),(AND((O115&gt;'Frame Capacities'!$BU$14),(O115&lt;='Frame Capacities'!$BV$14))),((O115-'Frame Capacities'!$BU$14)*'Frame Capacities'!$BM$4*('Frame Capacities'!$BQ$14)+'Frame Capacities'!$BK$14))</f>
        <v>49.404509716035747</v>
      </c>
      <c r="U115" s="40">
        <f>K115*T115</f>
        <v>148.21352914810723</v>
      </c>
      <c r="V115" s="15">
        <f>U120/AB115</f>
        <v>200.00141667934423</v>
      </c>
      <c r="W115" s="157"/>
      <c r="X115" s="17">
        <v>6</v>
      </c>
      <c r="Y115" s="15">
        <f>'Structural Information'!$Z$6</f>
        <v>37.8446</v>
      </c>
      <c r="Z115" s="15">
        <f>Y115*M115</f>
        <v>0.47707115530079447</v>
      </c>
      <c r="AA115" s="15">
        <f t="shared" ref="AA115:AA120" si="75">Z115*L115</f>
        <v>8.4680130065891017</v>
      </c>
      <c r="AB115" s="15">
        <f>AA121/Z121</f>
        <v>12.424741842604076</v>
      </c>
    </row>
    <row r="116" spans="2:28" x14ac:dyDescent="0.25">
      <c r="J116" s="41">
        <v>5</v>
      </c>
      <c r="K116" s="40">
        <f>'Structural Information'!$U$7</f>
        <v>3</v>
      </c>
      <c r="L116" s="40">
        <f>L117+K116</f>
        <v>14.75</v>
      </c>
      <c r="M116" s="85">
        <f>'Yield Mechanism'!$V$58</f>
        <v>1.1506776738994128E-2</v>
      </c>
      <c r="N116" s="16">
        <f>M116-M117</f>
        <v>1.7478333413600416E-3</v>
      </c>
      <c r="O116" s="42">
        <f t="shared" si="74"/>
        <v>5.8261111378668051E-4</v>
      </c>
      <c r="P116" s="85">
        <f>$C$27</f>
        <v>9.5976000000000013E-3</v>
      </c>
      <c r="Q116" s="85">
        <f>$D$27</f>
        <v>2.3392237382840416E-3</v>
      </c>
      <c r="R116" s="15">
        <f t="shared" ref="R116:R118" si="76">O116/P116</f>
        <v>6.0703833644523676E-2</v>
      </c>
      <c r="S116" s="15">
        <f t="shared" ref="S116:S117" si="77">O116/Q116</f>
        <v>0.24906173114251143</v>
      </c>
      <c r="T116" s="40">
        <f>_xlfn.IFS((O116&lt;='Infill Capacities'!$DA$15),(O116*'Infill Capacities'!$CU$15*'Infill Capacities'!$CT$5),(AND((O116&gt;'Infill Capacities'!$DA$15),(O116&lt;='Infill Capacities'!$DB$15))),((O116-'Infill Capacities'!$DA$15)*'Infill Capacities'!$CT$5*('Infill Capacities'!$CW$15)+'Infill Capacities'!$CP$15),(AND((O116&gt;'Infill Capacities'!$DB$15),(O116&lt;='Infill Capacities'!$DC$15))),((O116-'Infill Capacities'!$DB$15)*'Infill Capacities'!$CT$5*('Infill Capacities'!$CX$15)+'Infill Capacities'!$CQ$15),(AND((O116&gt;'Infill Capacities'!$DC$15),(O116&lt;='Infill Capacities'!$DD$15))),((O116-'Infill Capacities'!$DC$15)*'Infill Capacities'!$CT$5*('Infill Capacities'!$CY$15)+'Infill Capacities'!$CS$15))+_xlfn.IFS((O116&lt;='Frame Capacities'!$BS$15),(O116*'Frame Capacities'!$BM$5*'Frame Capacities'!$BN$15),(AND((O116&gt;'Frame Capacities'!$BS$15),(O116&lt;='Frame Capacities'!$BT$15))),((O116-'Frame Capacities'!$BS$15)*'Frame Capacities'!$BM$5*('Frame Capacities'!$BO$15)+'Frame Capacities'!$BI$15),(AND((O116&gt;'Frame Capacities'!$BT$15),(O116&lt;='Frame Capacities'!$BU$15))),((O116-'Frame Capacities'!$BT$15)*'Frame Capacities'!$BM$5*('Frame Capacities'!$BP$15)+'Frame Capacities'!$BJ$15),(AND((O116&gt;'Frame Capacities'!$BU$15),(O116&lt;='Frame Capacities'!$BV$15))),((O116-'Frame Capacities'!$BU$15)*'Frame Capacities'!$BM$5*('Frame Capacities'!$BQ$15)+'Frame Capacities'!$BK$15))</f>
        <v>97.506028793742317</v>
      </c>
      <c r="U116" s="40">
        <f>U115+T116*K116</f>
        <v>440.73161552933419</v>
      </c>
      <c r="V116" s="44"/>
      <c r="W116" s="157"/>
      <c r="X116" s="17">
        <v>5</v>
      </c>
      <c r="Y116" s="15">
        <f>'Structural Information'!$Z$7</f>
        <v>40.367000000000004</v>
      </c>
      <c r="Z116" s="15">
        <f t="shared" ref="Z116:Z120" si="78">Y116*M116</f>
        <v>0.46449405662297599</v>
      </c>
      <c r="AA116" s="15">
        <f t="shared" si="75"/>
        <v>6.8512873351888963</v>
      </c>
      <c r="AB116" s="14" t="s">
        <v>409</v>
      </c>
    </row>
    <row r="117" spans="2:28" ht="15" customHeight="1" x14ac:dyDescent="0.25">
      <c r="J117" s="41">
        <v>4</v>
      </c>
      <c r="K117" s="40">
        <f>'Structural Information'!$U$8</f>
        <v>3</v>
      </c>
      <c r="L117" s="40">
        <f>L118+K117</f>
        <v>11.75</v>
      </c>
      <c r="M117" s="85">
        <f>'Yield Mechanism'!$V$59</f>
        <v>9.7589433976340862E-3</v>
      </c>
      <c r="N117" s="42">
        <f>M117-M118</f>
        <v>2.2826421894926504E-3</v>
      </c>
      <c r="O117" s="42">
        <f t="shared" si="74"/>
        <v>7.6088072983088346E-4</v>
      </c>
      <c r="P117" s="85">
        <f>$C$28</f>
        <v>9.5975999999999995E-3</v>
      </c>
      <c r="Q117" s="85">
        <f>$D$28</f>
        <v>2.15062667048332E-3</v>
      </c>
      <c r="R117" s="15">
        <f t="shared" si="76"/>
        <v>7.927822891461235E-2</v>
      </c>
      <c r="S117" s="15">
        <f t="shared" si="77"/>
        <v>0.35379489163495181</v>
      </c>
      <c r="T117" s="40">
        <f>_xlfn.IFS((O117&lt;='Infill Capacities'!$DA$16),(O117*'Infill Capacities'!$CU$16*'Infill Capacities'!$CT$6),(AND((O117&gt;'Infill Capacities'!$DA$16),(O117&lt;='Infill Capacities'!$DB$16))),((O117-'Infill Capacities'!$DA$16)*'Infill Capacities'!$CT$6*('Infill Capacities'!$CW$16)+'Infill Capacities'!$CP$16),(AND((O117&gt;'Infill Capacities'!$DB$16),(O117&lt;='Infill Capacities'!$DC$16))),((O117-'Infill Capacities'!$DB$16)*'Infill Capacities'!$CT$6*('Infill Capacities'!$CX$16)+'Infill Capacities'!$CQ$16),(AND((O117&gt;'Infill Capacities'!$DC$16),(O117&lt;='Infill Capacities'!$DD$16))),((O117-'Infill Capacities'!$DC$16)*'Infill Capacities'!$CT$6*('Infill Capacities'!$CY$16)+'Infill Capacities'!$CS$16))+_xlfn.IFS((O117&lt;='Frame Capacities'!$BS$16),(O117*'Frame Capacities'!$BM$6*'Frame Capacities'!$BN$16),(AND((O117&gt;'Frame Capacities'!$BS$16),(O117&lt;='Frame Capacities'!$BT$16))),((O117-'Frame Capacities'!$BS$16)*'Frame Capacities'!$BM$6*('Frame Capacities'!$BO$16)+'Frame Capacities'!$BI$16),(AND((O117&gt;'Frame Capacities'!$BT$16),(O117&lt;='Frame Capacities'!$BU$16))),((O117-'Frame Capacities'!$BT$16)*'Frame Capacities'!$BM$6*('Frame Capacities'!$BP$16)+'Frame Capacities'!$BJ$16),(AND((O117&gt;'Frame Capacities'!$BU$16),(O117&lt;='Frame Capacities'!$BV$16))),((O117-'Frame Capacities'!$BU$16)*'Frame Capacities'!$BM$6*('Frame Capacities'!$BQ$16)+'Frame Capacities'!$BK$16))</f>
        <v>138.30051068745192</v>
      </c>
      <c r="U117" s="40">
        <f>U116+T117*K117</f>
        <v>855.63314759168998</v>
      </c>
      <c r="V117" s="45" t="s">
        <v>134</v>
      </c>
      <c r="W117" s="157"/>
      <c r="X117" s="17">
        <v>4</v>
      </c>
      <c r="Y117" s="15">
        <f>'Structural Information'!$Z$8</f>
        <v>40.367000000000004</v>
      </c>
      <c r="Z117" s="15">
        <f t="shared" si="78"/>
        <v>0.39393926813229518</v>
      </c>
      <c r="AA117" s="15">
        <f t="shared" si="75"/>
        <v>4.6287864005544685</v>
      </c>
      <c r="AB117" s="24">
        <f>T120/M115</f>
        <v>15865.390132899103</v>
      </c>
    </row>
    <row r="118" spans="2:28" ht="15" customHeight="1" x14ac:dyDescent="0.25">
      <c r="J118" s="41">
        <v>3</v>
      </c>
      <c r="K118" s="40">
        <f>'Structural Information'!$U$9</f>
        <v>3</v>
      </c>
      <c r="L118" s="40">
        <f>L119+K118</f>
        <v>8.75</v>
      </c>
      <c r="M118" s="85">
        <f>'Yield Mechanism'!$V$60</f>
        <v>7.4763012081414358E-3</v>
      </c>
      <c r="N118" s="16">
        <f>M118-M119</f>
        <v>2.5308492240723665E-3</v>
      </c>
      <c r="O118" s="42">
        <f t="shared" si="74"/>
        <v>8.4361640802412213E-4</v>
      </c>
      <c r="P118" s="85">
        <f>$C$29</f>
        <v>9.0401636363636392E-3</v>
      </c>
      <c r="Q118" s="85">
        <f>$D$29</f>
        <v>1.9804855923109218E-3</v>
      </c>
      <c r="R118" s="40">
        <f t="shared" si="76"/>
        <v>9.3318709921434859E-2</v>
      </c>
      <c r="S118" s="15">
        <f>O118/Q118</f>
        <v>0.42596442574457288</v>
      </c>
      <c r="T118" s="40">
        <f>_xlfn.IFS((O118&lt;='Infill Capacities'!$DA$17),(O118*'Infill Capacities'!$CU$17*'Infill Capacities'!$CT$7),(AND((O118&gt;'Infill Capacities'!$DA$17),(O118&lt;='Infill Capacities'!$DB$17))),((O118-'Infill Capacities'!$DA$17)*'Infill Capacities'!$CT$7*('Infill Capacities'!$CW$17)+'Infill Capacities'!$CP$17),(AND((O118&gt;'Infill Capacities'!$DB$17),(O118&lt;='Infill Capacities'!$DC$17))),((O118-'Infill Capacities'!$DB$17)*'Infill Capacities'!$CT$7*('Infill Capacities'!$CX$17)+'Infill Capacities'!$CQ$17),(AND((O118&gt;'Infill Capacities'!$DC$17),(O118&lt;='Infill Capacities'!$DD$17))),((O118-'Infill Capacities'!$DC$17)*'Infill Capacities'!$CT$7*('Infill Capacities'!$CY$17)+'Infill Capacities'!$CS$17))+_xlfn.IFS((O118&lt;='Frame Capacities'!$BS$17),(O118*'Frame Capacities'!$BM$7*'Frame Capacities'!$BN$17),(AND((O118&gt;'Frame Capacities'!$BS$17),(O118&lt;='Frame Capacities'!$BT$17))),((O118-'Frame Capacities'!$BS$17)*'Frame Capacities'!$BM$7*('Frame Capacities'!$BO$17)+'Frame Capacities'!$BI$17),(AND((O118&gt;'Frame Capacities'!$BT$17),(O118&lt;='Frame Capacities'!$BU$17))),((O118-'Frame Capacities'!$BT$17)*'Frame Capacities'!$BM$7*('Frame Capacities'!$BP$17)+'Frame Capacities'!$BJ$17),(AND((O118&gt;'Frame Capacities'!$BU$17),(O118&lt;='Frame Capacities'!$BV$17))),((O118-'Frame Capacities'!$BU$17)*'Frame Capacities'!$BM$7*('Frame Capacities'!$BQ$17)+'Frame Capacities'!$BK$17))</f>
        <v>169.55256910622521</v>
      </c>
      <c r="U118" s="40">
        <f>U117+T118*K118</f>
        <v>1364.2908549103656</v>
      </c>
      <c r="V118" s="43">
        <v>0</v>
      </c>
      <c r="W118" s="157"/>
      <c r="X118" s="17">
        <v>3</v>
      </c>
      <c r="Y118" s="15">
        <f>'Structural Information'!$Z$9</f>
        <v>40.367000000000004</v>
      </c>
      <c r="Z118" s="15">
        <f t="shared" si="78"/>
        <v>0.30179585086904537</v>
      </c>
      <c r="AA118" s="15">
        <f t="shared" si="75"/>
        <v>2.640713695104147</v>
      </c>
      <c r="AB118" s="23" t="s">
        <v>411</v>
      </c>
    </row>
    <row r="119" spans="2:28" x14ac:dyDescent="0.25">
      <c r="J119" s="41">
        <v>2</v>
      </c>
      <c r="K119" s="40">
        <f>'Structural Information'!$U$10</f>
        <v>3</v>
      </c>
      <c r="L119" s="40">
        <f>L120+K119</f>
        <v>5.75</v>
      </c>
      <c r="M119" s="85">
        <f>'Yield Mechanism'!$V$61</f>
        <v>4.9454519840690693E-3</v>
      </c>
      <c r="N119" s="16">
        <f>M119-M120</f>
        <v>2.6069804940244703E-3</v>
      </c>
      <c r="O119" s="42">
        <f t="shared" si="74"/>
        <v>8.6899349800815672E-4</v>
      </c>
      <c r="P119" s="85">
        <f>$C$30</f>
        <v>8.5386603238057183E-3</v>
      </c>
      <c r="Q119" s="85">
        <f>$D$30</f>
        <v>1.8270494715492639E-3</v>
      </c>
      <c r="R119" s="15">
        <f>O119/P119</f>
        <v>0.10177164391765411</v>
      </c>
      <c r="S119" s="15">
        <f t="shared" ref="S119:S120" si="79">O119/Q119</f>
        <v>0.4756266929495267</v>
      </c>
      <c r="T119" s="40">
        <f>_xlfn.IFS((O119&lt;='Infill Capacities'!$DA$18),(O119*'Infill Capacities'!$CU$18*'Infill Capacities'!$CT$8),(AND((O119&gt;'Infill Capacities'!$DA$18),(O119&lt;='Infill Capacities'!$DB$18))),((O119-'Infill Capacities'!$DA$18)*'Infill Capacities'!$CT$8*('Infill Capacities'!$CW$18)+'Infill Capacities'!$CP$18),(AND((O119&gt;'Infill Capacities'!$DB$18),(O119&lt;='Infill Capacities'!$DC$18))),((O119-'Infill Capacities'!$DB$18)*'Infill Capacities'!$CT$8*('Infill Capacities'!$CX$18)+'Infill Capacities'!$CQ$18),(AND((O119&gt;'Infill Capacities'!$DC$18),(O119&lt;='Infill Capacities'!$DD$18))),((O119-'Infill Capacities'!$DC$18)*'Infill Capacities'!$CT$8*('Infill Capacities'!$CY$18)+'Infill Capacities'!$CS$18))+_xlfn.IFS((O119&lt;='Frame Capacities'!$BS$18),(O119*'Frame Capacities'!$BM$8*'Frame Capacities'!$BN$18),(AND((O119&gt;'Frame Capacities'!$BS$18),(O119&lt;='Frame Capacities'!$BT$18))),((O119-'Frame Capacities'!$BS$18)*'Frame Capacities'!$BM$8*('Frame Capacities'!$BO$18)+'Frame Capacities'!$BI$18),(AND((O119&gt;'Frame Capacities'!$BT$18),(O119&lt;='Frame Capacities'!$BU$18))),((O119-'Frame Capacities'!$BT$18)*'Frame Capacities'!$BM$8*('Frame Capacities'!$BP$18)+'Frame Capacities'!$BJ$18),(AND((O119&gt;'Frame Capacities'!$BU$18),(O119&lt;='Frame Capacities'!$BV$18))),((O119-'Frame Capacities'!$BU$18)*'Frame Capacities'!$BM$8*('Frame Capacities'!$BQ$18)+'Frame Capacities'!$BK$18))</f>
        <v>190.22503849519182</v>
      </c>
      <c r="U119" s="40">
        <f>U118+T119*K119</f>
        <v>1934.965970395941</v>
      </c>
      <c r="V119" s="44"/>
      <c r="W119" s="157"/>
      <c r="X119" s="17">
        <v>2</v>
      </c>
      <c r="Y119" s="15">
        <f>'Structural Information'!$Z$10</f>
        <v>40.367000000000004</v>
      </c>
      <c r="Z119" s="15">
        <f t="shared" si="78"/>
        <v>0.19963306024091615</v>
      </c>
      <c r="AA119" s="15">
        <f t="shared" si="75"/>
        <v>1.1478900963852678</v>
      </c>
      <c r="AB119" s="15">
        <f>(('Structural Information'!$Z$6*M115+'Structural Information'!$Z$7*M116+'Structural Information'!$Z$8*M117+'Structural Information'!$Z$9*M118+'Structural Information'!$Z$10*M119+'Structural Information'!$Z$11*M120)^2)/('Structural Information'!$Z$6*M115*M115+'Structural Information'!$Z$7*M116*M116+'Structural Information'!$Z$8*M117*M117+'Structural Information'!$Z$9*M118*M118+'Structural Information'!$Z$10*M119*M119+'Structural Information'!$Z$11*M120*M120)</f>
        <v>199.8136171286562</v>
      </c>
    </row>
    <row r="120" spans="2:28" x14ac:dyDescent="0.25">
      <c r="J120" s="41">
        <v>1</v>
      </c>
      <c r="K120" s="40">
        <f>'Structural Information'!$U$11</f>
        <v>2.75</v>
      </c>
      <c r="L120" s="40">
        <f>K120</f>
        <v>2.75</v>
      </c>
      <c r="M120" s="85">
        <f>'Yield Mechanism'!$V$62</f>
        <v>2.338471490044599E-3</v>
      </c>
      <c r="N120" s="16">
        <f>M120</f>
        <v>2.338471490044599E-3</v>
      </c>
      <c r="O120" s="42">
        <f t="shared" si="74"/>
        <v>8.5035326910712697E-4</v>
      </c>
      <c r="P120" s="85">
        <f>$C$31</f>
        <v>6.5680321766578668E-3</v>
      </c>
      <c r="Q120" s="85">
        <f>$D$31</f>
        <v>1.7839817374026652E-3</v>
      </c>
      <c r="R120" s="15">
        <f t="shared" ref="R120" si="80">O120/P120</f>
        <v>0.12946849927581017</v>
      </c>
      <c r="S120" s="15">
        <f t="shared" si="79"/>
        <v>0.47666029941829635</v>
      </c>
      <c r="T120" s="40">
        <f>_xlfn.IFS((O120&lt;='Infill Capacities'!$DA$19),(O120*'Infill Capacities'!$CU$19*'Infill Capacities'!$CT$9),(AND((O120&gt;'Infill Capacities'!$DA$19),(O120&lt;='Infill Capacities'!$DB$19))),((O120-'Infill Capacities'!$DA$19)*'Infill Capacities'!$CT$9*('Infill Capacities'!$CW$19)+'Infill Capacities'!$CP$19),(AND((O120&gt;'Infill Capacities'!$DB$19),(O120&lt;='Infill Capacities'!$DC$19))),((O120-'Infill Capacities'!$DB$19)*'Infill Capacities'!$CT$9*('Infill Capacities'!$CX$19)+'Infill Capacities'!$CQ$19),(AND((O120&gt;'Infill Capacities'!$DC$19),(O120&lt;='Infill Capacities'!$DD$19))),((O120-'Infill Capacities'!$DC$19)*'Infill Capacities'!$CT$9*('Infill Capacities'!$CY$19)+'Infill Capacities'!$CS$19))+_xlfn.IFS((O120&lt;='Frame Capacities'!$BS$19),(O120*'Frame Capacities'!$BM$9*'Frame Capacities'!$BN$19),(AND((O120&gt;'Frame Capacities'!$BS$19),(O120&lt;='Frame Capacities'!$BT$19))),((O120-'Frame Capacities'!$BS$19)*'Frame Capacities'!$BM$9*('Frame Capacities'!$BO$19)+'Frame Capacities'!$BI$19),(AND((O120&gt;'Frame Capacities'!$BT$19),(O120&lt;='Frame Capacities'!$BU$19))),((O120-'Frame Capacities'!$BT$19)*'Frame Capacities'!$BM$9*('Frame Capacities'!$BP$19)+'Frame Capacities'!$BJ$19),(AND((O120&gt;'Frame Capacities'!$BU$19),(O120&lt;='Frame Capacities'!$BV$19))),((O120-'Frame Capacities'!$BU$19)*'Frame Capacities'!$BM$9*('Frame Capacities'!$BQ$19)+'Frame Capacities'!$BK$19))</f>
        <v>200</v>
      </c>
      <c r="U120" s="40">
        <f>U119+T120*K120</f>
        <v>2484.965970395941</v>
      </c>
      <c r="V120" s="46"/>
      <c r="W120" s="157"/>
      <c r="X120" s="17">
        <v>1</v>
      </c>
      <c r="Y120" s="15">
        <f>'Structural Information'!$Z$11</f>
        <v>40.367000000000004</v>
      </c>
      <c r="Z120" s="15">
        <f t="shared" si="78"/>
        <v>9.4397078638630338E-2</v>
      </c>
      <c r="AA120" s="15">
        <f t="shared" si="75"/>
        <v>0.25959196625623343</v>
      </c>
      <c r="AB120" s="14" t="s">
        <v>410</v>
      </c>
    </row>
    <row r="121" spans="2:28" x14ac:dyDescent="0.25">
      <c r="X121" s="36"/>
      <c r="Y121" s="14" t="s">
        <v>99</v>
      </c>
      <c r="Z121" s="22">
        <f>SUM(Z115:Z120)</f>
        <v>1.9313304698046576</v>
      </c>
      <c r="AA121" s="22">
        <f>SUM(AA115:AA120)</f>
        <v>23.996282500078117</v>
      </c>
      <c r="AB121" s="24">
        <f>2*PI()*SQRT(AB119/AB117)</f>
        <v>0.70512649128662597</v>
      </c>
    </row>
    <row r="123" spans="2:28" ht="15.75" x14ac:dyDescent="0.25">
      <c r="B123" s="905" t="s">
        <v>241</v>
      </c>
      <c r="C123" s="906"/>
      <c r="D123" s="906"/>
      <c r="E123" s="906"/>
      <c r="F123" s="906"/>
      <c r="G123" s="906"/>
      <c r="H123" s="907"/>
      <c r="J123" s="891" t="s">
        <v>413</v>
      </c>
      <c r="K123" s="891"/>
      <c r="L123" s="891"/>
      <c r="M123" s="891"/>
      <c r="N123" s="891"/>
      <c r="O123" s="891"/>
      <c r="P123" s="891"/>
      <c r="Q123" s="891"/>
      <c r="R123" s="891"/>
      <c r="S123" s="891"/>
      <c r="T123" s="891"/>
      <c r="U123" s="891"/>
      <c r="V123" s="891"/>
      <c r="X123" s="894" t="s">
        <v>128</v>
      </c>
      <c r="Y123" s="894"/>
      <c r="Z123" s="894"/>
      <c r="AA123" s="894"/>
      <c r="AB123" s="894"/>
    </row>
    <row r="124" spans="2:28" x14ac:dyDescent="0.25">
      <c r="B124" s="550" t="s">
        <v>240</v>
      </c>
      <c r="C124" s="550" t="s">
        <v>9</v>
      </c>
      <c r="D124" s="553" t="s">
        <v>105</v>
      </c>
      <c r="E124" s="908"/>
      <c r="F124" s="908"/>
      <c r="G124" s="908"/>
      <c r="H124" s="554"/>
      <c r="J124" s="550" t="s">
        <v>9</v>
      </c>
      <c r="K124" s="547" t="s">
        <v>3</v>
      </c>
      <c r="L124" s="547" t="s">
        <v>92</v>
      </c>
      <c r="M124" s="887" t="s">
        <v>94</v>
      </c>
      <c r="N124" s="887" t="s">
        <v>102</v>
      </c>
      <c r="O124" s="888" t="s">
        <v>123</v>
      </c>
      <c r="P124" s="888" t="s">
        <v>295</v>
      </c>
      <c r="Q124" s="888" t="s">
        <v>296</v>
      </c>
      <c r="R124" s="887" t="s">
        <v>298</v>
      </c>
      <c r="S124" s="887" t="s">
        <v>297</v>
      </c>
      <c r="T124" s="889" t="s">
        <v>458</v>
      </c>
      <c r="U124" s="547" t="s">
        <v>124</v>
      </c>
      <c r="V124" s="550" t="s">
        <v>100</v>
      </c>
      <c r="X124" s="550" t="s">
        <v>9</v>
      </c>
      <c r="Y124" s="890" t="s">
        <v>97</v>
      </c>
      <c r="Z124" s="890" t="s">
        <v>98</v>
      </c>
      <c r="AA124" s="890" t="s">
        <v>126</v>
      </c>
      <c r="AB124" s="547" t="s">
        <v>127</v>
      </c>
    </row>
    <row r="125" spans="2:28" x14ac:dyDescent="0.25">
      <c r="B125" s="550"/>
      <c r="C125" s="550"/>
      <c r="D125" s="123">
        <f>'[1]Displaced Shapes'!O4</f>
        <v>-332.78730000000002</v>
      </c>
      <c r="E125" s="123">
        <f>'[1]Displaced Shapes'!P4</f>
        <v>-575.28290000000004</v>
      </c>
      <c r="F125" s="123">
        <f>'[1]Displaced Shapes'!Q4</f>
        <v>-572.55670000000009</v>
      </c>
      <c r="G125" s="123">
        <f>'[2]Displaced Shapes'!R4</f>
        <v>-375.24020000000002</v>
      </c>
      <c r="H125" s="229" t="s">
        <v>308</v>
      </c>
      <c r="J125" s="550"/>
      <c r="K125" s="547"/>
      <c r="L125" s="547"/>
      <c r="M125" s="550"/>
      <c r="N125" s="550"/>
      <c r="O125" s="547"/>
      <c r="P125" s="888"/>
      <c r="Q125" s="888"/>
      <c r="R125" s="887"/>
      <c r="S125" s="887"/>
      <c r="T125" s="593"/>
      <c r="U125" s="547"/>
      <c r="V125" s="550"/>
      <c r="X125" s="550"/>
      <c r="Y125" s="890"/>
      <c r="Z125" s="890"/>
      <c r="AA125" s="890"/>
      <c r="AB125" s="547"/>
    </row>
    <row r="126" spans="2:28" x14ac:dyDescent="0.25">
      <c r="B126" s="14">
        <f>B127+3</f>
        <v>17.75</v>
      </c>
      <c r="C126" s="14">
        <v>6</v>
      </c>
      <c r="D126" s="16">
        <f>'[1]Displaced Shapes'!O5</f>
        <v>2.0364899999999998E-2</v>
      </c>
      <c r="E126" s="16">
        <f>'[1]Displaced Shapes'!P5</f>
        <v>7.0699700000000004E-2</v>
      </c>
      <c r="F126" s="16">
        <f>'[1]Displaced Shapes'!Q5</f>
        <v>5.2619199999999998E-2</v>
      </c>
      <c r="G126" s="16">
        <f>'[2]Displaced Shapes'!R5</f>
        <v>6.0010899999999999E-2</v>
      </c>
      <c r="H126" s="230">
        <v>1.0968835101617114E-3</v>
      </c>
      <c r="I126" s="124"/>
      <c r="J126" s="41">
        <v>6</v>
      </c>
      <c r="K126" s="40">
        <f>'Structural Information'!$U$6</f>
        <v>3</v>
      </c>
      <c r="L126" s="40">
        <f>L127+K126</f>
        <v>17.75</v>
      </c>
      <c r="M126" s="85">
        <f>'Yield Mechanism'!$V$57</f>
        <v>1.2606056222044743E-2</v>
      </c>
      <c r="N126" s="16">
        <f>M126-M127</f>
        <v>1.099279483050615E-3</v>
      </c>
      <c r="O126" s="42">
        <f t="shared" ref="O126:O131" si="81">N126/K126</f>
        <v>3.6642649435020502E-4</v>
      </c>
      <c r="P126" s="85">
        <f>$C$26</f>
        <v>8.2871046175051685E-3</v>
      </c>
      <c r="Q126" s="85">
        <f>$D$26</f>
        <v>2.9500904244285087E-3</v>
      </c>
      <c r="R126" s="15">
        <f>O126/P126</f>
        <v>4.4216467784923136E-2</v>
      </c>
      <c r="S126" s="15">
        <f>O126/Q126</f>
        <v>0.12420856368197226</v>
      </c>
      <c r="T126" s="40">
        <f>_xlfn.IFS((O126&lt;='Infill Capacities'!$DA$14),(O126*'Infill Capacities'!$CU$14*'Infill Capacities'!$CT$4),(AND((O126&gt;'Infill Capacities'!$DA$14),(O126&lt;='Infill Capacities'!$DB$14))),((O126-'Infill Capacities'!$DA$14)*'Infill Capacities'!$CT$4*('Infill Capacities'!$CW$14)+'Infill Capacities'!$CP$14),(AND((O126&gt;'Infill Capacities'!$DB$14),(O126&lt;='Infill Capacities'!$DC$14))),((O126-'Infill Capacities'!$DB$14)*'Infill Capacities'!$CT$4*('Infill Capacities'!$CX$14)+'Infill Capacities'!$CQ$14),(AND((O126&gt;'Infill Capacities'!$DC$14),(O126&lt;='Infill Capacities'!$DD$14))),((O126-'Infill Capacities'!$DC$14)*'Infill Capacities'!$CT$4*('Infill Capacities'!$CY$14)+'Infill Capacities'!$CS$14))+_xlfn.IFS((O126&lt;='Frame Capacities'!$BS$14),(O126*'Frame Capacities'!$BM$4*'Frame Capacities'!$BN$14),(AND((O126&gt;'Frame Capacities'!$BS$14),(O126&lt;='Frame Capacities'!$BT$14))),((O126-'Frame Capacities'!$BS$14)*'Frame Capacities'!$BM$4*('Frame Capacities'!$BO$14)+'Frame Capacities'!$BI$14),(AND((O126&gt;'Frame Capacities'!$BT$14),(O126&lt;='Frame Capacities'!$BU$14))),((O126-'Frame Capacities'!$BT$14)*'Frame Capacities'!$BM$4*('Frame Capacities'!$BP$14)+'Frame Capacities'!$BJ$14),(AND((O126&gt;'Frame Capacities'!$BU$14),(O126&lt;='Frame Capacities'!$BV$14))),((O126-'Frame Capacities'!$BU$14)*'Frame Capacities'!$BM$4*('Frame Capacities'!$BQ$14)+'Frame Capacities'!$BK$14))</f>
        <v>49.404509716035747</v>
      </c>
      <c r="U126" s="40">
        <f>K126*T126</f>
        <v>148.21352914810723</v>
      </c>
      <c r="V126" s="15">
        <f>U131/AB126</f>
        <v>200.00141667934423</v>
      </c>
      <c r="W126" s="157"/>
      <c r="X126" s="17">
        <v>6</v>
      </c>
      <c r="Y126" s="15">
        <f>'Structural Information'!$Z$6</f>
        <v>37.8446</v>
      </c>
      <c r="Z126" s="15">
        <f t="shared" ref="Z126:Z131" si="82">Y126*M126</f>
        <v>0.47707115530079447</v>
      </c>
      <c r="AA126" s="15">
        <f t="shared" ref="AA126:AA131" si="83">Z126*L126</f>
        <v>8.4680130065891017</v>
      </c>
      <c r="AB126" s="15">
        <f>AA132/Z132</f>
        <v>12.424741842604076</v>
      </c>
    </row>
    <row r="127" spans="2:28" x14ac:dyDescent="0.25">
      <c r="B127" s="14">
        <f>B128+3</f>
        <v>14.75</v>
      </c>
      <c r="C127" s="14">
        <v>5</v>
      </c>
      <c r="D127" s="16">
        <f>'[1]Displaced Shapes'!O6</f>
        <v>1.85021E-2</v>
      </c>
      <c r="E127" s="16">
        <f>'[1]Displaced Shapes'!P6</f>
        <v>6.7370899999999997E-2</v>
      </c>
      <c r="F127" s="16">
        <f>'[1]Displaced Shapes'!Q6</f>
        <v>4.9316899999999997E-2</v>
      </c>
      <c r="G127" s="16">
        <f>'[2]Displaced Shapes'!R6</f>
        <v>5.6783599999999997E-2</v>
      </c>
      <c r="H127" s="230">
        <v>1.1543393377066585E-3</v>
      </c>
      <c r="I127" s="124"/>
      <c r="J127" s="41">
        <v>5</v>
      </c>
      <c r="K127" s="40">
        <f>'Structural Information'!$U$7</f>
        <v>3</v>
      </c>
      <c r="L127" s="40">
        <f>L128+K127</f>
        <v>14.75</v>
      </c>
      <c r="M127" s="85">
        <f>'Yield Mechanism'!$V$58</f>
        <v>1.1506776738994128E-2</v>
      </c>
      <c r="N127" s="16">
        <f>M127-M128</f>
        <v>1.7478333413600416E-3</v>
      </c>
      <c r="O127" s="42">
        <f t="shared" si="81"/>
        <v>5.8261111378668051E-4</v>
      </c>
      <c r="P127" s="85">
        <f>$C$27</f>
        <v>9.5976000000000013E-3</v>
      </c>
      <c r="Q127" s="85">
        <f>$D$27</f>
        <v>2.3392237382840416E-3</v>
      </c>
      <c r="R127" s="15">
        <f t="shared" ref="R127:R129" si="84">O127/P127</f>
        <v>6.0703833644523676E-2</v>
      </c>
      <c r="S127" s="15">
        <f t="shared" ref="S127:S128" si="85">O127/Q127</f>
        <v>0.24906173114251143</v>
      </c>
      <c r="T127" s="40">
        <f>_xlfn.IFS((O127&lt;='Infill Capacities'!$DA$15),(O127*'Infill Capacities'!$CU$15*'Infill Capacities'!$CT$5),(AND((O127&gt;'Infill Capacities'!$DA$15),(O127&lt;='Infill Capacities'!$DB$15))),((O127-'Infill Capacities'!$DA$15)*'Infill Capacities'!$CT$5*('Infill Capacities'!$CW$15)+'Infill Capacities'!$CP$15),(AND((O127&gt;'Infill Capacities'!$DB$15),(O127&lt;='Infill Capacities'!$DC$15))),((O127-'Infill Capacities'!$DB$15)*'Infill Capacities'!$CT$5*('Infill Capacities'!$CX$15)+'Infill Capacities'!$CQ$15),(AND((O127&gt;'Infill Capacities'!$DC$15),(O127&lt;='Infill Capacities'!$DD$15))),((O127-'Infill Capacities'!$DC$15)*'Infill Capacities'!$CT$5*('Infill Capacities'!$CY$15)+'Infill Capacities'!$CS$15))+_xlfn.IFS((O127&lt;='Frame Capacities'!$BS$15),(O127*'Frame Capacities'!$BM$5*'Frame Capacities'!$BN$15),(AND((O127&gt;'Frame Capacities'!$BS$15),(O127&lt;='Frame Capacities'!$BT$15))),((O127-'Frame Capacities'!$BS$15)*'Frame Capacities'!$BM$5*('Frame Capacities'!$BO$15)+'Frame Capacities'!$BI$15),(AND((O127&gt;'Frame Capacities'!$BT$15),(O127&lt;='Frame Capacities'!$BU$15))),((O127-'Frame Capacities'!$BT$15)*'Frame Capacities'!$BM$5*('Frame Capacities'!$BP$15)+'Frame Capacities'!$BJ$15),(AND((O127&gt;'Frame Capacities'!$BU$15),(O127&lt;='Frame Capacities'!$BV$15))),((O127-'Frame Capacities'!$BU$15)*'Frame Capacities'!$BM$5*('Frame Capacities'!$BQ$15)+'Frame Capacities'!$BK$15))</f>
        <v>97.506028793742317</v>
      </c>
      <c r="U127" s="40">
        <f>U126+T127*K127</f>
        <v>440.73161552933419</v>
      </c>
      <c r="V127" s="44"/>
      <c r="W127" s="157"/>
      <c r="X127" s="17">
        <v>5</v>
      </c>
      <c r="Y127" s="15">
        <f>'Structural Information'!$Z$7</f>
        <v>40.367000000000004</v>
      </c>
      <c r="Z127" s="15">
        <f t="shared" si="82"/>
        <v>0.46449405662297599</v>
      </c>
      <c r="AA127" s="15">
        <f t="shared" si="83"/>
        <v>6.8512873351888963</v>
      </c>
      <c r="AB127" s="14" t="s">
        <v>409</v>
      </c>
    </row>
    <row r="128" spans="2:28" x14ac:dyDescent="0.25">
      <c r="B128" s="14">
        <f>B129+3</f>
        <v>11.75</v>
      </c>
      <c r="C128" s="14">
        <v>4</v>
      </c>
      <c r="D128" s="16">
        <f>'[1]Displaced Shapes'!O7</f>
        <v>1.5610799999999999E-2</v>
      </c>
      <c r="E128" s="16">
        <f>'[1]Displaced Shapes'!P7</f>
        <v>6.2158400000000003E-2</v>
      </c>
      <c r="F128" s="16">
        <f>'[1]Displaced Shapes'!Q7</f>
        <v>4.41509E-2</v>
      </c>
      <c r="G128" s="16">
        <f>'[2]Displaced Shapes'!R7</f>
        <v>5.1507499999999998E-2</v>
      </c>
      <c r="H128" s="230">
        <v>1.1313065236840617E-3</v>
      </c>
      <c r="I128" s="124"/>
      <c r="J128" s="41">
        <v>4</v>
      </c>
      <c r="K128" s="40">
        <f>'Structural Information'!$U$8</f>
        <v>3</v>
      </c>
      <c r="L128" s="40">
        <f>L129+K128</f>
        <v>11.75</v>
      </c>
      <c r="M128" s="85">
        <f>'Yield Mechanism'!$V$59</f>
        <v>9.7589433976340862E-3</v>
      </c>
      <c r="N128" s="42">
        <f>M128-M129</f>
        <v>2.2826421894926504E-3</v>
      </c>
      <c r="O128" s="42">
        <f t="shared" si="81"/>
        <v>7.6088072983088346E-4</v>
      </c>
      <c r="P128" s="85">
        <f>$C$28</f>
        <v>9.5975999999999995E-3</v>
      </c>
      <c r="Q128" s="85">
        <f>$D$28</f>
        <v>2.15062667048332E-3</v>
      </c>
      <c r="R128" s="15">
        <f t="shared" si="84"/>
        <v>7.927822891461235E-2</v>
      </c>
      <c r="S128" s="15">
        <f t="shared" si="85"/>
        <v>0.35379489163495181</v>
      </c>
      <c r="T128" s="40">
        <f>_xlfn.IFS((O128&lt;='Infill Capacities'!$DA$16),(O128*'Infill Capacities'!$CU$16*'Infill Capacities'!$CT$6),(AND((O128&gt;'Infill Capacities'!$DA$16),(O128&lt;='Infill Capacities'!$DB$16))),((O128-'Infill Capacities'!$DA$16)*'Infill Capacities'!$CT$6*('Infill Capacities'!$CW$16)+'Infill Capacities'!$CP$16),(AND((O128&gt;'Infill Capacities'!$DB$16),(O128&lt;='Infill Capacities'!$DC$16))),((O128-'Infill Capacities'!$DB$16)*'Infill Capacities'!$CT$6*('Infill Capacities'!$CX$16)+'Infill Capacities'!$CQ$16),(AND((O128&gt;'Infill Capacities'!$DC$16),(O128&lt;='Infill Capacities'!$DD$16))),((O128-'Infill Capacities'!$DC$16)*'Infill Capacities'!$CT$6*('Infill Capacities'!$CY$16)+'Infill Capacities'!$CS$16))+_xlfn.IFS((O128&lt;='Frame Capacities'!$BS$16),(O128*'Frame Capacities'!$BM$6*'Frame Capacities'!$BN$16),(AND((O128&gt;'Frame Capacities'!$BS$16),(O128&lt;='Frame Capacities'!$BT$16))),((O128-'Frame Capacities'!$BS$16)*'Frame Capacities'!$BM$6*('Frame Capacities'!$BO$16)+'Frame Capacities'!$BI$16),(AND((O128&gt;'Frame Capacities'!$BT$16),(O128&lt;='Frame Capacities'!$BU$16))),((O128-'Frame Capacities'!$BT$16)*'Frame Capacities'!$BM$6*('Frame Capacities'!$BP$16)+'Frame Capacities'!$BJ$16),(AND((O128&gt;'Frame Capacities'!$BU$16),(O128&lt;='Frame Capacities'!$BV$16))),((O128-'Frame Capacities'!$BU$16)*'Frame Capacities'!$BM$6*('Frame Capacities'!$BQ$16)+'Frame Capacities'!$BK$16))</f>
        <v>138.30051068745192</v>
      </c>
      <c r="U128" s="40">
        <f>U127+T128*K128</f>
        <v>855.63314759168998</v>
      </c>
      <c r="V128" s="45" t="s">
        <v>134</v>
      </c>
      <c r="W128" s="157"/>
      <c r="X128" s="17">
        <v>4</v>
      </c>
      <c r="Y128" s="15">
        <f>'Structural Information'!$Z$8</f>
        <v>40.367000000000004</v>
      </c>
      <c r="Z128" s="15">
        <f t="shared" si="82"/>
        <v>0.39393926813229518</v>
      </c>
      <c r="AA128" s="15">
        <f t="shared" si="83"/>
        <v>4.6287864005544685</v>
      </c>
      <c r="AB128" s="24">
        <f>T131/M126</f>
        <v>15865.390132899103</v>
      </c>
    </row>
    <row r="129" spans="2:28" x14ac:dyDescent="0.25">
      <c r="B129" s="14">
        <f>B130+3</f>
        <v>8.75</v>
      </c>
      <c r="C129" s="14">
        <v>3</v>
      </c>
      <c r="D129" s="16">
        <f>'[1]Displaced Shapes'!O8</f>
        <v>1.19597E-2</v>
      </c>
      <c r="E129" s="16">
        <f>'[1]Displaced Shapes'!P8</f>
        <v>5.3513600000000001E-2</v>
      </c>
      <c r="F129" s="16">
        <f>'[1]Displaced Shapes'!Q8</f>
        <v>3.5848900000000003E-2</v>
      </c>
      <c r="G129" s="16">
        <f>'[2]Displaced Shapes'!R8</f>
        <v>4.1815499999999999E-2</v>
      </c>
      <c r="H129" s="230">
        <v>9.0111599515691962E-4</v>
      </c>
      <c r="I129" s="124"/>
      <c r="J129" s="41">
        <v>3</v>
      </c>
      <c r="K129" s="40">
        <f>'Structural Information'!$U$9</f>
        <v>3</v>
      </c>
      <c r="L129" s="40">
        <f>L130+K129</f>
        <v>8.75</v>
      </c>
      <c r="M129" s="85">
        <f>'Yield Mechanism'!$V$60</f>
        <v>7.4763012081414358E-3</v>
      </c>
      <c r="N129" s="16">
        <f>M129-M130</f>
        <v>2.5308492240723665E-3</v>
      </c>
      <c r="O129" s="42">
        <f t="shared" si="81"/>
        <v>8.4361640802412213E-4</v>
      </c>
      <c r="P129" s="85">
        <f>$C$29</f>
        <v>9.0401636363636392E-3</v>
      </c>
      <c r="Q129" s="85">
        <f>$D$29</f>
        <v>1.9804855923109218E-3</v>
      </c>
      <c r="R129" s="40">
        <f t="shared" si="84"/>
        <v>9.3318709921434859E-2</v>
      </c>
      <c r="S129" s="15">
        <f>O129/Q129</f>
        <v>0.42596442574457288</v>
      </c>
      <c r="T129" s="40">
        <f>_xlfn.IFS((O129&lt;='Infill Capacities'!$DA$17),(O129*'Infill Capacities'!$CU$17*'Infill Capacities'!$CT$7),(AND((O129&gt;'Infill Capacities'!$DA$17),(O129&lt;='Infill Capacities'!$DB$17))),((O129-'Infill Capacities'!$DA$17)*'Infill Capacities'!$CT$7*('Infill Capacities'!$CW$17)+'Infill Capacities'!$CP$17),(AND((O129&gt;'Infill Capacities'!$DB$17),(O129&lt;='Infill Capacities'!$DC$17))),((O129-'Infill Capacities'!$DB$17)*'Infill Capacities'!$CT$7*('Infill Capacities'!$CX$17)+'Infill Capacities'!$CQ$17),(AND((O129&gt;'Infill Capacities'!$DC$17),(O129&lt;='Infill Capacities'!$DD$17))),((O129-'Infill Capacities'!$DC$17)*'Infill Capacities'!$CT$7*('Infill Capacities'!$CY$17)+'Infill Capacities'!$CS$17))+_xlfn.IFS((O129&lt;='Frame Capacities'!$BS$17),(O129*'Frame Capacities'!$BM$7*'Frame Capacities'!$BN$17),(AND((O129&gt;'Frame Capacities'!$BS$17),(O129&lt;='Frame Capacities'!$BT$17))),((O129-'Frame Capacities'!$BS$17)*'Frame Capacities'!$BM$7*('Frame Capacities'!$BO$17)+'Frame Capacities'!$BI$17),(AND((O129&gt;'Frame Capacities'!$BT$17),(O129&lt;='Frame Capacities'!$BU$17))),((O129-'Frame Capacities'!$BT$17)*'Frame Capacities'!$BM$7*('Frame Capacities'!$BP$17)+'Frame Capacities'!$BJ$17),(AND((O129&gt;'Frame Capacities'!$BU$17),(O129&lt;='Frame Capacities'!$BV$17))),((O129-'Frame Capacities'!$BU$17)*'Frame Capacities'!$BM$7*('Frame Capacities'!$BQ$17)+'Frame Capacities'!$BK$17))</f>
        <v>169.55256910622521</v>
      </c>
      <c r="U129" s="40">
        <f>U128+T129*K129</f>
        <v>1364.2908549103656</v>
      </c>
      <c r="V129" s="43">
        <v>0</v>
      </c>
      <c r="W129" s="157"/>
      <c r="X129" s="17">
        <v>3</v>
      </c>
      <c r="Y129" s="15">
        <f>'Structural Information'!$Z$9</f>
        <v>40.367000000000004</v>
      </c>
      <c r="Z129" s="15">
        <f t="shared" si="82"/>
        <v>0.30179585086904537</v>
      </c>
      <c r="AA129" s="15">
        <f t="shared" si="83"/>
        <v>2.640713695104147</v>
      </c>
      <c r="AB129" s="23" t="s">
        <v>411</v>
      </c>
    </row>
    <row r="130" spans="2:28" x14ac:dyDescent="0.25">
      <c r="B130" s="14">
        <f>B131+3</f>
        <v>5.75</v>
      </c>
      <c r="C130" s="14">
        <v>2</v>
      </c>
      <c r="D130" s="16">
        <f>'[1]Displaced Shapes'!O9</f>
        <v>7.8562900000000001E-3</v>
      </c>
      <c r="E130" s="16">
        <f>'[1]Displaced Shapes'!P9</f>
        <v>3.92611E-2</v>
      </c>
      <c r="F130" s="16">
        <f>'[1]Displaced Shapes'!Q9</f>
        <v>2.36828E-2</v>
      </c>
      <c r="G130" s="16">
        <f>'[2]Displaced Shapes'!R9</f>
        <v>2.9210300000000002E-2</v>
      </c>
      <c r="H130" s="230">
        <v>5.9089702485867757E-4</v>
      </c>
      <c r="I130" s="124"/>
      <c r="J130" s="41">
        <v>2</v>
      </c>
      <c r="K130" s="40">
        <f>'Structural Information'!$U$10</f>
        <v>3</v>
      </c>
      <c r="L130" s="40">
        <f>L131+K130</f>
        <v>5.75</v>
      </c>
      <c r="M130" s="85">
        <f>'Yield Mechanism'!$V$61</f>
        <v>4.9454519840690693E-3</v>
      </c>
      <c r="N130" s="16">
        <f>M130-M131</f>
        <v>2.6069804940244703E-3</v>
      </c>
      <c r="O130" s="42">
        <f t="shared" si="81"/>
        <v>8.6899349800815672E-4</v>
      </c>
      <c r="P130" s="85">
        <f>$C$30</f>
        <v>8.5386603238057183E-3</v>
      </c>
      <c r="Q130" s="85">
        <f>$D$30</f>
        <v>1.8270494715492639E-3</v>
      </c>
      <c r="R130" s="15">
        <f>O130/P130</f>
        <v>0.10177164391765411</v>
      </c>
      <c r="S130" s="15">
        <f t="shared" ref="S130:S131" si="86">O130/Q130</f>
        <v>0.4756266929495267</v>
      </c>
      <c r="T130" s="40">
        <f>_xlfn.IFS((O130&lt;='Infill Capacities'!$DA$18),(O130*'Infill Capacities'!$CU$18*'Infill Capacities'!$CT$8),(AND((O130&gt;'Infill Capacities'!$DA$18),(O130&lt;='Infill Capacities'!$DB$18))),((O130-'Infill Capacities'!$DA$18)*'Infill Capacities'!$CT$8*('Infill Capacities'!$CW$18)+'Infill Capacities'!$CP$18),(AND((O130&gt;'Infill Capacities'!$DB$18),(O130&lt;='Infill Capacities'!$DC$18))),((O130-'Infill Capacities'!$DB$18)*'Infill Capacities'!$CT$8*('Infill Capacities'!$CX$18)+'Infill Capacities'!$CQ$18),(AND((O130&gt;'Infill Capacities'!$DC$18),(O130&lt;='Infill Capacities'!$DD$18))),((O130-'Infill Capacities'!$DC$18)*'Infill Capacities'!$CT$8*('Infill Capacities'!$CY$18)+'Infill Capacities'!$CS$18))+_xlfn.IFS((O130&lt;='Frame Capacities'!$BS$18),(O130*'Frame Capacities'!$BM$8*'Frame Capacities'!$BN$18),(AND((O130&gt;'Frame Capacities'!$BS$18),(O130&lt;='Frame Capacities'!$BT$18))),((O130-'Frame Capacities'!$BS$18)*'Frame Capacities'!$BM$8*('Frame Capacities'!$BO$18)+'Frame Capacities'!$BI$18),(AND((O130&gt;'Frame Capacities'!$BT$18),(O130&lt;='Frame Capacities'!$BU$18))),((O130-'Frame Capacities'!$BT$18)*'Frame Capacities'!$BM$8*('Frame Capacities'!$BP$18)+'Frame Capacities'!$BJ$18),(AND((O130&gt;'Frame Capacities'!$BU$18),(O130&lt;='Frame Capacities'!$BV$18))),((O130-'Frame Capacities'!$BU$18)*'Frame Capacities'!$BM$8*('Frame Capacities'!$BQ$18)+'Frame Capacities'!$BK$18))</f>
        <v>190.22503849519182</v>
      </c>
      <c r="U130" s="40">
        <f>U129+T130*K130</f>
        <v>1934.965970395941</v>
      </c>
      <c r="V130" s="44"/>
      <c r="W130" s="157"/>
      <c r="X130" s="17">
        <v>2</v>
      </c>
      <c r="Y130" s="15">
        <f>'Structural Information'!$Z$10</f>
        <v>40.367000000000004</v>
      </c>
      <c r="Z130" s="15">
        <f t="shared" si="82"/>
        <v>0.19963306024091615</v>
      </c>
      <c r="AA130" s="15">
        <f t="shared" si="83"/>
        <v>1.1478900963852678</v>
      </c>
      <c r="AB130" s="15">
        <f>(('Structural Information'!$Z$6*M126+'Structural Information'!$Z$7*M127+'Structural Information'!$Z$8*M128+'Structural Information'!$Z$9*M129+'Structural Information'!$Z$10*M130+'Structural Information'!$Z$11*M131)^2)/('Structural Information'!$Z$6*M126*M126+'Structural Information'!$Z$7*M127*M127+'Structural Information'!$Z$8*M128*M128+'Structural Information'!$Z$9*M129*M129+'Structural Information'!$Z$10*M130*M130+'Structural Information'!$Z$11*M131*M131)</f>
        <v>199.8136171286562</v>
      </c>
    </row>
    <row r="131" spans="2:28" x14ac:dyDescent="0.25">
      <c r="B131" s="14">
        <v>2.75</v>
      </c>
      <c r="C131" s="14">
        <v>1</v>
      </c>
      <c r="D131" s="16">
        <f>'[1]Displaced Shapes'!O10</f>
        <v>3.52053E-3</v>
      </c>
      <c r="E131" s="16">
        <f>'[1]Displaced Shapes'!P10</f>
        <v>1.2420499999999999E-2</v>
      </c>
      <c r="F131" s="16">
        <f>'[1]Displaced Shapes'!Q10</f>
        <v>9.9871700000000001E-3</v>
      </c>
      <c r="G131" s="16">
        <f>'[2]Displaced Shapes'!R10</f>
        <v>9.1464500000000004E-3</v>
      </c>
      <c r="H131" s="230">
        <v>2.6434264940677042E-4</v>
      </c>
      <c r="I131" s="124"/>
      <c r="J131" s="41">
        <v>1</v>
      </c>
      <c r="K131" s="40">
        <f>'Structural Information'!$U$11</f>
        <v>2.75</v>
      </c>
      <c r="L131" s="40">
        <f>K131</f>
        <v>2.75</v>
      </c>
      <c r="M131" s="85">
        <f>'Yield Mechanism'!$V$62</f>
        <v>2.338471490044599E-3</v>
      </c>
      <c r="N131" s="16">
        <f>M131</f>
        <v>2.338471490044599E-3</v>
      </c>
      <c r="O131" s="42">
        <f t="shared" si="81"/>
        <v>8.5035326910712697E-4</v>
      </c>
      <c r="P131" s="85">
        <f>$C$31</f>
        <v>6.5680321766578668E-3</v>
      </c>
      <c r="Q131" s="85">
        <f>$D$31</f>
        <v>1.7839817374026652E-3</v>
      </c>
      <c r="R131" s="15">
        <f t="shared" ref="R131" si="87">O131/P131</f>
        <v>0.12946849927581017</v>
      </c>
      <c r="S131" s="15">
        <f t="shared" si="86"/>
        <v>0.47666029941829635</v>
      </c>
      <c r="T131" s="40">
        <f>_xlfn.IFS((O131&lt;='Infill Capacities'!$DA$19),(O131*'Infill Capacities'!$CU$19*'Infill Capacities'!$CT$9),(AND((O131&gt;'Infill Capacities'!$DA$19),(O131&lt;='Infill Capacities'!$DB$19))),((O131-'Infill Capacities'!$DA$19)*'Infill Capacities'!$CT$9*('Infill Capacities'!$CW$19)+'Infill Capacities'!$CP$19),(AND((O131&gt;'Infill Capacities'!$DB$19),(O131&lt;='Infill Capacities'!$DC$19))),((O131-'Infill Capacities'!$DB$19)*'Infill Capacities'!$CT$9*('Infill Capacities'!$CX$19)+'Infill Capacities'!$CQ$19),(AND((O131&gt;'Infill Capacities'!$DC$19),(O131&lt;='Infill Capacities'!$DD$19))),((O131-'Infill Capacities'!$DC$19)*'Infill Capacities'!$CT$9*('Infill Capacities'!$CY$19)+'Infill Capacities'!$CS$19))+_xlfn.IFS((O131&lt;='Frame Capacities'!$BS$19),(O131*'Frame Capacities'!$BM$9*'Frame Capacities'!$BN$19),(AND((O131&gt;'Frame Capacities'!$BS$19),(O131&lt;='Frame Capacities'!$BT$19))),((O131-'Frame Capacities'!$BS$19)*'Frame Capacities'!$BM$9*('Frame Capacities'!$BO$19)+'Frame Capacities'!$BI$19),(AND((O131&gt;'Frame Capacities'!$BT$19),(O131&lt;='Frame Capacities'!$BU$19))),((O131-'Frame Capacities'!$BT$19)*'Frame Capacities'!$BM$9*('Frame Capacities'!$BP$19)+'Frame Capacities'!$BJ$19),(AND((O131&gt;'Frame Capacities'!$BU$19),(O131&lt;='Frame Capacities'!$BV$19))),((O131-'Frame Capacities'!$BU$19)*'Frame Capacities'!$BM$9*('Frame Capacities'!$BQ$19)+'Frame Capacities'!$BK$19))</f>
        <v>200</v>
      </c>
      <c r="U131" s="40">
        <f>U130+T131*K131</f>
        <v>2484.965970395941</v>
      </c>
      <c r="V131" s="46"/>
      <c r="W131" s="157"/>
      <c r="X131" s="17">
        <v>1</v>
      </c>
      <c r="Y131" s="15">
        <f>'Structural Information'!$Z$11</f>
        <v>40.367000000000004</v>
      </c>
      <c r="Z131" s="15">
        <f t="shared" si="82"/>
        <v>9.4397078638630338E-2</v>
      </c>
      <c r="AA131" s="15">
        <f t="shared" si="83"/>
        <v>0.25959196625623343</v>
      </c>
      <c r="AB131" s="14" t="s">
        <v>410</v>
      </c>
    </row>
    <row r="132" spans="2:28" x14ac:dyDescent="0.25">
      <c r="B132" s="123">
        <v>0</v>
      </c>
      <c r="C132" s="14">
        <v>0</v>
      </c>
      <c r="D132" s="16">
        <f>'[1]Displaced Shapes'!O11</f>
        <v>0</v>
      </c>
      <c r="E132" s="16">
        <f>'[1]Displaced Shapes'!P11</f>
        <v>0</v>
      </c>
      <c r="F132" s="16">
        <f>'[1]Displaced Shapes'!Q11</f>
        <v>0</v>
      </c>
      <c r="G132" s="16">
        <f>'[2]Displaced Shapes'!R11</f>
        <v>0</v>
      </c>
      <c r="H132" s="230">
        <v>0</v>
      </c>
      <c r="I132" s="124"/>
      <c r="X132" s="36"/>
      <c r="Y132" s="14" t="s">
        <v>99</v>
      </c>
      <c r="Z132" s="22">
        <f>SUM(Z126:Z131)</f>
        <v>1.9313304698046576</v>
      </c>
      <c r="AA132" s="22">
        <f>SUM(AA126:AA131)</f>
        <v>23.996282500078117</v>
      </c>
      <c r="AB132" s="24">
        <f>2*PI()*SQRT(AB130/AB128)</f>
        <v>0.70512649128662597</v>
      </c>
    </row>
    <row r="134" spans="2:28" ht="18.75" x14ac:dyDescent="0.25">
      <c r="B134" s="933" t="s">
        <v>143</v>
      </c>
      <c r="C134" s="934"/>
      <c r="D134" s="934"/>
      <c r="E134" s="934"/>
      <c r="F134" s="934"/>
      <c r="G134" s="934"/>
      <c r="H134" s="935"/>
      <c r="J134" s="909" t="s">
        <v>414</v>
      </c>
      <c r="K134" s="910"/>
      <c r="L134" s="910"/>
      <c r="M134" s="910"/>
      <c r="N134" s="910"/>
      <c r="O134" s="910"/>
      <c r="P134" s="910"/>
      <c r="Q134" s="910"/>
      <c r="R134" s="910"/>
      <c r="S134" s="910"/>
      <c r="T134" s="910"/>
      <c r="U134" s="910"/>
      <c r="V134" s="911"/>
      <c r="X134" s="893" t="s">
        <v>128</v>
      </c>
      <c r="Y134" s="893"/>
      <c r="Z134" s="893"/>
      <c r="AA134" s="893"/>
      <c r="AB134" s="893"/>
    </row>
    <row r="135" spans="2:28" x14ac:dyDescent="0.25">
      <c r="B135" s="937" t="s">
        <v>9</v>
      </c>
      <c r="C135" s="938" t="s">
        <v>137</v>
      </c>
      <c r="D135" s="938" t="s">
        <v>138</v>
      </c>
      <c r="E135" s="938" t="s">
        <v>139</v>
      </c>
      <c r="F135" s="938" t="s">
        <v>140</v>
      </c>
      <c r="G135" s="938" t="s">
        <v>141</v>
      </c>
      <c r="H135" s="938" t="s">
        <v>142</v>
      </c>
      <c r="J135" s="550" t="s">
        <v>9</v>
      </c>
      <c r="K135" s="547" t="s">
        <v>3</v>
      </c>
      <c r="L135" s="547" t="s">
        <v>92</v>
      </c>
      <c r="M135" s="887" t="s">
        <v>94</v>
      </c>
      <c r="N135" s="887" t="s">
        <v>102</v>
      </c>
      <c r="O135" s="888" t="s">
        <v>123</v>
      </c>
      <c r="P135" s="888" t="s">
        <v>295</v>
      </c>
      <c r="Q135" s="888" t="s">
        <v>296</v>
      </c>
      <c r="R135" s="887" t="s">
        <v>298</v>
      </c>
      <c r="S135" s="887" t="s">
        <v>297</v>
      </c>
      <c r="T135" s="889" t="s">
        <v>458</v>
      </c>
      <c r="U135" s="547" t="s">
        <v>124</v>
      </c>
      <c r="V135" s="550" t="s">
        <v>100</v>
      </c>
      <c r="X135" s="550" t="s">
        <v>9</v>
      </c>
      <c r="Y135" s="890" t="s">
        <v>97</v>
      </c>
      <c r="Z135" s="890" t="s">
        <v>98</v>
      </c>
      <c r="AA135" s="890" t="s">
        <v>126</v>
      </c>
      <c r="AB135" s="547" t="s">
        <v>127</v>
      </c>
    </row>
    <row r="136" spans="2:28" x14ac:dyDescent="0.25">
      <c r="B136" s="937"/>
      <c r="C136" s="937"/>
      <c r="D136" s="937"/>
      <c r="E136" s="937"/>
      <c r="F136" s="937"/>
      <c r="G136" s="937"/>
      <c r="H136" s="937"/>
      <c r="J136" s="550"/>
      <c r="K136" s="547"/>
      <c r="L136" s="547"/>
      <c r="M136" s="550"/>
      <c r="N136" s="550"/>
      <c r="O136" s="547"/>
      <c r="P136" s="888"/>
      <c r="Q136" s="888"/>
      <c r="R136" s="887"/>
      <c r="S136" s="887"/>
      <c r="T136" s="593"/>
      <c r="U136" s="547"/>
      <c r="V136" s="550"/>
      <c r="X136" s="550"/>
      <c r="Y136" s="890"/>
      <c r="Z136" s="890"/>
      <c r="AA136" s="890"/>
      <c r="AB136" s="547"/>
    </row>
    <row r="137" spans="2:28" x14ac:dyDescent="0.25">
      <c r="B137" s="47">
        <v>6</v>
      </c>
      <c r="C137" s="16">
        <f t="shared" ref="C137:C143" si="88">M5-H126</f>
        <v>1.1509172711883031E-2</v>
      </c>
      <c r="D137" s="16">
        <f t="shared" ref="D137:D142" si="89">M16-H126</f>
        <v>1.1509172711883031E-2</v>
      </c>
      <c r="E137" s="16">
        <f t="shared" ref="E137:E142" si="90">M27-H126</f>
        <v>1.1509172711883031E-2</v>
      </c>
      <c r="F137" s="16">
        <f t="shared" ref="F137:F142" si="91">M38-H126</f>
        <v>1.1509172711883031E-2</v>
      </c>
      <c r="G137" s="16">
        <f t="shared" ref="G137:G142" si="92">M49-H126</f>
        <v>1.1509172711883031E-2</v>
      </c>
      <c r="H137" s="16">
        <f t="shared" ref="H137:H142" si="93">M104-H126</f>
        <v>1.1509172711883031E-2</v>
      </c>
      <c r="J137" s="41">
        <v>6</v>
      </c>
      <c r="K137" s="40">
        <f>'Structural Information'!$U$6</f>
        <v>3</v>
      </c>
      <c r="L137" s="40">
        <f>L138+K137</f>
        <v>17.75</v>
      </c>
      <c r="M137" s="85">
        <f>'Yield Mechanism'!$V$57</f>
        <v>1.2606056222044743E-2</v>
      </c>
      <c r="N137" s="16">
        <f>M137-M138</f>
        <v>1.099279483050615E-3</v>
      </c>
      <c r="O137" s="42">
        <f t="shared" ref="O137:O142" si="94">N137/K137</f>
        <v>3.6642649435020502E-4</v>
      </c>
      <c r="P137" s="85">
        <f>$C$26</f>
        <v>8.2871046175051685E-3</v>
      </c>
      <c r="Q137" s="85">
        <f>$D$26</f>
        <v>2.9500904244285087E-3</v>
      </c>
      <c r="R137" s="15">
        <f>O137/P137</f>
        <v>4.4216467784923136E-2</v>
      </c>
      <c r="S137" s="15">
        <f>O137/Q137</f>
        <v>0.12420856368197226</v>
      </c>
      <c r="T137" s="40">
        <f>_xlfn.IFS((O137&lt;='Infill Capacities'!$DA$14),(O137*'Infill Capacities'!$CU$14*'Infill Capacities'!$CT$4),(AND((O137&gt;'Infill Capacities'!$DA$14),(O137&lt;='Infill Capacities'!$DB$14))),((O137-'Infill Capacities'!$DA$14)*'Infill Capacities'!$CT$4*('Infill Capacities'!$CW$14)+'Infill Capacities'!$CP$14),(AND((O137&gt;'Infill Capacities'!$DB$14),(O137&lt;='Infill Capacities'!$DC$14))),((O137-'Infill Capacities'!$DB$14)*'Infill Capacities'!$CT$4*('Infill Capacities'!$CX$14)+'Infill Capacities'!$CQ$14),(AND((O137&gt;'Infill Capacities'!$DC$14),(O137&lt;='Infill Capacities'!$DD$14))),((O137-'Infill Capacities'!$DC$14)*'Infill Capacities'!$CT$4*('Infill Capacities'!$CY$14)+'Infill Capacities'!$CS$14))+_xlfn.IFS((O137&lt;='Frame Capacities'!$BS$14),(O137*'Frame Capacities'!$BM$4*'Frame Capacities'!$BN$14),(AND((O137&gt;'Frame Capacities'!$BS$14),(O137&lt;='Frame Capacities'!$BT$14))),((O137-'Frame Capacities'!$BS$14)*'Frame Capacities'!$BM$4*('Frame Capacities'!$BO$14)+'Frame Capacities'!$BI$14),(AND((O137&gt;'Frame Capacities'!$BT$14),(O137&lt;='Frame Capacities'!$BU$14))),((O137-'Frame Capacities'!$BT$14)*'Frame Capacities'!$BM$4*('Frame Capacities'!$BP$14)+'Frame Capacities'!$BJ$14),(AND((O137&gt;'Frame Capacities'!$BU$14),(O137&lt;='Frame Capacities'!$BV$14))),((O137-'Frame Capacities'!$BU$14)*'Frame Capacities'!$BM$4*('Frame Capacities'!$BQ$14)+'Frame Capacities'!$BK$14))</f>
        <v>49.404509716035747</v>
      </c>
      <c r="U137" s="40">
        <f>K137*T137</f>
        <v>148.21352914810723</v>
      </c>
      <c r="V137" s="15">
        <f>U142/AB137</f>
        <v>200.00141667934423</v>
      </c>
      <c r="W137" s="157"/>
      <c r="X137" s="17">
        <v>6</v>
      </c>
      <c r="Y137" s="15">
        <f>'Structural Information'!$Z$6</f>
        <v>37.8446</v>
      </c>
      <c r="Z137" s="15">
        <f t="shared" ref="Z137:Z142" si="95">Y137*M137</f>
        <v>0.47707115530079447</v>
      </c>
      <c r="AA137" s="15">
        <f t="shared" ref="AA137:AA142" si="96">Z137*L137</f>
        <v>8.4680130065891017</v>
      </c>
      <c r="AB137" s="15">
        <f>AA143/Z143</f>
        <v>12.424741842604076</v>
      </c>
    </row>
    <row r="138" spans="2:28" x14ac:dyDescent="0.25">
      <c r="B138" s="47">
        <v>5</v>
      </c>
      <c r="C138" s="16">
        <f t="shared" si="88"/>
        <v>1.0352437401287469E-2</v>
      </c>
      <c r="D138" s="16">
        <f t="shared" si="89"/>
        <v>1.0352437401287469E-2</v>
      </c>
      <c r="E138" s="16">
        <f t="shared" si="90"/>
        <v>1.0352437401287469E-2</v>
      </c>
      <c r="F138" s="16">
        <f t="shared" si="91"/>
        <v>1.0352437401287469E-2</v>
      </c>
      <c r="G138" s="16">
        <f t="shared" si="92"/>
        <v>1.0352437401287469E-2</v>
      </c>
      <c r="H138" s="16">
        <f t="shared" si="93"/>
        <v>1.0352437401287469E-2</v>
      </c>
      <c r="I138" s="372"/>
      <c r="J138" s="41">
        <v>5</v>
      </c>
      <c r="K138" s="40">
        <f>'Structural Information'!$U$7</f>
        <v>3</v>
      </c>
      <c r="L138" s="40">
        <f>L139+K138</f>
        <v>14.75</v>
      </c>
      <c r="M138" s="85">
        <f>'Yield Mechanism'!$V$58</f>
        <v>1.1506776738994128E-2</v>
      </c>
      <c r="N138" s="16">
        <f>M138-M139</f>
        <v>1.7478333413600416E-3</v>
      </c>
      <c r="O138" s="42">
        <f t="shared" si="94"/>
        <v>5.8261111378668051E-4</v>
      </c>
      <c r="P138" s="85">
        <f>$C$27</f>
        <v>9.5976000000000013E-3</v>
      </c>
      <c r="Q138" s="85">
        <f>$D$27</f>
        <v>2.3392237382840416E-3</v>
      </c>
      <c r="R138" s="15">
        <f t="shared" ref="R138:R140" si="97">O138/P138</f>
        <v>6.0703833644523676E-2</v>
      </c>
      <c r="S138" s="15">
        <f t="shared" ref="S138:S139" si="98">O138/Q138</f>
        <v>0.24906173114251143</v>
      </c>
      <c r="T138" s="40">
        <f>_xlfn.IFS((O138&lt;='Infill Capacities'!$DA$15),(O138*'Infill Capacities'!$CU$15*'Infill Capacities'!$CT$5),(AND((O138&gt;'Infill Capacities'!$DA$15),(O138&lt;='Infill Capacities'!$DB$15))),((O138-'Infill Capacities'!$DA$15)*'Infill Capacities'!$CT$5*('Infill Capacities'!$CW$15)+'Infill Capacities'!$CP$15),(AND((O138&gt;'Infill Capacities'!$DB$15),(O138&lt;='Infill Capacities'!$DC$15))),((O138-'Infill Capacities'!$DB$15)*'Infill Capacities'!$CT$5*('Infill Capacities'!$CX$15)+'Infill Capacities'!$CQ$15),(AND((O138&gt;'Infill Capacities'!$DC$15),(O138&lt;='Infill Capacities'!$DD$15))),((O138-'Infill Capacities'!$DC$15)*'Infill Capacities'!$CT$5*('Infill Capacities'!$CY$15)+'Infill Capacities'!$CS$15))+_xlfn.IFS((O138&lt;='Frame Capacities'!$BS$15),(O138*'Frame Capacities'!$BM$5*'Frame Capacities'!$BN$15),(AND((O138&gt;'Frame Capacities'!$BS$15),(O138&lt;='Frame Capacities'!$BT$15))),((O138-'Frame Capacities'!$BS$15)*'Frame Capacities'!$BM$5*('Frame Capacities'!$BO$15)+'Frame Capacities'!$BI$15),(AND((O138&gt;'Frame Capacities'!$BT$15),(O138&lt;='Frame Capacities'!$BU$15))),((O138-'Frame Capacities'!$BT$15)*'Frame Capacities'!$BM$5*('Frame Capacities'!$BP$15)+'Frame Capacities'!$BJ$15),(AND((O138&gt;'Frame Capacities'!$BU$15),(O138&lt;='Frame Capacities'!$BV$15))),((O138-'Frame Capacities'!$BU$15)*'Frame Capacities'!$BM$5*('Frame Capacities'!$BQ$15)+'Frame Capacities'!$BK$15))</f>
        <v>97.506028793742317</v>
      </c>
      <c r="U138" s="40">
        <f>U137+T138*K138</f>
        <v>440.73161552933419</v>
      </c>
      <c r="V138" s="44"/>
      <c r="W138" s="157"/>
      <c r="X138" s="17">
        <v>5</v>
      </c>
      <c r="Y138" s="15">
        <f>'Structural Information'!$Z$7</f>
        <v>40.367000000000004</v>
      </c>
      <c r="Z138" s="15">
        <f t="shared" si="95"/>
        <v>0.46449405662297599</v>
      </c>
      <c r="AA138" s="15">
        <f t="shared" si="96"/>
        <v>6.8512873351888963</v>
      </c>
      <c r="AB138" s="14" t="s">
        <v>409</v>
      </c>
    </row>
    <row r="139" spans="2:28" x14ac:dyDescent="0.25">
      <c r="B139" s="47">
        <v>4</v>
      </c>
      <c r="C139" s="16">
        <f t="shared" si="88"/>
        <v>8.6276368739500245E-3</v>
      </c>
      <c r="D139" s="16">
        <f t="shared" si="89"/>
        <v>8.6276368739500245E-3</v>
      </c>
      <c r="E139" s="16">
        <f t="shared" si="90"/>
        <v>8.6276368739500245E-3</v>
      </c>
      <c r="F139" s="16">
        <f t="shared" si="91"/>
        <v>8.6276368739500245E-3</v>
      </c>
      <c r="G139" s="16">
        <f t="shared" si="92"/>
        <v>8.6276368739500245E-3</v>
      </c>
      <c r="H139" s="16">
        <f t="shared" si="93"/>
        <v>8.6276368739500245E-3</v>
      </c>
      <c r="I139" s="372"/>
      <c r="J139" s="41">
        <v>4</v>
      </c>
      <c r="K139" s="40">
        <f>'Structural Information'!$U$8</f>
        <v>3</v>
      </c>
      <c r="L139" s="40">
        <f>L140+K139</f>
        <v>11.75</v>
      </c>
      <c r="M139" s="85">
        <f>'Yield Mechanism'!$V$59</f>
        <v>9.7589433976340862E-3</v>
      </c>
      <c r="N139" s="42">
        <f>M139-M140</f>
        <v>2.2826421894926504E-3</v>
      </c>
      <c r="O139" s="42">
        <f t="shared" si="94"/>
        <v>7.6088072983088346E-4</v>
      </c>
      <c r="P139" s="85">
        <f>$C$28</f>
        <v>9.5975999999999995E-3</v>
      </c>
      <c r="Q139" s="85">
        <f>$D$28</f>
        <v>2.15062667048332E-3</v>
      </c>
      <c r="R139" s="15">
        <f t="shared" si="97"/>
        <v>7.927822891461235E-2</v>
      </c>
      <c r="S139" s="15">
        <f t="shared" si="98"/>
        <v>0.35379489163495181</v>
      </c>
      <c r="T139" s="40">
        <f>_xlfn.IFS((O139&lt;='Infill Capacities'!$DA$16),(O139*'Infill Capacities'!$CU$16*'Infill Capacities'!$CT$6),(AND((O139&gt;'Infill Capacities'!$DA$16),(O139&lt;='Infill Capacities'!$DB$16))),((O139-'Infill Capacities'!$DA$16)*'Infill Capacities'!$CT$6*('Infill Capacities'!$CW$16)+'Infill Capacities'!$CP$16),(AND((O139&gt;'Infill Capacities'!$DB$16),(O139&lt;='Infill Capacities'!$DC$16))),((O139-'Infill Capacities'!$DB$16)*'Infill Capacities'!$CT$6*('Infill Capacities'!$CX$16)+'Infill Capacities'!$CQ$16),(AND((O139&gt;'Infill Capacities'!$DC$16),(O139&lt;='Infill Capacities'!$DD$16))),((O139-'Infill Capacities'!$DC$16)*'Infill Capacities'!$CT$6*('Infill Capacities'!$CY$16)+'Infill Capacities'!$CS$16))+_xlfn.IFS((O139&lt;='Frame Capacities'!$BS$16),(O139*'Frame Capacities'!$BM$6*'Frame Capacities'!$BN$16),(AND((O139&gt;'Frame Capacities'!$BS$16),(O139&lt;='Frame Capacities'!$BT$16))),((O139-'Frame Capacities'!$BS$16)*'Frame Capacities'!$BM$6*('Frame Capacities'!$BO$16)+'Frame Capacities'!$BI$16),(AND((O139&gt;'Frame Capacities'!$BT$16),(O139&lt;='Frame Capacities'!$BU$16))),((O139-'Frame Capacities'!$BT$16)*'Frame Capacities'!$BM$6*('Frame Capacities'!$BP$16)+'Frame Capacities'!$BJ$16),(AND((O139&gt;'Frame Capacities'!$BU$16),(O139&lt;='Frame Capacities'!$BV$16))),((O139-'Frame Capacities'!$BU$16)*'Frame Capacities'!$BM$6*('Frame Capacities'!$BQ$16)+'Frame Capacities'!$BK$16))</f>
        <v>138.30051068745192</v>
      </c>
      <c r="U139" s="40">
        <f>U138+T139*K139</f>
        <v>855.63314759168998</v>
      </c>
      <c r="V139" s="45" t="s">
        <v>134</v>
      </c>
      <c r="W139" s="157"/>
      <c r="X139" s="17">
        <v>4</v>
      </c>
      <c r="Y139" s="15">
        <f>'Structural Information'!$Z$8</f>
        <v>40.367000000000004</v>
      </c>
      <c r="Z139" s="15">
        <f t="shared" si="95"/>
        <v>0.39393926813229518</v>
      </c>
      <c r="AA139" s="15">
        <f t="shared" si="96"/>
        <v>4.6287864005544685</v>
      </c>
      <c r="AB139" s="24">
        <f>T142/M137</f>
        <v>15865.390132899103</v>
      </c>
    </row>
    <row r="140" spans="2:28" x14ac:dyDescent="0.25">
      <c r="B140" s="47">
        <v>3</v>
      </c>
      <c r="C140" s="16">
        <f t="shared" si="88"/>
        <v>6.5751852129845162E-3</v>
      </c>
      <c r="D140" s="16">
        <f t="shared" si="89"/>
        <v>6.5751852129845162E-3</v>
      </c>
      <c r="E140" s="16">
        <f t="shared" si="90"/>
        <v>6.5751852129845162E-3</v>
      </c>
      <c r="F140" s="16">
        <f t="shared" si="91"/>
        <v>6.5751852129845162E-3</v>
      </c>
      <c r="G140" s="16">
        <f t="shared" si="92"/>
        <v>6.5751852129845162E-3</v>
      </c>
      <c r="H140" s="16">
        <f t="shared" si="93"/>
        <v>6.5751852129845162E-3</v>
      </c>
      <c r="J140" s="41">
        <v>3</v>
      </c>
      <c r="K140" s="40">
        <f>'Structural Information'!$U$9</f>
        <v>3</v>
      </c>
      <c r="L140" s="40">
        <f>L141+K140</f>
        <v>8.75</v>
      </c>
      <c r="M140" s="85">
        <f>'Yield Mechanism'!$V$60</f>
        <v>7.4763012081414358E-3</v>
      </c>
      <c r="N140" s="16">
        <f>M140-M141</f>
        <v>2.5308492240723665E-3</v>
      </c>
      <c r="O140" s="42">
        <f t="shared" si="94"/>
        <v>8.4361640802412213E-4</v>
      </c>
      <c r="P140" s="85">
        <f>$C$29</f>
        <v>9.0401636363636392E-3</v>
      </c>
      <c r="Q140" s="85">
        <f>$D$29</f>
        <v>1.9804855923109218E-3</v>
      </c>
      <c r="R140" s="40">
        <f t="shared" si="97"/>
        <v>9.3318709921434859E-2</v>
      </c>
      <c r="S140" s="15">
        <f>O140/Q140</f>
        <v>0.42596442574457288</v>
      </c>
      <c r="T140" s="40">
        <f>_xlfn.IFS((O140&lt;='Infill Capacities'!$DA$17),(O140*'Infill Capacities'!$CU$17*'Infill Capacities'!$CT$7),(AND((O140&gt;'Infill Capacities'!$DA$17),(O140&lt;='Infill Capacities'!$DB$17))),((O140-'Infill Capacities'!$DA$17)*'Infill Capacities'!$CT$7*('Infill Capacities'!$CW$17)+'Infill Capacities'!$CP$17),(AND((O140&gt;'Infill Capacities'!$DB$17),(O140&lt;='Infill Capacities'!$DC$17))),((O140-'Infill Capacities'!$DB$17)*'Infill Capacities'!$CT$7*('Infill Capacities'!$CX$17)+'Infill Capacities'!$CQ$17),(AND((O140&gt;'Infill Capacities'!$DC$17),(O140&lt;='Infill Capacities'!$DD$17))),((O140-'Infill Capacities'!$DC$17)*'Infill Capacities'!$CT$7*('Infill Capacities'!$CY$17)+'Infill Capacities'!$CS$17))+_xlfn.IFS((O140&lt;='Frame Capacities'!$BS$17),(O140*'Frame Capacities'!$BM$7*'Frame Capacities'!$BN$17),(AND((O140&gt;'Frame Capacities'!$BS$17),(O140&lt;='Frame Capacities'!$BT$17))),((O140-'Frame Capacities'!$BS$17)*'Frame Capacities'!$BM$7*('Frame Capacities'!$BO$17)+'Frame Capacities'!$BI$17),(AND((O140&gt;'Frame Capacities'!$BT$17),(O140&lt;='Frame Capacities'!$BU$17))),((O140-'Frame Capacities'!$BT$17)*'Frame Capacities'!$BM$7*('Frame Capacities'!$BP$17)+'Frame Capacities'!$BJ$17),(AND((O140&gt;'Frame Capacities'!$BU$17),(O140&lt;='Frame Capacities'!$BV$17))),((O140-'Frame Capacities'!$BU$17)*'Frame Capacities'!$BM$7*('Frame Capacities'!$BQ$17)+'Frame Capacities'!$BK$17))</f>
        <v>169.55256910622521</v>
      </c>
      <c r="U140" s="40">
        <f>U139+T140*K140</f>
        <v>1364.2908549103656</v>
      </c>
      <c r="V140" s="43">
        <v>0</v>
      </c>
      <c r="W140" s="157"/>
      <c r="X140" s="17">
        <v>3</v>
      </c>
      <c r="Y140" s="15">
        <f>'Structural Information'!$Z$9</f>
        <v>40.367000000000004</v>
      </c>
      <c r="Z140" s="15">
        <f t="shared" si="95"/>
        <v>0.30179585086904537</v>
      </c>
      <c r="AA140" s="15">
        <f t="shared" si="96"/>
        <v>2.640713695104147</v>
      </c>
      <c r="AB140" s="23" t="s">
        <v>411</v>
      </c>
    </row>
    <row r="141" spans="2:28" x14ac:dyDescent="0.25">
      <c r="B141" s="47">
        <v>2</v>
      </c>
      <c r="C141" s="16">
        <f t="shared" si="88"/>
        <v>4.3545549592103917E-3</v>
      </c>
      <c r="D141" s="16">
        <f t="shared" si="89"/>
        <v>4.3545549592103917E-3</v>
      </c>
      <c r="E141" s="16">
        <f t="shared" si="90"/>
        <v>4.3545549592103917E-3</v>
      </c>
      <c r="F141" s="16">
        <f t="shared" si="91"/>
        <v>4.3545549592103917E-3</v>
      </c>
      <c r="G141" s="16">
        <f t="shared" si="92"/>
        <v>4.3545549592103917E-3</v>
      </c>
      <c r="H141" s="16">
        <f t="shared" si="93"/>
        <v>4.3545549592103917E-3</v>
      </c>
      <c r="J141" s="41">
        <v>2</v>
      </c>
      <c r="K141" s="40">
        <f>'Structural Information'!$U$10</f>
        <v>3</v>
      </c>
      <c r="L141" s="40">
        <f>L142+K141</f>
        <v>5.75</v>
      </c>
      <c r="M141" s="85">
        <f>'Yield Mechanism'!$V$61</f>
        <v>4.9454519840690693E-3</v>
      </c>
      <c r="N141" s="16">
        <f>M141-M142</f>
        <v>2.6069804940244703E-3</v>
      </c>
      <c r="O141" s="42">
        <f t="shared" si="94"/>
        <v>8.6899349800815672E-4</v>
      </c>
      <c r="P141" s="85">
        <f>$C$30</f>
        <v>8.5386603238057183E-3</v>
      </c>
      <c r="Q141" s="85">
        <f>$D$30</f>
        <v>1.8270494715492639E-3</v>
      </c>
      <c r="R141" s="15">
        <f>O141/P141</f>
        <v>0.10177164391765411</v>
      </c>
      <c r="S141" s="15">
        <f t="shared" ref="S141:S142" si="99">O141/Q141</f>
        <v>0.4756266929495267</v>
      </c>
      <c r="T141" s="40">
        <f>_xlfn.IFS((O141&lt;='Infill Capacities'!$DA$18),(O141*'Infill Capacities'!$CU$18*'Infill Capacities'!$CT$8),(AND((O141&gt;'Infill Capacities'!$DA$18),(O141&lt;='Infill Capacities'!$DB$18))),((O141-'Infill Capacities'!$DA$18)*'Infill Capacities'!$CT$8*('Infill Capacities'!$CW$18)+'Infill Capacities'!$CP$18),(AND((O141&gt;'Infill Capacities'!$DB$18),(O141&lt;='Infill Capacities'!$DC$18))),((O141-'Infill Capacities'!$DB$18)*'Infill Capacities'!$CT$8*('Infill Capacities'!$CX$18)+'Infill Capacities'!$CQ$18),(AND((O141&gt;'Infill Capacities'!$DC$18),(O141&lt;='Infill Capacities'!$DD$18))),((O141-'Infill Capacities'!$DC$18)*'Infill Capacities'!$CT$8*('Infill Capacities'!$CY$18)+'Infill Capacities'!$CS$18))+_xlfn.IFS((O141&lt;='Frame Capacities'!$BS$18),(O141*'Frame Capacities'!$BM$8*'Frame Capacities'!$BN$18),(AND((O141&gt;'Frame Capacities'!$BS$18),(O141&lt;='Frame Capacities'!$BT$18))),((O141-'Frame Capacities'!$BS$18)*'Frame Capacities'!$BM$8*('Frame Capacities'!$BO$18)+'Frame Capacities'!$BI$18),(AND((O141&gt;'Frame Capacities'!$BT$18),(O141&lt;='Frame Capacities'!$BU$18))),((O141-'Frame Capacities'!$BT$18)*'Frame Capacities'!$BM$8*('Frame Capacities'!$BP$18)+'Frame Capacities'!$BJ$18),(AND((O141&gt;'Frame Capacities'!$BU$18),(O141&lt;='Frame Capacities'!$BV$18))),((O141-'Frame Capacities'!$BU$18)*'Frame Capacities'!$BM$8*('Frame Capacities'!$BQ$18)+'Frame Capacities'!$BK$18))</f>
        <v>190.22503849519182</v>
      </c>
      <c r="U141" s="40">
        <f>U140+T141*K141</f>
        <v>1934.965970395941</v>
      </c>
      <c r="V141" s="44"/>
      <c r="W141" s="157"/>
      <c r="X141" s="17">
        <v>2</v>
      </c>
      <c r="Y141" s="15">
        <f>'Structural Information'!$Z$10</f>
        <v>40.367000000000004</v>
      </c>
      <c r="Z141" s="15">
        <f t="shared" si="95"/>
        <v>0.19963306024091615</v>
      </c>
      <c r="AA141" s="15">
        <f t="shared" si="96"/>
        <v>1.1478900963852678</v>
      </c>
      <c r="AB141" s="15">
        <f>(('Structural Information'!$Z$6*M137+'Structural Information'!$Z$7*M138+'Structural Information'!$Z$8*M139+'Structural Information'!$Z$9*M140+'Structural Information'!$Z$10*M141+'Structural Information'!$Z$11*M142)^2)/('Structural Information'!$Z$6*M137*M137+'Structural Information'!$Z$7*M138*M138+'Structural Information'!$Z$8*M139*M139+'Structural Information'!$Z$9*M140*M140+'Structural Information'!$Z$10*M141*M141+'Structural Information'!$Z$11*M142*M142)</f>
        <v>199.8136171286562</v>
      </c>
    </row>
    <row r="142" spans="2:28" x14ac:dyDescent="0.25">
      <c r="B142" s="47">
        <v>1</v>
      </c>
      <c r="C142" s="16">
        <f t="shared" si="88"/>
        <v>2.0741288406378286E-3</v>
      </c>
      <c r="D142" s="16">
        <f t="shared" si="89"/>
        <v>2.0741288406378286E-3</v>
      </c>
      <c r="E142" s="16">
        <f t="shared" si="90"/>
        <v>2.0741288406378286E-3</v>
      </c>
      <c r="F142" s="16">
        <f t="shared" si="91"/>
        <v>2.0741288406378286E-3</v>
      </c>
      <c r="G142" s="16">
        <f t="shared" si="92"/>
        <v>2.0741288406378286E-3</v>
      </c>
      <c r="H142" s="16">
        <f t="shared" si="93"/>
        <v>2.0741288406378286E-3</v>
      </c>
      <c r="J142" s="41">
        <v>1</v>
      </c>
      <c r="K142" s="40">
        <f>'Structural Information'!$U$11</f>
        <v>2.75</v>
      </c>
      <c r="L142" s="40">
        <f>K142</f>
        <v>2.75</v>
      </c>
      <c r="M142" s="85">
        <f>'Yield Mechanism'!$V$62</f>
        <v>2.338471490044599E-3</v>
      </c>
      <c r="N142" s="16">
        <f>M142</f>
        <v>2.338471490044599E-3</v>
      </c>
      <c r="O142" s="42">
        <f t="shared" si="94"/>
        <v>8.5035326910712697E-4</v>
      </c>
      <c r="P142" s="85">
        <f>$C$31</f>
        <v>6.5680321766578668E-3</v>
      </c>
      <c r="Q142" s="85">
        <f>$D$31</f>
        <v>1.7839817374026652E-3</v>
      </c>
      <c r="R142" s="15">
        <f t="shared" ref="R142" si="100">O142/P142</f>
        <v>0.12946849927581017</v>
      </c>
      <c r="S142" s="15">
        <f t="shared" si="99"/>
        <v>0.47666029941829635</v>
      </c>
      <c r="T142" s="40">
        <f>_xlfn.IFS((O142&lt;='Infill Capacities'!$DA$19),(O142*'Infill Capacities'!$CU$19*'Infill Capacities'!$CT$9),(AND((O142&gt;'Infill Capacities'!$DA$19),(O142&lt;='Infill Capacities'!$DB$19))),((O142-'Infill Capacities'!$DA$19)*'Infill Capacities'!$CT$9*('Infill Capacities'!$CW$19)+'Infill Capacities'!$CP$19),(AND((O142&gt;'Infill Capacities'!$DB$19),(O142&lt;='Infill Capacities'!$DC$19))),((O142-'Infill Capacities'!$DB$19)*'Infill Capacities'!$CT$9*('Infill Capacities'!$CX$19)+'Infill Capacities'!$CQ$19),(AND((O142&gt;'Infill Capacities'!$DC$19),(O142&lt;='Infill Capacities'!$DD$19))),((O142-'Infill Capacities'!$DC$19)*'Infill Capacities'!$CT$9*('Infill Capacities'!$CY$19)+'Infill Capacities'!$CS$19))+_xlfn.IFS((O142&lt;='Frame Capacities'!$BS$19),(O142*'Frame Capacities'!$BM$9*'Frame Capacities'!$BN$19),(AND((O142&gt;'Frame Capacities'!$BS$19),(O142&lt;='Frame Capacities'!$BT$19))),((O142-'Frame Capacities'!$BS$19)*'Frame Capacities'!$BM$9*('Frame Capacities'!$BO$19)+'Frame Capacities'!$BI$19),(AND((O142&gt;'Frame Capacities'!$BT$19),(O142&lt;='Frame Capacities'!$BU$19))),((O142-'Frame Capacities'!$BT$19)*'Frame Capacities'!$BM$9*('Frame Capacities'!$BP$19)+'Frame Capacities'!$BJ$19),(AND((O142&gt;'Frame Capacities'!$BU$19),(O142&lt;='Frame Capacities'!$BV$19))),((O142-'Frame Capacities'!$BU$19)*'Frame Capacities'!$BM$9*('Frame Capacities'!$BQ$19)+'Frame Capacities'!$BK$19))</f>
        <v>200</v>
      </c>
      <c r="U142" s="40">
        <f>U141+T142*K142</f>
        <v>2484.965970395941</v>
      </c>
      <c r="V142" s="46"/>
      <c r="W142" s="157"/>
      <c r="X142" s="17">
        <v>1</v>
      </c>
      <c r="Y142" s="15">
        <f>'Structural Information'!$Z$11</f>
        <v>40.367000000000004</v>
      </c>
      <c r="Z142" s="15">
        <f t="shared" si="95"/>
        <v>9.4397078638630338E-2</v>
      </c>
      <c r="AA142" s="15">
        <f t="shared" si="96"/>
        <v>0.25959196625623343</v>
      </c>
      <c r="AB142" s="14" t="s">
        <v>410</v>
      </c>
    </row>
    <row r="143" spans="2:28" x14ac:dyDescent="0.25">
      <c r="B143" s="48">
        <v>0</v>
      </c>
      <c r="C143" s="16">
        <f t="shared" si="88"/>
        <v>0</v>
      </c>
      <c r="D143" s="16">
        <f>M22</f>
        <v>0</v>
      </c>
      <c r="E143" s="16">
        <v>0</v>
      </c>
      <c r="F143" s="16">
        <v>0</v>
      </c>
      <c r="G143" s="16">
        <v>0</v>
      </c>
      <c r="H143" s="16">
        <f>M66-H132</f>
        <v>0</v>
      </c>
      <c r="X143" s="36"/>
      <c r="Y143" s="14" t="s">
        <v>99</v>
      </c>
      <c r="Z143" s="22">
        <f>SUM(Z137:Z142)</f>
        <v>1.9313304698046576</v>
      </c>
      <c r="AA143" s="22">
        <f>SUM(AA137:AA142)</f>
        <v>23.996282500078117</v>
      </c>
      <c r="AB143" s="24">
        <f>2*PI()*SQRT(AB141/AB139)</f>
        <v>0.70512649128662597</v>
      </c>
    </row>
    <row r="145" spans="10:28" ht="15.75" x14ac:dyDescent="0.25">
      <c r="J145" s="891" t="s">
        <v>415</v>
      </c>
      <c r="K145" s="891"/>
      <c r="L145" s="891"/>
      <c r="M145" s="891"/>
      <c r="N145" s="891"/>
      <c r="O145" s="891"/>
      <c r="P145" s="891"/>
      <c r="Q145" s="891"/>
      <c r="R145" s="891"/>
      <c r="S145" s="891"/>
      <c r="T145" s="891"/>
      <c r="U145" s="891"/>
      <c r="V145" s="891"/>
      <c r="X145" s="892" t="s">
        <v>128</v>
      </c>
      <c r="Y145" s="892"/>
      <c r="Z145" s="892"/>
      <c r="AA145" s="892"/>
      <c r="AB145" s="892"/>
    </row>
    <row r="146" spans="10:28" x14ac:dyDescent="0.25">
      <c r="J146" s="550" t="s">
        <v>9</v>
      </c>
      <c r="K146" s="547" t="s">
        <v>3</v>
      </c>
      <c r="L146" s="547" t="s">
        <v>92</v>
      </c>
      <c r="M146" s="887" t="s">
        <v>94</v>
      </c>
      <c r="N146" s="887" t="s">
        <v>102</v>
      </c>
      <c r="O146" s="888" t="s">
        <v>123</v>
      </c>
      <c r="P146" s="888" t="s">
        <v>295</v>
      </c>
      <c r="Q146" s="888" t="s">
        <v>296</v>
      </c>
      <c r="R146" s="887" t="s">
        <v>298</v>
      </c>
      <c r="S146" s="887" t="s">
        <v>297</v>
      </c>
      <c r="T146" s="889" t="s">
        <v>458</v>
      </c>
      <c r="U146" s="547" t="s">
        <v>124</v>
      </c>
      <c r="V146" s="550" t="s">
        <v>100</v>
      </c>
      <c r="X146" s="550" t="s">
        <v>9</v>
      </c>
      <c r="Y146" s="890" t="s">
        <v>97</v>
      </c>
      <c r="Z146" s="890" t="s">
        <v>98</v>
      </c>
      <c r="AA146" s="890" t="s">
        <v>126</v>
      </c>
      <c r="AB146" s="547" t="s">
        <v>127</v>
      </c>
    </row>
    <row r="147" spans="10:28" x14ac:dyDescent="0.25">
      <c r="J147" s="550"/>
      <c r="K147" s="547"/>
      <c r="L147" s="547"/>
      <c r="M147" s="550"/>
      <c r="N147" s="550"/>
      <c r="O147" s="547"/>
      <c r="P147" s="888"/>
      <c r="Q147" s="888"/>
      <c r="R147" s="887"/>
      <c r="S147" s="887"/>
      <c r="T147" s="593"/>
      <c r="U147" s="547"/>
      <c r="V147" s="550"/>
      <c r="X147" s="550"/>
      <c r="Y147" s="890"/>
      <c r="Z147" s="890"/>
      <c r="AA147" s="890"/>
      <c r="AB147" s="547"/>
    </row>
    <row r="148" spans="10:28" x14ac:dyDescent="0.25">
      <c r="J148" s="41">
        <v>6</v>
      </c>
      <c r="K148" s="40">
        <f>'Structural Information'!$U$6</f>
        <v>3</v>
      </c>
      <c r="L148" s="40">
        <f>L149+K148</f>
        <v>17.75</v>
      </c>
      <c r="M148" s="85">
        <f>'Yield Mechanism'!$V$57</f>
        <v>1.2606056222044743E-2</v>
      </c>
      <c r="N148" s="16">
        <f>M148-M149</f>
        <v>1.099279483050615E-3</v>
      </c>
      <c r="O148" s="42">
        <f t="shared" ref="O148:O153" si="101">N148/K148</f>
        <v>3.6642649435020502E-4</v>
      </c>
      <c r="P148" s="85">
        <f>$C$26</f>
        <v>8.2871046175051685E-3</v>
      </c>
      <c r="Q148" s="85">
        <f>$D$26</f>
        <v>2.9500904244285087E-3</v>
      </c>
      <c r="R148" s="15">
        <f>O148/P148</f>
        <v>4.4216467784923136E-2</v>
      </c>
      <c r="S148" s="15">
        <f>O148/Q148</f>
        <v>0.12420856368197226</v>
      </c>
      <c r="T148" s="40">
        <f>_xlfn.IFS((O148&lt;='Infill Capacities'!$DA$14),(O148*'Infill Capacities'!$CU$14*'Infill Capacities'!$CT$4),(AND((O148&gt;'Infill Capacities'!$DA$14),(O148&lt;='Infill Capacities'!$DB$14))),((O148-'Infill Capacities'!$DA$14)*'Infill Capacities'!$CT$4*('Infill Capacities'!$CW$14)+'Infill Capacities'!$CP$14),(AND((O148&gt;'Infill Capacities'!$DB$14),(O148&lt;='Infill Capacities'!$DC$14))),((O148-'Infill Capacities'!$DB$14)*'Infill Capacities'!$CT$4*('Infill Capacities'!$CX$14)+'Infill Capacities'!$CQ$14),(AND((O148&gt;'Infill Capacities'!$DC$14),(O148&lt;='Infill Capacities'!$DD$14))),((O148-'Infill Capacities'!$DC$14)*'Infill Capacities'!$CT$4*('Infill Capacities'!$CY$14)+'Infill Capacities'!$CS$14))+_xlfn.IFS((O148&lt;='Frame Capacities'!$BS$14),(O148*'Frame Capacities'!$BM$4*'Frame Capacities'!$BN$14),(AND((O148&gt;'Frame Capacities'!$BS$14),(O148&lt;='Frame Capacities'!$BT$14))),((O148-'Frame Capacities'!$BS$14)*'Frame Capacities'!$BM$4*('Frame Capacities'!$BO$14)+'Frame Capacities'!$BI$14),(AND((O148&gt;'Frame Capacities'!$BT$14),(O148&lt;='Frame Capacities'!$BU$14))),((O148-'Frame Capacities'!$BT$14)*'Frame Capacities'!$BM$4*('Frame Capacities'!$BP$14)+'Frame Capacities'!$BJ$14),(AND((O148&gt;'Frame Capacities'!$BU$14),(O148&lt;='Frame Capacities'!$BV$14))),((O148-'Frame Capacities'!$BU$14)*'Frame Capacities'!$BM$4*('Frame Capacities'!$BQ$14)+'Frame Capacities'!$BK$14))</f>
        <v>49.404509716035747</v>
      </c>
      <c r="U148" s="40">
        <f>K148*T148</f>
        <v>148.21352914810723</v>
      </c>
      <c r="V148" s="15">
        <f>U153/AB148</f>
        <v>200.00141667934423</v>
      </c>
      <c r="X148" s="17">
        <v>6</v>
      </c>
      <c r="Y148" s="15">
        <f>'Structural Information'!$Z$6</f>
        <v>37.8446</v>
      </c>
      <c r="Z148" s="15">
        <f t="shared" ref="Z148:Z153" si="102">Y148*M148</f>
        <v>0.47707115530079447</v>
      </c>
      <c r="AA148" s="15">
        <f t="shared" ref="AA148:AA153" si="103">Z148*L148</f>
        <v>8.4680130065891017</v>
      </c>
      <c r="AB148" s="15">
        <f>AA154/Z154</f>
        <v>12.424741842604076</v>
      </c>
    </row>
    <row r="149" spans="10:28" x14ac:dyDescent="0.25">
      <c r="J149" s="41">
        <v>5</v>
      </c>
      <c r="K149" s="40">
        <f>'Structural Information'!$U$7</f>
        <v>3</v>
      </c>
      <c r="L149" s="40">
        <f>L150+K149</f>
        <v>14.75</v>
      </c>
      <c r="M149" s="85">
        <f>'Yield Mechanism'!$V$58</f>
        <v>1.1506776738994128E-2</v>
      </c>
      <c r="N149" s="16">
        <f>M149-M150</f>
        <v>1.7478333413600416E-3</v>
      </c>
      <c r="O149" s="42">
        <f t="shared" si="101"/>
        <v>5.8261111378668051E-4</v>
      </c>
      <c r="P149" s="85">
        <f>$C$27</f>
        <v>9.5976000000000013E-3</v>
      </c>
      <c r="Q149" s="85">
        <f>$D$27</f>
        <v>2.3392237382840416E-3</v>
      </c>
      <c r="R149" s="15">
        <f t="shared" ref="R149:R151" si="104">O149/P149</f>
        <v>6.0703833644523676E-2</v>
      </c>
      <c r="S149" s="15">
        <f t="shared" ref="S149:S150" si="105">O149/Q149</f>
        <v>0.24906173114251143</v>
      </c>
      <c r="T149" s="40">
        <f>_xlfn.IFS((O149&lt;='Infill Capacities'!$DA$15),(O149*'Infill Capacities'!$CU$15*'Infill Capacities'!$CT$5),(AND((O149&gt;'Infill Capacities'!$DA$15),(O149&lt;='Infill Capacities'!$DB$15))),((O149-'Infill Capacities'!$DA$15)*'Infill Capacities'!$CT$5*('Infill Capacities'!$CW$15)+'Infill Capacities'!$CP$15),(AND((O149&gt;'Infill Capacities'!$DB$15),(O149&lt;='Infill Capacities'!$DC$15))),((O149-'Infill Capacities'!$DB$15)*'Infill Capacities'!$CT$5*('Infill Capacities'!$CX$15)+'Infill Capacities'!$CQ$15),(AND((O149&gt;'Infill Capacities'!$DC$15),(O149&lt;='Infill Capacities'!$DD$15))),((O149-'Infill Capacities'!$DC$15)*'Infill Capacities'!$CT$5*('Infill Capacities'!$CY$15)+'Infill Capacities'!$CS$15))+_xlfn.IFS((O149&lt;='Frame Capacities'!$BS$15),(O149*'Frame Capacities'!$BM$5*'Frame Capacities'!$BN$15),(AND((O149&gt;'Frame Capacities'!$BS$15),(O149&lt;='Frame Capacities'!$BT$15))),((O149-'Frame Capacities'!$BS$15)*'Frame Capacities'!$BM$5*('Frame Capacities'!$BO$15)+'Frame Capacities'!$BI$15),(AND((O149&gt;'Frame Capacities'!$BT$15),(O149&lt;='Frame Capacities'!$BU$15))),((O149-'Frame Capacities'!$BT$15)*'Frame Capacities'!$BM$5*('Frame Capacities'!$BP$15)+'Frame Capacities'!$BJ$15),(AND((O149&gt;'Frame Capacities'!$BU$15),(O149&lt;='Frame Capacities'!$BV$15))),((O149-'Frame Capacities'!$BU$15)*'Frame Capacities'!$BM$5*('Frame Capacities'!$BQ$15)+'Frame Capacities'!$BK$15))</f>
        <v>97.506028793742317</v>
      </c>
      <c r="U149" s="40">
        <f>U148+T149*K149</f>
        <v>440.73161552933419</v>
      </c>
      <c r="V149" s="44"/>
      <c r="X149" s="17">
        <v>5</v>
      </c>
      <c r="Y149" s="15">
        <f>'Structural Information'!$Z$7</f>
        <v>40.367000000000004</v>
      </c>
      <c r="Z149" s="15">
        <f t="shared" si="102"/>
        <v>0.46449405662297599</v>
      </c>
      <c r="AA149" s="15">
        <f t="shared" si="103"/>
        <v>6.8512873351888963</v>
      </c>
      <c r="AB149" s="14" t="s">
        <v>409</v>
      </c>
    </row>
    <row r="150" spans="10:28" x14ac:dyDescent="0.25">
      <c r="J150" s="41">
        <v>4</v>
      </c>
      <c r="K150" s="40">
        <f>'Structural Information'!$U$8</f>
        <v>3</v>
      </c>
      <c r="L150" s="40">
        <f>L151+K150</f>
        <v>11.75</v>
      </c>
      <c r="M150" s="85">
        <f>'Yield Mechanism'!$V$59</f>
        <v>9.7589433976340862E-3</v>
      </c>
      <c r="N150" s="42">
        <f>M150-M151</f>
        <v>2.2826421894926504E-3</v>
      </c>
      <c r="O150" s="42">
        <f t="shared" si="101"/>
        <v>7.6088072983088346E-4</v>
      </c>
      <c r="P150" s="85">
        <f>$C$28</f>
        <v>9.5975999999999995E-3</v>
      </c>
      <c r="Q150" s="85">
        <f>$D$28</f>
        <v>2.15062667048332E-3</v>
      </c>
      <c r="R150" s="15">
        <f t="shared" si="104"/>
        <v>7.927822891461235E-2</v>
      </c>
      <c r="S150" s="15">
        <f t="shared" si="105"/>
        <v>0.35379489163495181</v>
      </c>
      <c r="T150" s="40">
        <f>_xlfn.IFS((O150&lt;='Infill Capacities'!$DA$16),(O150*'Infill Capacities'!$CU$16*'Infill Capacities'!$CT$6),(AND((O150&gt;'Infill Capacities'!$DA$16),(O150&lt;='Infill Capacities'!$DB$16))),((O150-'Infill Capacities'!$DA$16)*'Infill Capacities'!$CT$6*('Infill Capacities'!$CW$16)+'Infill Capacities'!$CP$16),(AND((O150&gt;'Infill Capacities'!$DB$16),(O150&lt;='Infill Capacities'!$DC$16))),((O150-'Infill Capacities'!$DB$16)*'Infill Capacities'!$CT$6*('Infill Capacities'!$CX$16)+'Infill Capacities'!$CQ$16),(AND((O150&gt;'Infill Capacities'!$DC$16),(O150&lt;='Infill Capacities'!$DD$16))),((O150-'Infill Capacities'!$DC$16)*'Infill Capacities'!$CT$6*('Infill Capacities'!$CY$16)+'Infill Capacities'!$CS$16))+_xlfn.IFS((O150&lt;='Frame Capacities'!$BS$16),(O150*'Frame Capacities'!$BM$6*'Frame Capacities'!$BN$16),(AND((O150&gt;'Frame Capacities'!$BS$16),(O150&lt;='Frame Capacities'!$BT$16))),((O150-'Frame Capacities'!$BS$16)*'Frame Capacities'!$BM$6*('Frame Capacities'!$BO$16)+'Frame Capacities'!$BI$16),(AND((O150&gt;'Frame Capacities'!$BT$16),(O150&lt;='Frame Capacities'!$BU$16))),((O150-'Frame Capacities'!$BT$16)*'Frame Capacities'!$BM$6*('Frame Capacities'!$BP$16)+'Frame Capacities'!$BJ$16),(AND((O150&gt;'Frame Capacities'!$BU$16),(O150&lt;='Frame Capacities'!$BV$16))),((O150-'Frame Capacities'!$BU$16)*'Frame Capacities'!$BM$6*('Frame Capacities'!$BQ$16)+'Frame Capacities'!$BK$16))</f>
        <v>138.30051068745192</v>
      </c>
      <c r="U150" s="40">
        <f>U149+T150*K150</f>
        <v>855.63314759168998</v>
      </c>
      <c r="V150" s="45" t="s">
        <v>134</v>
      </c>
      <c r="X150" s="17">
        <v>4</v>
      </c>
      <c r="Y150" s="15">
        <f>'Structural Information'!$Z$8</f>
        <v>40.367000000000004</v>
      </c>
      <c r="Z150" s="15">
        <f t="shared" si="102"/>
        <v>0.39393926813229518</v>
      </c>
      <c r="AA150" s="15">
        <f t="shared" si="103"/>
        <v>4.6287864005544685</v>
      </c>
      <c r="AB150" s="24">
        <f>T153/M148</f>
        <v>15865.390132899103</v>
      </c>
    </row>
    <row r="151" spans="10:28" x14ac:dyDescent="0.25">
      <c r="J151" s="41">
        <v>3</v>
      </c>
      <c r="K151" s="40">
        <f>'Structural Information'!$U$9</f>
        <v>3</v>
      </c>
      <c r="L151" s="40">
        <f>L152+K151</f>
        <v>8.75</v>
      </c>
      <c r="M151" s="85">
        <f>'Yield Mechanism'!$V$60</f>
        <v>7.4763012081414358E-3</v>
      </c>
      <c r="N151" s="16">
        <f>M151-M152</f>
        <v>2.5308492240723665E-3</v>
      </c>
      <c r="O151" s="42">
        <f t="shared" si="101"/>
        <v>8.4361640802412213E-4</v>
      </c>
      <c r="P151" s="85">
        <f>$C$29</f>
        <v>9.0401636363636392E-3</v>
      </c>
      <c r="Q151" s="85">
        <f>$D$29</f>
        <v>1.9804855923109218E-3</v>
      </c>
      <c r="R151" s="40">
        <f t="shared" si="104"/>
        <v>9.3318709921434859E-2</v>
      </c>
      <c r="S151" s="15">
        <f>O151/Q151</f>
        <v>0.42596442574457288</v>
      </c>
      <c r="T151" s="40">
        <f>_xlfn.IFS((O151&lt;='Infill Capacities'!$DA$17),(O151*'Infill Capacities'!$CU$17*'Infill Capacities'!$CT$7),(AND((O151&gt;'Infill Capacities'!$DA$17),(O151&lt;='Infill Capacities'!$DB$17))),((O151-'Infill Capacities'!$DA$17)*'Infill Capacities'!$CT$7*('Infill Capacities'!$CW$17)+'Infill Capacities'!$CP$17),(AND((O151&gt;'Infill Capacities'!$DB$17),(O151&lt;='Infill Capacities'!$DC$17))),((O151-'Infill Capacities'!$DB$17)*'Infill Capacities'!$CT$7*('Infill Capacities'!$CX$17)+'Infill Capacities'!$CQ$17),(AND((O151&gt;'Infill Capacities'!$DC$17),(O151&lt;='Infill Capacities'!$DD$17))),((O151-'Infill Capacities'!$DC$17)*'Infill Capacities'!$CT$7*('Infill Capacities'!$CY$17)+'Infill Capacities'!$CS$17))+_xlfn.IFS((O151&lt;='Frame Capacities'!$BS$17),(O151*'Frame Capacities'!$BM$7*'Frame Capacities'!$BN$17),(AND((O151&gt;'Frame Capacities'!$BS$17),(O151&lt;='Frame Capacities'!$BT$17))),((O151-'Frame Capacities'!$BS$17)*'Frame Capacities'!$BM$7*('Frame Capacities'!$BO$17)+'Frame Capacities'!$BI$17),(AND((O151&gt;'Frame Capacities'!$BT$17),(O151&lt;='Frame Capacities'!$BU$17))),((O151-'Frame Capacities'!$BT$17)*'Frame Capacities'!$BM$7*('Frame Capacities'!$BP$17)+'Frame Capacities'!$BJ$17),(AND((O151&gt;'Frame Capacities'!$BU$17),(O151&lt;='Frame Capacities'!$BV$17))),((O151-'Frame Capacities'!$BU$17)*'Frame Capacities'!$BM$7*('Frame Capacities'!$BQ$17)+'Frame Capacities'!$BK$17))</f>
        <v>169.55256910622521</v>
      </c>
      <c r="U151" s="40">
        <f>U150+T151*K151</f>
        <v>1364.2908549103656</v>
      </c>
      <c r="V151" s="43">
        <v>0</v>
      </c>
      <c r="X151" s="17">
        <v>3</v>
      </c>
      <c r="Y151" s="15">
        <f>'Structural Information'!$Z$9</f>
        <v>40.367000000000004</v>
      </c>
      <c r="Z151" s="15">
        <f t="shared" si="102"/>
        <v>0.30179585086904537</v>
      </c>
      <c r="AA151" s="15">
        <f t="shared" si="103"/>
        <v>2.640713695104147</v>
      </c>
      <c r="AB151" s="23" t="s">
        <v>411</v>
      </c>
    </row>
    <row r="152" spans="10:28" x14ac:dyDescent="0.25">
      <c r="J152" s="41">
        <v>2</v>
      </c>
      <c r="K152" s="40">
        <f>'Structural Information'!$U$10</f>
        <v>3</v>
      </c>
      <c r="L152" s="40">
        <f>L153+K152</f>
        <v>5.75</v>
      </c>
      <c r="M152" s="85">
        <f>'Yield Mechanism'!$V$61</f>
        <v>4.9454519840690693E-3</v>
      </c>
      <c r="N152" s="16">
        <f>M152-M153</f>
        <v>2.6069804940244703E-3</v>
      </c>
      <c r="O152" s="42">
        <f t="shared" si="101"/>
        <v>8.6899349800815672E-4</v>
      </c>
      <c r="P152" s="85">
        <f>$C$30</f>
        <v>8.5386603238057183E-3</v>
      </c>
      <c r="Q152" s="85">
        <f>$D$30</f>
        <v>1.8270494715492639E-3</v>
      </c>
      <c r="R152" s="15">
        <f>O152/P152</f>
        <v>0.10177164391765411</v>
      </c>
      <c r="S152" s="15">
        <f t="shared" ref="S152:S153" si="106">O152/Q152</f>
        <v>0.4756266929495267</v>
      </c>
      <c r="T152" s="40">
        <f>_xlfn.IFS((O152&lt;='Infill Capacities'!$DA$18),(O152*'Infill Capacities'!$CU$18*'Infill Capacities'!$CT$8),(AND((O152&gt;'Infill Capacities'!$DA$18),(O152&lt;='Infill Capacities'!$DB$18))),((O152-'Infill Capacities'!$DA$18)*'Infill Capacities'!$CT$8*('Infill Capacities'!$CW$18)+'Infill Capacities'!$CP$18),(AND((O152&gt;'Infill Capacities'!$DB$18),(O152&lt;='Infill Capacities'!$DC$18))),((O152-'Infill Capacities'!$DB$18)*'Infill Capacities'!$CT$8*('Infill Capacities'!$CX$18)+'Infill Capacities'!$CQ$18),(AND((O152&gt;'Infill Capacities'!$DC$18),(O152&lt;='Infill Capacities'!$DD$18))),((O152-'Infill Capacities'!$DC$18)*'Infill Capacities'!$CT$8*('Infill Capacities'!$CY$18)+'Infill Capacities'!$CS$18))+_xlfn.IFS((O152&lt;='Frame Capacities'!$BS$18),(O152*'Frame Capacities'!$BM$8*'Frame Capacities'!$BN$18),(AND((O152&gt;'Frame Capacities'!$BS$18),(O152&lt;='Frame Capacities'!$BT$18))),((O152-'Frame Capacities'!$BS$18)*'Frame Capacities'!$BM$8*('Frame Capacities'!$BO$18)+'Frame Capacities'!$BI$18),(AND((O152&gt;'Frame Capacities'!$BT$18),(O152&lt;='Frame Capacities'!$BU$18))),((O152-'Frame Capacities'!$BT$18)*'Frame Capacities'!$BM$8*('Frame Capacities'!$BP$18)+'Frame Capacities'!$BJ$18),(AND((O152&gt;'Frame Capacities'!$BU$18),(O152&lt;='Frame Capacities'!$BV$18))),((O152-'Frame Capacities'!$BU$18)*'Frame Capacities'!$BM$8*('Frame Capacities'!$BQ$18)+'Frame Capacities'!$BK$18))</f>
        <v>190.22503849519182</v>
      </c>
      <c r="U152" s="40">
        <f>U151+T152*K152</f>
        <v>1934.965970395941</v>
      </c>
      <c r="V152" s="44"/>
      <c r="X152" s="17">
        <v>2</v>
      </c>
      <c r="Y152" s="15">
        <f>'Structural Information'!$Z$10</f>
        <v>40.367000000000004</v>
      </c>
      <c r="Z152" s="15">
        <f t="shared" si="102"/>
        <v>0.19963306024091615</v>
      </c>
      <c r="AA152" s="15">
        <f t="shared" si="103"/>
        <v>1.1478900963852678</v>
      </c>
      <c r="AB152" s="15">
        <f>(('Structural Information'!$Z$6*M148+'Structural Information'!$Z$7*M149+'Structural Information'!$Z$8*M150+'Structural Information'!$Z$9*M151+'Structural Information'!$Z$10*M152+'Structural Information'!$Z$11*M153)^2)/('Structural Information'!$Z$6*M148*M148+'Structural Information'!$Z$7*M149*M149+'Structural Information'!$Z$8*M150*M150+'Structural Information'!$Z$9*M151*M151+'Structural Information'!$Z$10*M152*M152+'Structural Information'!$Z$11*M153*M153)</f>
        <v>199.8136171286562</v>
      </c>
    </row>
    <row r="153" spans="10:28" x14ac:dyDescent="0.25">
      <c r="J153" s="41">
        <v>1</v>
      </c>
      <c r="K153" s="40">
        <f>'Structural Information'!$U$11</f>
        <v>2.75</v>
      </c>
      <c r="L153" s="40">
        <f>K153</f>
        <v>2.75</v>
      </c>
      <c r="M153" s="85">
        <f>'Yield Mechanism'!$V$62</f>
        <v>2.338471490044599E-3</v>
      </c>
      <c r="N153" s="16">
        <f>M153</f>
        <v>2.338471490044599E-3</v>
      </c>
      <c r="O153" s="42">
        <f t="shared" si="101"/>
        <v>8.5035326910712697E-4</v>
      </c>
      <c r="P153" s="85">
        <f>$C$31</f>
        <v>6.5680321766578668E-3</v>
      </c>
      <c r="Q153" s="85">
        <f>$D$31</f>
        <v>1.7839817374026652E-3</v>
      </c>
      <c r="R153" s="15">
        <f t="shared" ref="R153" si="107">O153/P153</f>
        <v>0.12946849927581017</v>
      </c>
      <c r="S153" s="15">
        <f t="shared" si="106"/>
        <v>0.47666029941829635</v>
      </c>
      <c r="T153" s="40">
        <f>_xlfn.IFS((O153&lt;='Infill Capacities'!$DA$19),(O153*'Infill Capacities'!$CU$19*'Infill Capacities'!$CT$9),(AND((O153&gt;'Infill Capacities'!$DA$19),(O153&lt;='Infill Capacities'!$DB$19))),((O153-'Infill Capacities'!$DA$19)*'Infill Capacities'!$CT$9*('Infill Capacities'!$CW$19)+'Infill Capacities'!$CP$19),(AND((O153&gt;'Infill Capacities'!$DB$19),(O153&lt;='Infill Capacities'!$DC$19))),((O153-'Infill Capacities'!$DB$19)*'Infill Capacities'!$CT$9*('Infill Capacities'!$CX$19)+'Infill Capacities'!$CQ$19),(AND((O153&gt;'Infill Capacities'!$DC$19),(O153&lt;='Infill Capacities'!$DD$19))),((O153-'Infill Capacities'!$DC$19)*'Infill Capacities'!$CT$9*('Infill Capacities'!$CY$19)+'Infill Capacities'!$CS$19))+_xlfn.IFS((O153&lt;='Frame Capacities'!$BS$19),(O153*'Frame Capacities'!$BM$9*'Frame Capacities'!$BN$19),(AND((O153&gt;'Frame Capacities'!$BS$19),(O153&lt;='Frame Capacities'!$BT$19))),((O153-'Frame Capacities'!$BS$19)*'Frame Capacities'!$BM$9*('Frame Capacities'!$BO$19)+'Frame Capacities'!$BI$19),(AND((O153&gt;'Frame Capacities'!$BT$19),(O153&lt;='Frame Capacities'!$BU$19))),((O153-'Frame Capacities'!$BT$19)*'Frame Capacities'!$BM$9*('Frame Capacities'!$BP$19)+'Frame Capacities'!$BJ$19),(AND((O153&gt;'Frame Capacities'!$BU$19),(O153&lt;='Frame Capacities'!$BV$19))),((O153-'Frame Capacities'!$BU$19)*'Frame Capacities'!$BM$9*('Frame Capacities'!$BQ$19)+'Frame Capacities'!$BK$19))</f>
        <v>200</v>
      </c>
      <c r="U153" s="40">
        <f>U152+T153*K153</f>
        <v>2484.965970395941</v>
      </c>
      <c r="V153" s="46"/>
      <c r="X153" s="17">
        <v>1</v>
      </c>
      <c r="Y153" s="15">
        <f>'Structural Information'!$Z$11</f>
        <v>40.367000000000004</v>
      </c>
      <c r="Z153" s="15">
        <f t="shared" si="102"/>
        <v>9.4397078638630338E-2</v>
      </c>
      <c r="AA153" s="15">
        <f t="shared" si="103"/>
        <v>0.25959196625623343</v>
      </c>
      <c r="AB153" s="14" t="s">
        <v>410</v>
      </c>
    </row>
    <row r="154" spans="10:28" x14ac:dyDescent="0.25">
      <c r="X154" s="36"/>
      <c r="Y154" s="14" t="s">
        <v>99</v>
      </c>
      <c r="Z154" s="22">
        <f>SUM(Z148:Z153)</f>
        <v>1.9313304698046576</v>
      </c>
      <c r="AA154" s="22">
        <f>SUM(AA148:AA153)</f>
        <v>23.996282500078117</v>
      </c>
      <c r="AB154" s="24">
        <f>2*PI()*SQRT(AB152/AB150)</f>
        <v>0.70512649128662597</v>
      </c>
    </row>
    <row r="156" spans="10:28" ht="15.75" x14ac:dyDescent="0.25">
      <c r="J156" s="909" t="s">
        <v>416</v>
      </c>
      <c r="K156" s="910"/>
      <c r="L156" s="910"/>
      <c r="M156" s="910"/>
      <c r="N156" s="910"/>
      <c r="O156" s="910"/>
      <c r="P156" s="910"/>
      <c r="Q156" s="910"/>
      <c r="R156" s="910"/>
      <c r="S156" s="910"/>
      <c r="T156" s="910"/>
      <c r="U156" s="910"/>
      <c r="V156" s="911"/>
      <c r="X156" s="891" t="s">
        <v>128</v>
      </c>
      <c r="Y156" s="891"/>
      <c r="Z156" s="891"/>
      <c r="AA156" s="891"/>
      <c r="AB156" s="891"/>
    </row>
    <row r="157" spans="10:28" x14ac:dyDescent="0.25">
      <c r="J157" s="550" t="s">
        <v>9</v>
      </c>
      <c r="K157" s="547" t="s">
        <v>3</v>
      </c>
      <c r="L157" s="547" t="s">
        <v>92</v>
      </c>
      <c r="M157" s="887" t="s">
        <v>94</v>
      </c>
      <c r="N157" s="887" t="s">
        <v>102</v>
      </c>
      <c r="O157" s="888" t="s">
        <v>123</v>
      </c>
      <c r="P157" s="888" t="s">
        <v>295</v>
      </c>
      <c r="Q157" s="888" t="s">
        <v>296</v>
      </c>
      <c r="R157" s="887" t="s">
        <v>298</v>
      </c>
      <c r="S157" s="887" t="s">
        <v>297</v>
      </c>
      <c r="T157" s="889" t="s">
        <v>458</v>
      </c>
      <c r="U157" s="547" t="s">
        <v>124</v>
      </c>
      <c r="V157" s="550" t="s">
        <v>100</v>
      </c>
      <c r="X157" s="550" t="s">
        <v>9</v>
      </c>
      <c r="Y157" s="890" t="s">
        <v>97</v>
      </c>
      <c r="Z157" s="890" t="s">
        <v>98</v>
      </c>
      <c r="AA157" s="890" t="s">
        <v>126</v>
      </c>
      <c r="AB157" s="547" t="s">
        <v>127</v>
      </c>
    </row>
    <row r="158" spans="10:28" x14ac:dyDescent="0.25">
      <c r="J158" s="550"/>
      <c r="K158" s="547"/>
      <c r="L158" s="547"/>
      <c r="M158" s="550"/>
      <c r="N158" s="550"/>
      <c r="O158" s="547"/>
      <c r="P158" s="888"/>
      <c r="Q158" s="888"/>
      <c r="R158" s="887"/>
      <c r="S158" s="887"/>
      <c r="T158" s="593"/>
      <c r="U158" s="547"/>
      <c r="V158" s="550"/>
      <c r="X158" s="550"/>
      <c r="Y158" s="890"/>
      <c r="Z158" s="890"/>
      <c r="AA158" s="890"/>
      <c r="AB158" s="547"/>
    </row>
    <row r="159" spans="10:28" x14ac:dyDescent="0.25">
      <c r="J159" s="41">
        <v>6</v>
      </c>
      <c r="K159" s="40">
        <f>'Structural Information'!$U$6</f>
        <v>3</v>
      </c>
      <c r="L159" s="40">
        <f>L160+K159</f>
        <v>17.75</v>
      </c>
      <c r="M159" s="85">
        <f>'Yield Mechanism'!$V$57</f>
        <v>1.2606056222044743E-2</v>
      </c>
      <c r="N159" s="16">
        <f>M159-M160</f>
        <v>1.099279483050615E-3</v>
      </c>
      <c r="O159" s="42">
        <f t="shared" ref="O159:O164" si="108">N159/K159</f>
        <v>3.6642649435020502E-4</v>
      </c>
      <c r="P159" s="85">
        <f>$C$26</f>
        <v>8.2871046175051685E-3</v>
      </c>
      <c r="Q159" s="85">
        <f>$D$26</f>
        <v>2.9500904244285087E-3</v>
      </c>
      <c r="R159" s="15">
        <f>O159/P159</f>
        <v>4.4216467784923136E-2</v>
      </c>
      <c r="S159" s="15">
        <f>O159/Q159</f>
        <v>0.12420856368197226</v>
      </c>
      <c r="T159" s="40">
        <f>_xlfn.IFS((O159&lt;='Infill Capacities'!$DA$14),(O159*'Infill Capacities'!$CU$14*'Infill Capacities'!$CT$4),(AND((O159&gt;'Infill Capacities'!$DA$14),(O159&lt;='Infill Capacities'!$DB$14))),((O159-'Infill Capacities'!$DA$14)*'Infill Capacities'!$CT$4*('Infill Capacities'!$CW$14)+'Infill Capacities'!$CP$14),(AND((O159&gt;'Infill Capacities'!$DB$14),(O159&lt;='Infill Capacities'!$DC$14))),((O159-'Infill Capacities'!$DB$14)*'Infill Capacities'!$CT$4*('Infill Capacities'!$CX$14)+'Infill Capacities'!$CQ$14),(AND((O159&gt;'Infill Capacities'!$DC$14),(O159&lt;='Infill Capacities'!$DD$14))),((O159-'Infill Capacities'!$DC$14)*'Infill Capacities'!$CT$4*('Infill Capacities'!$CY$14)+'Infill Capacities'!$CS$14))+_xlfn.IFS((O159&lt;='Frame Capacities'!$BS$14),(O159*'Frame Capacities'!$BM$4*'Frame Capacities'!$BN$14),(AND((O159&gt;'Frame Capacities'!$BS$14),(O159&lt;='Frame Capacities'!$BT$14))),((O159-'Frame Capacities'!$BS$14)*'Frame Capacities'!$BM$4*('Frame Capacities'!$BO$14)+'Frame Capacities'!$BI$14),(AND((O159&gt;'Frame Capacities'!$BT$14),(O159&lt;='Frame Capacities'!$BU$14))),((O159-'Frame Capacities'!$BT$14)*'Frame Capacities'!$BM$4*('Frame Capacities'!$BP$14)+'Frame Capacities'!$BJ$14),(AND((O159&gt;'Frame Capacities'!$BU$14),(O159&lt;='Frame Capacities'!$BV$14))),((O159-'Frame Capacities'!$BU$14)*'Frame Capacities'!$BM$4*('Frame Capacities'!$BQ$14)+'Frame Capacities'!$BK$14))</f>
        <v>49.404509716035747</v>
      </c>
      <c r="U159" s="40">
        <f>K159*T159</f>
        <v>148.21352914810723</v>
      </c>
      <c r="V159" s="15">
        <f>U164/AB159</f>
        <v>200.00141667934423</v>
      </c>
      <c r="X159" s="17">
        <v>6</v>
      </c>
      <c r="Y159" s="15">
        <f>'Structural Information'!$Z$6</f>
        <v>37.8446</v>
      </c>
      <c r="Z159" s="15">
        <f t="shared" ref="Z159:Z164" si="109">Y159*M159</f>
        <v>0.47707115530079447</v>
      </c>
      <c r="AA159" s="15">
        <f t="shared" ref="AA159:AA164" si="110">Z159*L159</f>
        <v>8.4680130065891017</v>
      </c>
      <c r="AB159" s="15">
        <f>AA165/Z165</f>
        <v>12.424741842604076</v>
      </c>
    </row>
    <row r="160" spans="10:28" x14ac:dyDescent="0.25">
      <c r="J160" s="41">
        <v>5</v>
      </c>
      <c r="K160" s="40">
        <f>'Structural Information'!$U$7</f>
        <v>3</v>
      </c>
      <c r="L160" s="40">
        <f>L161+K160</f>
        <v>14.75</v>
      </c>
      <c r="M160" s="85">
        <f>'Yield Mechanism'!$V$58</f>
        <v>1.1506776738994128E-2</v>
      </c>
      <c r="N160" s="16">
        <f>M160-M161</f>
        <v>1.7478333413600416E-3</v>
      </c>
      <c r="O160" s="42">
        <f t="shared" si="108"/>
        <v>5.8261111378668051E-4</v>
      </c>
      <c r="P160" s="85">
        <f>$C$27</f>
        <v>9.5976000000000013E-3</v>
      </c>
      <c r="Q160" s="85">
        <f>$D$27</f>
        <v>2.3392237382840416E-3</v>
      </c>
      <c r="R160" s="15">
        <f t="shared" ref="R160:R162" si="111">O160/P160</f>
        <v>6.0703833644523676E-2</v>
      </c>
      <c r="S160" s="15">
        <f t="shared" ref="S160:S161" si="112">O160/Q160</f>
        <v>0.24906173114251143</v>
      </c>
      <c r="T160" s="40">
        <f>_xlfn.IFS((O160&lt;='Infill Capacities'!$DA$15),(O160*'Infill Capacities'!$CU$15*'Infill Capacities'!$CT$5),(AND((O160&gt;'Infill Capacities'!$DA$15),(O160&lt;='Infill Capacities'!$DB$15))),((O160-'Infill Capacities'!$DA$15)*'Infill Capacities'!$CT$5*('Infill Capacities'!$CW$15)+'Infill Capacities'!$CP$15),(AND((O160&gt;'Infill Capacities'!$DB$15),(O160&lt;='Infill Capacities'!$DC$15))),((O160-'Infill Capacities'!$DB$15)*'Infill Capacities'!$CT$5*('Infill Capacities'!$CX$15)+'Infill Capacities'!$CQ$15),(AND((O160&gt;'Infill Capacities'!$DC$15),(O160&lt;='Infill Capacities'!$DD$15))),((O160-'Infill Capacities'!$DC$15)*'Infill Capacities'!$CT$5*('Infill Capacities'!$CY$15)+'Infill Capacities'!$CS$15))+_xlfn.IFS((O160&lt;='Frame Capacities'!$BS$15),(O160*'Frame Capacities'!$BM$5*'Frame Capacities'!$BN$15),(AND((O160&gt;'Frame Capacities'!$BS$15),(O160&lt;='Frame Capacities'!$BT$15))),((O160-'Frame Capacities'!$BS$15)*'Frame Capacities'!$BM$5*('Frame Capacities'!$BO$15)+'Frame Capacities'!$BI$15),(AND((O160&gt;'Frame Capacities'!$BT$15),(O160&lt;='Frame Capacities'!$BU$15))),((O160-'Frame Capacities'!$BT$15)*'Frame Capacities'!$BM$5*('Frame Capacities'!$BP$15)+'Frame Capacities'!$BJ$15),(AND((O160&gt;'Frame Capacities'!$BU$15),(O160&lt;='Frame Capacities'!$BV$15))),((O160-'Frame Capacities'!$BU$15)*'Frame Capacities'!$BM$5*('Frame Capacities'!$BQ$15)+'Frame Capacities'!$BK$15))</f>
        <v>97.506028793742317</v>
      </c>
      <c r="U160" s="40">
        <f>U159+T160*K160</f>
        <v>440.73161552933419</v>
      </c>
      <c r="V160" s="44"/>
      <c r="X160" s="17">
        <v>5</v>
      </c>
      <c r="Y160" s="15">
        <f>'Structural Information'!$Z$7</f>
        <v>40.367000000000004</v>
      </c>
      <c r="Z160" s="15">
        <f t="shared" si="109"/>
        <v>0.46449405662297599</v>
      </c>
      <c r="AA160" s="15">
        <f t="shared" si="110"/>
        <v>6.8512873351888963</v>
      </c>
      <c r="AB160" s="14" t="s">
        <v>409</v>
      </c>
    </row>
    <row r="161" spans="10:28" x14ac:dyDescent="0.25">
      <c r="J161" s="41">
        <v>4</v>
      </c>
      <c r="K161" s="40">
        <f>'Structural Information'!$U$8</f>
        <v>3</v>
      </c>
      <c r="L161" s="40">
        <f>L162+K161</f>
        <v>11.75</v>
      </c>
      <c r="M161" s="85">
        <f>'Yield Mechanism'!$V$59</f>
        <v>9.7589433976340862E-3</v>
      </c>
      <c r="N161" s="42">
        <f>M161-M162</f>
        <v>2.2826421894926504E-3</v>
      </c>
      <c r="O161" s="42">
        <f t="shared" si="108"/>
        <v>7.6088072983088346E-4</v>
      </c>
      <c r="P161" s="85">
        <f>$C$28</f>
        <v>9.5975999999999995E-3</v>
      </c>
      <c r="Q161" s="85">
        <f>$D$28</f>
        <v>2.15062667048332E-3</v>
      </c>
      <c r="R161" s="15">
        <f t="shared" si="111"/>
        <v>7.927822891461235E-2</v>
      </c>
      <c r="S161" s="15">
        <f t="shared" si="112"/>
        <v>0.35379489163495181</v>
      </c>
      <c r="T161" s="40">
        <f>_xlfn.IFS((O161&lt;='Infill Capacities'!$DA$16),(O161*'Infill Capacities'!$CU$16*'Infill Capacities'!$CT$6),(AND((O161&gt;'Infill Capacities'!$DA$16),(O161&lt;='Infill Capacities'!$DB$16))),((O161-'Infill Capacities'!$DA$16)*'Infill Capacities'!$CT$6*('Infill Capacities'!$CW$16)+'Infill Capacities'!$CP$16),(AND((O161&gt;'Infill Capacities'!$DB$16),(O161&lt;='Infill Capacities'!$DC$16))),((O161-'Infill Capacities'!$DB$16)*'Infill Capacities'!$CT$6*('Infill Capacities'!$CX$16)+'Infill Capacities'!$CQ$16),(AND((O161&gt;'Infill Capacities'!$DC$16),(O161&lt;='Infill Capacities'!$DD$16))),((O161-'Infill Capacities'!$DC$16)*'Infill Capacities'!$CT$6*('Infill Capacities'!$CY$16)+'Infill Capacities'!$CS$16))+_xlfn.IFS((O161&lt;='Frame Capacities'!$BS$16),(O161*'Frame Capacities'!$BM$6*'Frame Capacities'!$BN$16),(AND((O161&gt;'Frame Capacities'!$BS$16),(O161&lt;='Frame Capacities'!$BT$16))),((O161-'Frame Capacities'!$BS$16)*'Frame Capacities'!$BM$6*('Frame Capacities'!$BO$16)+'Frame Capacities'!$BI$16),(AND((O161&gt;'Frame Capacities'!$BT$16),(O161&lt;='Frame Capacities'!$BU$16))),((O161-'Frame Capacities'!$BT$16)*'Frame Capacities'!$BM$6*('Frame Capacities'!$BP$16)+'Frame Capacities'!$BJ$16),(AND((O161&gt;'Frame Capacities'!$BU$16),(O161&lt;='Frame Capacities'!$BV$16))),((O161-'Frame Capacities'!$BU$16)*'Frame Capacities'!$BM$6*('Frame Capacities'!$BQ$16)+'Frame Capacities'!$BK$16))</f>
        <v>138.30051068745192</v>
      </c>
      <c r="U161" s="40">
        <f>U160+T161*K161</f>
        <v>855.63314759168998</v>
      </c>
      <c r="V161" s="45" t="s">
        <v>134</v>
      </c>
      <c r="X161" s="17">
        <v>4</v>
      </c>
      <c r="Y161" s="15">
        <f>'Structural Information'!$Z$8</f>
        <v>40.367000000000004</v>
      </c>
      <c r="Z161" s="15">
        <f t="shared" si="109"/>
        <v>0.39393926813229518</v>
      </c>
      <c r="AA161" s="15">
        <f t="shared" si="110"/>
        <v>4.6287864005544685</v>
      </c>
      <c r="AB161" s="24">
        <f>T164/M159</f>
        <v>15865.390132899103</v>
      </c>
    </row>
    <row r="162" spans="10:28" x14ac:dyDescent="0.25">
      <c r="J162" s="41">
        <v>3</v>
      </c>
      <c r="K162" s="40">
        <f>'Structural Information'!$U$9</f>
        <v>3</v>
      </c>
      <c r="L162" s="40">
        <f>L163+K162</f>
        <v>8.75</v>
      </c>
      <c r="M162" s="85">
        <f>'Yield Mechanism'!$V$60</f>
        <v>7.4763012081414358E-3</v>
      </c>
      <c r="N162" s="16">
        <f>M162-M163</f>
        <v>2.5308492240723665E-3</v>
      </c>
      <c r="O162" s="42">
        <f t="shared" si="108"/>
        <v>8.4361640802412213E-4</v>
      </c>
      <c r="P162" s="85">
        <f>$C$29</f>
        <v>9.0401636363636392E-3</v>
      </c>
      <c r="Q162" s="85">
        <f>$D$29</f>
        <v>1.9804855923109218E-3</v>
      </c>
      <c r="R162" s="40">
        <f t="shared" si="111"/>
        <v>9.3318709921434859E-2</v>
      </c>
      <c r="S162" s="15">
        <f>O162/Q162</f>
        <v>0.42596442574457288</v>
      </c>
      <c r="T162" s="40">
        <f>_xlfn.IFS((O162&lt;='Infill Capacities'!$DA$17),(O162*'Infill Capacities'!$CU$17*'Infill Capacities'!$CT$7),(AND((O162&gt;'Infill Capacities'!$DA$17),(O162&lt;='Infill Capacities'!$DB$17))),((O162-'Infill Capacities'!$DA$17)*'Infill Capacities'!$CT$7*('Infill Capacities'!$CW$17)+'Infill Capacities'!$CP$17),(AND((O162&gt;'Infill Capacities'!$DB$17),(O162&lt;='Infill Capacities'!$DC$17))),((O162-'Infill Capacities'!$DB$17)*'Infill Capacities'!$CT$7*('Infill Capacities'!$CX$17)+'Infill Capacities'!$CQ$17),(AND((O162&gt;'Infill Capacities'!$DC$17),(O162&lt;='Infill Capacities'!$DD$17))),((O162-'Infill Capacities'!$DC$17)*'Infill Capacities'!$CT$7*('Infill Capacities'!$CY$17)+'Infill Capacities'!$CS$17))+_xlfn.IFS((O162&lt;='Frame Capacities'!$BS$17),(O162*'Frame Capacities'!$BM$7*'Frame Capacities'!$BN$17),(AND((O162&gt;'Frame Capacities'!$BS$17),(O162&lt;='Frame Capacities'!$BT$17))),((O162-'Frame Capacities'!$BS$17)*'Frame Capacities'!$BM$7*('Frame Capacities'!$BO$17)+'Frame Capacities'!$BI$17),(AND((O162&gt;'Frame Capacities'!$BT$17),(O162&lt;='Frame Capacities'!$BU$17))),((O162-'Frame Capacities'!$BT$17)*'Frame Capacities'!$BM$7*('Frame Capacities'!$BP$17)+'Frame Capacities'!$BJ$17),(AND((O162&gt;'Frame Capacities'!$BU$17),(O162&lt;='Frame Capacities'!$BV$17))),((O162-'Frame Capacities'!$BU$17)*'Frame Capacities'!$BM$7*('Frame Capacities'!$BQ$17)+'Frame Capacities'!$BK$17))</f>
        <v>169.55256910622521</v>
      </c>
      <c r="U162" s="40">
        <f>U161+T162*K162</f>
        <v>1364.2908549103656</v>
      </c>
      <c r="V162" s="43">
        <v>0</v>
      </c>
      <c r="X162" s="17">
        <v>3</v>
      </c>
      <c r="Y162" s="15">
        <f>'Structural Information'!$Z$9</f>
        <v>40.367000000000004</v>
      </c>
      <c r="Z162" s="15">
        <f t="shared" si="109"/>
        <v>0.30179585086904537</v>
      </c>
      <c r="AA162" s="15">
        <f t="shared" si="110"/>
        <v>2.640713695104147</v>
      </c>
      <c r="AB162" s="23" t="s">
        <v>411</v>
      </c>
    </row>
    <row r="163" spans="10:28" x14ac:dyDescent="0.25">
      <c r="J163" s="41">
        <v>2</v>
      </c>
      <c r="K163" s="40">
        <f>'Structural Information'!$U$10</f>
        <v>3</v>
      </c>
      <c r="L163" s="40">
        <f>L164+K163</f>
        <v>5.75</v>
      </c>
      <c r="M163" s="85">
        <f>'Yield Mechanism'!$V$61</f>
        <v>4.9454519840690693E-3</v>
      </c>
      <c r="N163" s="16">
        <f>M163-M164</f>
        <v>2.6069804940244703E-3</v>
      </c>
      <c r="O163" s="42">
        <f t="shared" si="108"/>
        <v>8.6899349800815672E-4</v>
      </c>
      <c r="P163" s="85">
        <f>$C$30</f>
        <v>8.5386603238057183E-3</v>
      </c>
      <c r="Q163" s="85">
        <f>$D$30</f>
        <v>1.8270494715492639E-3</v>
      </c>
      <c r="R163" s="15">
        <f>O163/P163</f>
        <v>0.10177164391765411</v>
      </c>
      <c r="S163" s="15">
        <f t="shared" ref="S163:S164" si="113">O163/Q163</f>
        <v>0.4756266929495267</v>
      </c>
      <c r="T163" s="40">
        <f>_xlfn.IFS((O163&lt;='Infill Capacities'!$DA$18),(O163*'Infill Capacities'!$CU$18*'Infill Capacities'!$CT$8),(AND((O163&gt;'Infill Capacities'!$DA$18),(O163&lt;='Infill Capacities'!$DB$18))),((O163-'Infill Capacities'!$DA$18)*'Infill Capacities'!$CT$8*('Infill Capacities'!$CW$18)+'Infill Capacities'!$CP$18),(AND((O163&gt;'Infill Capacities'!$DB$18),(O163&lt;='Infill Capacities'!$DC$18))),((O163-'Infill Capacities'!$DB$18)*'Infill Capacities'!$CT$8*('Infill Capacities'!$CX$18)+'Infill Capacities'!$CQ$18),(AND((O163&gt;'Infill Capacities'!$DC$18),(O163&lt;='Infill Capacities'!$DD$18))),((O163-'Infill Capacities'!$DC$18)*'Infill Capacities'!$CT$8*('Infill Capacities'!$CY$18)+'Infill Capacities'!$CS$18))+_xlfn.IFS((O163&lt;='Frame Capacities'!$BS$18),(O163*'Frame Capacities'!$BM$8*'Frame Capacities'!$BN$18),(AND((O163&gt;'Frame Capacities'!$BS$18),(O163&lt;='Frame Capacities'!$BT$18))),((O163-'Frame Capacities'!$BS$18)*'Frame Capacities'!$BM$8*('Frame Capacities'!$BO$18)+'Frame Capacities'!$BI$18),(AND((O163&gt;'Frame Capacities'!$BT$18),(O163&lt;='Frame Capacities'!$BU$18))),((O163-'Frame Capacities'!$BT$18)*'Frame Capacities'!$BM$8*('Frame Capacities'!$BP$18)+'Frame Capacities'!$BJ$18),(AND((O163&gt;'Frame Capacities'!$BU$18),(O163&lt;='Frame Capacities'!$BV$18))),((O163-'Frame Capacities'!$BU$18)*'Frame Capacities'!$BM$8*('Frame Capacities'!$BQ$18)+'Frame Capacities'!$BK$18))</f>
        <v>190.22503849519182</v>
      </c>
      <c r="U163" s="40">
        <f>U162+T163*K163</f>
        <v>1934.965970395941</v>
      </c>
      <c r="V163" s="44"/>
      <c r="X163" s="17">
        <v>2</v>
      </c>
      <c r="Y163" s="15">
        <f>'Structural Information'!$Z$10</f>
        <v>40.367000000000004</v>
      </c>
      <c r="Z163" s="15">
        <f t="shared" si="109"/>
        <v>0.19963306024091615</v>
      </c>
      <c r="AA163" s="15">
        <f t="shared" si="110"/>
        <v>1.1478900963852678</v>
      </c>
      <c r="AB163" s="15">
        <f>(('Structural Information'!$Z$6*M159+'Structural Information'!$Z$7*M160+'Structural Information'!$Z$8*M161+'Structural Information'!$Z$9*M162+'Structural Information'!$Z$10*M163+'Structural Information'!$Z$11*M164)^2)/('Structural Information'!$Z$6*M159*M159+'Structural Information'!$Z$7*M160*M160+'Structural Information'!$Z$8*M161*M161+'Structural Information'!$Z$9*M162*M162+'Structural Information'!$Z$10*M163*M163+'Structural Information'!$Z$11*M164*M164)</f>
        <v>199.8136171286562</v>
      </c>
    </row>
    <row r="164" spans="10:28" x14ac:dyDescent="0.25">
      <c r="J164" s="41">
        <v>1</v>
      </c>
      <c r="K164" s="40">
        <f>'Structural Information'!$U$11</f>
        <v>2.75</v>
      </c>
      <c r="L164" s="40">
        <f>K164</f>
        <v>2.75</v>
      </c>
      <c r="M164" s="85">
        <f>'Yield Mechanism'!$V$62</f>
        <v>2.338471490044599E-3</v>
      </c>
      <c r="N164" s="16">
        <f>M164</f>
        <v>2.338471490044599E-3</v>
      </c>
      <c r="O164" s="42">
        <f t="shared" si="108"/>
        <v>8.5035326910712697E-4</v>
      </c>
      <c r="P164" s="85">
        <f>$C$31</f>
        <v>6.5680321766578668E-3</v>
      </c>
      <c r="Q164" s="85">
        <f>$D$31</f>
        <v>1.7839817374026652E-3</v>
      </c>
      <c r="R164" s="15">
        <f t="shared" ref="R164" si="114">O164/P164</f>
        <v>0.12946849927581017</v>
      </c>
      <c r="S164" s="15">
        <f t="shared" si="113"/>
        <v>0.47666029941829635</v>
      </c>
      <c r="T164" s="40">
        <f>_xlfn.IFS((O164&lt;='Infill Capacities'!$DA$19),(O164*'Infill Capacities'!$CU$19*'Infill Capacities'!$CT$9),(AND((O164&gt;'Infill Capacities'!$DA$19),(O164&lt;='Infill Capacities'!$DB$19))),((O164-'Infill Capacities'!$DA$19)*'Infill Capacities'!$CT$9*('Infill Capacities'!$CW$19)+'Infill Capacities'!$CP$19),(AND((O164&gt;'Infill Capacities'!$DB$19),(O164&lt;='Infill Capacities'!$DC$19))),((O164-'Infill Capacities'!$DB$19)*'Infill Capacities'!$CT$9*('Infill Capacities'!$CX$19)+'Infill Capacities'!$CQ$19),(AND((O164&gt;'Infill Capacities'!$DC$19),(O164&lt;='Infill Capacities'!$DD$19))),((O164-'Infill Capacities'!$DC$19)*'Infill Capacities'!$CT$9*('Infill Capacities'!$CY$19)+'Infill Capacities'!$CS$19))+_xlfn.IFS((O164&lt;='Frame Capacities'!$BS$19),(O164*'Frame Capacities'!$BM$9*'Frame Capacities'!$BN$19),(AND((O164&gt;'Frame Capacities'!$BS$19),(O164&lt;='Frame Capacities'!$BT$19))),((O164-'Frame Capacities'!$BS$19)*'Frame Capacities'!$BM$9*('Frame Capacities'!$BO$19)+'Frame Capacities'!$BI$19),(AND((O164&gt;'Frame Capacities'!$BT$19),(O164&lt;='Frame Capacities'!$BU$19))),((O164-'Frame Capacities'!$BT$19)*'Frame Capacities'!$BM$9*('Frame Capacities'!$BP$19)+'Frame Capacities'!$BJ$19),(AND((O164&gt;'Frame Capacities'!$BU$19),(O164&lt;='Frame Capacities'!$BV$19))),((O164-'Frame Capacities'!$BU$19)*'Frame Capacities'!$BM$9*('Frame Capacities'!$BQ$19)+'Frame Capacities'!$BK$19))</f>
        <v>200</v>
      </c>
      <c r="U164" s="40">
        <f>U163+T164*K164</f>
        <v>2484.965970395941</v>
      </c>
      <c r="V164" s="46"/>
      <c r="X164" s="17">
        <v>1</v>
      </c>
      <c r="Y164" s="15">
        <f>'Structural Information'!$Z$11</f>
        <v>40.367000000000004</v>
      </c>
      <c r="Z164" s="15">
        <f t="shared" si="109"/>
        <v>9.4397078638630338E-2</v>
      </c>
      <c r="AA164" s="15">
        <f t="shared" si="110"/>
        <v>0.25959196625623343</v>
      </c>
      <c r="AB164" s="14" t="s">
        <v>410</v>
      </c>
    </row>
    <row r="165" spans="10:28" x14ac:dyDescent="0.25">
      <c r="X165" s="36"/>
      <c r="Y165" s="14" t="s">
        <v>99</v>
      </c>
      <c r="Z165" s="22">
        <f>SUM(Z159:Z164)</f>
        <v>1.9313304698046576</v>
      </c>
      <c r="AA165" s="22">
        <f>SUM(AA159:AA164)</f>
        <v>23.996282500078117</v>
      </c>
      <c r="AB165" s="24">
        <f>2*PI()*SQRT(AB163/AB161)</f>
        <v>0.70512649128662597</v>
      </c>
    </row>
    <row r="167" spans="10:28" ht="15.75" x14ac:dyDescent="0.25">
      <c r="J167" s="923" t="s">
        <v>417</v>
      </c>
      <c r="K167" s="924"/>
      <c r="L167" s="924"/>
      <c r="M167" s="924"/>
      <c r="N167" s="924"/>
      <c r="O167" s="924"/>
      <c r="P167" s="924"/>
      <c r="Q167" s="924"/>
      <c r="R167" s="924"/>
      <c r="S167" s="924"/>
      <c r="T167" s="924"/>
      <c r="U167" s="924"/>
      <c r="V167" s="925"/>
      <c r="W167" s="37"/>
      <c r="X167" s="886" t="s">
        <v>128</v>
      </c>
      <c r="Y167" s="886"/>
      <c r="Z167" s="886"/>
      <c r="AA167" s="886"/>
      <c r="AB167" s="886"/>
    </row>
    <row r="168" spans="10:28" x14ac:dyDescent="0.25">
      <c r="J168" s="550" t="s">
        <v>9</v>
      </c>
      <c r="K168" s="547" t="s">
        <v>3</v>
      </c>
      <c r="L168" s="547" t="s">
        <v>92</v>
      </c>
      <c r="M168" s="887" t="s">
        <v>94</v>
      </c>
      <c r="N168" s="887" t="s">
        <v>102</v>
      </c>
      <c r="O168" s="888" t="s">
        <v>123</v>
      </c>
      <c r="P168" s="888" t="s">
        <v>295</v>
      </c>
      <c r="Q168" s="888" t="s">
        <v>296</v>
      </c>
      <c r="R168" s="887" t="s">
        <v>298</v>
      </c>
      <c r="S168" s="887" t="s">
        <v>297</v>
      </c>
      <c r="T168" s="889" t="s">
        <v>458</v>
      </c>
      <c r="U168" s="547" t="s">
        <v>124</v>
      </c>
      <c r="V168" s="550" t="s">
        <v>100</v>
      </c>
      <c r="X168" s="550" t="s">
        <v>9</v>
      </c>
      <c r="Y168" s="890" t="s">
        <v>97</v>
      </c>
      <c r="Z168" s="890" t="s">
        <v>98</v>
      </c>
      <c r="AA168" s="890" t="s">
        <v>126</v>
      </c>
      <c r="AB168" s="547" t="s">
        <v>127</v>
      </c>
    </row>
    <row r="169" spans="10:28" x14ac:dyDescent="0.25">
      <c r="J169" s="550"/>
      <c r="K169" s="547"/>
      <c r="L169" s="547"/>
      <c r="M169" s="550"/>
      <c r="N169" s="550"/>
      <c r="O169" s="547"/>
      <c r="P169" s="888"/>
      <c r="Q169" s="888"/>
      <c r="R169" s="887"/>
      <c r="S169" s="887"/>
      <c r="T169" s="593"/>
      <c r="U169" s="547"/>
      <c r="V169" s="550"/>
      <c r="X169" s="550"/>
      <c r="Y169" s="890"/>
      <c r="Z169" s="890"/>
      <c r="AA169" s="890"/>
      <c r="AB169" s="547"/>
    </row>
    <row r="170" spans="10:28" x14ac:dyDescent="0.25">
      <c r="J170" s="41">
        <v>6</v>
      </c>
      <c r="K170" s="40">
        <f>'Structural Information'!$U$6</f>
        <v>3</v>
      </c>
      <c r="L170" s="40">
        <f>L171+K170</f>
        <v>17.75</v>
      </c>
      <c r="M170" s="85">
        <f>'Yield Mechanism'!$V$57</f>
        <v>1.2606056222044743E-2</v>
      </c>
      <c r="N170" s="16">
        <f>M170-M171</f>
        <v>1.099279483050615E-3</v>
      </c>
      <c r="O170" s="42">
        <f t="shared" ref="O170:O175" si="115">N170/K170</f>
        <v>3.6642649435020502E-4</v>
      </c>
      <c r="P170" s="85">
        <f>$C$26</f>
        <v>8.2871046175051685E-3</v>
      </c>
      <c r="Q170" s="85">
        <f>$D$26</f>
        <v>2.9500904244285087E-3</v>
      </c>
      <c r="R170" s="15">
        <f>O170/P170</f>
        <v>4.4216467784923136E-2</v>
      </c>
      <c r="S170" s="15">
        <f>O170/Q170</f>
        <v>0.12420856368197226</v>
      </c>
      <c r="T170" s="40">
        <f>_xlfn.IFS((O170&lt;='Infill Capacities'!$DA$14),(O170*'Infill Capacities'!$CU$14*'Infill Capacities'!$CT$4),(AND((O170&gt;'Infill Capacities'!$DA$14),(O170&lt;='Infill Capacities'!$DB$14))),((O170-'Infill Capacities'!$DA$14)*'Infill Capacities'!$CT$4*('Infill Capacities'!$CW$14)+'Infill Capacities'!$CP$14),(AND((O170&gt;'Infill Capacities'!$DB$14),(O170&lt;='Infill Capacities'!$DC$14))),((O170-'Infill Capacities'!$DB$14)*'Infill Capacities'!$CT$4*('Infill Capacities'!$CX$14)+'Infill Capacities'!$CQ$14),(AND((O170&gt;'Infill Capacities'!$DC$14),(O170&lt;='Infill Capacities'!$DD$14))),((O170-'Infill Capacities'!$DC$14)*'Infill Capacities'!$CT$4*('Infill Capacities'!$CY$14)+'Infill Capacities'!$CS$14))+_xlfn.IFS((O170&lt;='Frame Capacities'!$BS$14),(O170*'Frame Capacities'!$BM$4*'Frame Capacities'!$BN$14),(AND((O170&gt;'Frame Capacities'!$BS$14),(O170&lt;='Frame Capacities'!$BT$14))),((O170-'Frame Capacities'!$BS$14)*'Frame Capacities'!$BM$4*('Frame Capacities'!$BO$14)+'Frame Capacities'!$BI$14),(AND((O170&gt;'Frame Capacities'!$BT$14),(O170&lt;='Frame Capacities'!$BU$14))),((O170-'Frame Capacities'!$BT$14)*'Frame Capacities'!$BM$4*('Frame Capacities'!$BP$14)+'Frame Capacities'!$BJ$14),(AND((O170&gt;'Frame Capacities'!$BU$14),(O170&lt;='Frame Capacities'!$BV$14))),((O170-'Frame Capacities'!$BU$14)*'Frame Capacities'!$BM$4*('Frame Capacities'!$BQ$14)+'Frame Capacities'!$BK$14))</f>
        <v>49.404509716035747</v>
      </c>
      <c r="U170" s="40">
        <f>K170*T170</f>
        <v>148.21352914810723</v>
      </c>
      <c r="V170" s="15">
        <f>U175/AB170</f>
        <v>200.00141667934423</v>
      </c>
      <c r="X170" s="17">
        <v>6</v>
      </c>
      <c r="Y170" s="15">
        <f>'Structural Information'!$Z$6</f>
        <v>37.8446</v>
      </c>
      <c r="Z170" s="15">
        <f t="shared" ref="Z170:Z175" si="116">Y170*M170</f>
        <v>0.47707115530079447</v>
      </c>
      <c r="AA170" s="15">
        <f t="shared" ref="AA170:AA175" si="117">Z170*L170</f>
        <v>8.4680130065891017</v>
      </c>
      <c r="AB170" s="15">
        <f>AA176/Z176</f>
        <v>12.424741842604076</v>
      </c>
    </row>
    <row r="171" spans="10:28" x14ac:dyDescent="0.25">
      <c r="J171" s="41">
        <v>5</v>
      </c>
      <c r="K171" s="40">
        <f>'Structural Information'!$U$7</f>
        <v>3</v>
      </c>
      <c r="L171" s="40">
        <f>L172+K171</f>
        <v>14.75</v>
      </c>
      <c r="M171" s="85">
        <f>'Yield Mechanism'!$V$58</f>
        <v>1.1506776738994128E-2</v>
      </c>
      <c r="N171" s="16">
        <f>M171-M172</f>
        <v>1.7478333413600416E-3</v>
      </c>
      <c r="O171" s="42">
        <f t="shared" si="115"/>
        <v>5.8261111378668051E-4</v>
      </c>
      <c r="P171" s="85">
        <f>$C$27</f>
        <v>9.5976000000000013E-3</v>
      </c>
      <c r="Q171" s="85">
        <f>$D$27</f>
        <v>2.3392237382840416E-3</v>
      </c>
      <c r="R171" s="15">
        <f t="shared" ref="R171:R173" si="118">O171/P171</f>
        <v>6.0703833644523676E-2</v>
      </c>
      <c r="S171" s="15">
        <f t="shared" ref="S171:S172" si="119">O171/Q171</f>
        <v>0.24906173114251143</v>
      </c>
      <c r="T171" s="40">
        <f>_xlfn.IFS((O171&lt;='Infill Capacities'!$DA$15),(O171*'Infill Capacities'!$CU$15*'Infill Capacities'!$CT$5),(AND((O171&gt;'Infill Capacities'!$DA$15),(O171&lt;='Infill Capacities'!$DB$15))),((O171-'Infill Capacities'!$DA$15)*'Infill Capacities'!$CT$5*('Infill Capacities'!$CW$15)+'Infill Capacities'!$CP$15),(AND((O171&gt;'Infill Capacities'!$DB$15),(O171&lt;='Infill Capacities'!$DC$15))),((O171-'Infill Capacities'!$DB$15)*'Infill Capacities'!$CT$5*('Infill Capacities'!$CX$15)+'Infill Capacities'!$CQ$15),(AND((O171&gt;'Infill Capacities'!$DC$15),(O171&lt;='Infill Capacities'!$DD$15))),((O171-'Infill Capacities'!$DC$15)*'Infill Capacities'!$CT$5*('Infill Capacities'!$CY$15)+'Infill Capacities'!$CS$15))+_xlfn.IFS((O171&lt;='Frame Capacities'!$BS$15),(O171*'Frame Capacities'!$BM$5*'Frame Capacities'!$BN$15),(AND((O171&gt;'Frame Capacities'!$BS$15),(O171&lt;='Frame Capacities'!$BT$15))),((O171-'Frame Capacities'!$BS$15)*'Frame Capacities'!$BM$5*('Frame Capacities'!$BO$15)+'Frame Capacities'!$BI$15),(AND((O171&gt;'Frame Capacities'!$BT$15),(O171&lt;='Frame Capacities'!$BU$15))),((O171-'Frame Capacities'!$BT$15)*'Frame Capacities'!$BM$5*('Frame Capacities'!$BP$15)+'Frame Capacities'!$BJ$15),(AND((O171&gt;'Frame Capacities'!$BU$15),(O171&lt;='Frame Capacities'!$BV$15))),((O171-'Frame Capacities'!$BU$15)*'Frame Capacities'!$BM$5*('Frame Capacities'!$BQ$15)+'Frame Capacities'!$BK$15))</f>
        <v>97.506028793742317</v>
      </c>
      <c r="U171" s="40">
        <f>U170+T171*K171</f>
        <v>440.73161552933419</v>
      </c>
      <c r="V171" s="44"/>
      <c r="X171" s="17">
        <v>5</v>
      </c>
      <c r="Y171" s="15">
        <f>'Structural Information'!$Z$7</f>
        <v>40.367000000000004</v>
      </c>
      <c r="Z171" s="15">
        <f t="shared" si="116"/>
        <v>0.46449405662297599</v>
      </c>
      <c r="AA171" s="15">
        <f t="shared" si="117"/>
        <v>6.8512873351888963</v>
      </c>
      <c r="AB171" s="14" t="s">
        <v>409</v>
      </c>
    </row>
    <row r="172" spans="10:28" x14ac:dyDescent="0.25">
      <c r="J172" s="41">
        <v>4</v>
      </c>
      <c r="K172" s="40">
        <f>'Structural Information'!$U$8</f>
        <v>3</v>
      </c>
      <c r="L172" s="40">
        <f>L173+K172</f>
        <v>11.75</v>
      </c>
      <c r="M172" s="85">
        <f>'Yield Mechanism'!$V$59</f>
        <v>9.7589433976340862E-3</v>
      </c>
      <c r="N172" s="42">
        <f>M172-M173</f>
        <v>2.2826421894926504E-3</v>
      </c>
      <c r="O172" s="42">
        <f t="shared" si="115"/>
        <v>7.6088072983088346E-4</v>
      </c>
      <c r="P172" s="85">
        <f>$C$28</f>
        <v>9.5975999999999995E-3</v>
      </c>
      <c r="Q172" s="85">
        <f>$D$28</f>
        <v>2.15062667048332E-3</v>
      </c>
      <c r="R172" s="15">
        <f t="shared" si="118"/>
        <v>7.927822891461235E-2</v>
      </c>
      <c r="S172" s="15">
        <f t="shared" si="119"/>
        <v>0.35379489163495181</v>
      </c>
      <c r="T172" s="40">
        <f>_xlfn.IFS((O172&lt;='Infill Capacities'!$DA$16),(O172*'Infill Capacities'!$CU$16*'Infill Capacities'!$CT$6),(AND((O172&gt;'Infill Capacities'!$DA$16),(O172&lt;='Infill Capacities'!$DB$16))),((O172-'Infill Capacities'!$DA$16)*'Infill Capacities'!$CT$6*('Infill Capacities'!$CW$16)+'Infill Capacities'!$CP$16),(AND((O172&gt;'Infill Capacities'!$DB$16),(O172&lt;='Infill Capacities'!$DC$16))),((O172-'Infill Capacities'!$DB$16)*'Infill Capacities'!$CT$6*('Infill Capacities'!$CX$16)+'Infill Capacities'!$CQ$16),(AND((O172&gt;'Infill Capacities'!$DC$16),(O172&lt;='Infill Capacities'!$DD$16))),((O172-'Infill Capacities'!$DC$16)*'Infill Capacities'!$CT$6*('Infill Capacities'!$CY$16)+'Infill Capacities'!$CS$16))+_xlfn.IFS((O172&lt;='Frame Capacities'!$BS$16),(O172*'Frame Capacities'!$BM$6*'Frame Capacities'!$BN$16),(AND((O172&gt;'Frame Capacities'!$BS$16),(O172&lt;='Frame Capacities'!$BT$16))),((O172-'Frame Capacities'!$BS$16)*'Frame Capacities'!$BM$6*('Frame Capacities'!$BO$16)+'Frame Capacities'!$BI$16),(AND((O172&gt;'Frame Capacities'!$BT$16),(O172&lt;='Frame Capacities'!$BU$16))),((O172-'Frame Capacities'!$BT$16)*'Frame Capacities'!$BM$6*('Frame Capacities'!$BP$16)+'Frame Capacities'!$BJ$16),(AND((O172&gt;'Frame Capacities'!$BU$16),(O172&lt;='Frame Capacities'!$BV$16))),((O172-'Frame Capacities'!$BU$16)*'Frame Capacities'!$BM$6*('Frame Capacities'!$BQ$16)+'Frame Capacities'!$BK$16))</f>
        <v>138.30051068745192</v>
      </c>
      <c r="U172" s="40">
        <f>U171+T172*K172</f>
        <v>855.63314759168998</v>
      </c>
      <c r="V172" s="45" t="s">
        <v>134</v>
      </c>
      <c r="X172" s="17">
        <v>4</v>
      </c>
      <c r="Y172" s="15">
        <f>'Structural Information'!$Z$8</f>
        <v>40.367000000000004</v>
      </c>
      <c r="Z172" s="15">
        <f t="shared" si="116"/>
        <v>0.39393926813229518</v>
      </c>
      <c r="AA172" s="15">
        <f t="shared" si="117"/>
        <v>4.6287864005544685</v>
      </c>
      <c r="AB172" s="24">
        <f>T175/M170</f>
        <v>15865.390132899103</v>
      </c>
    </row>
    <row r="173" spans="10:28" x14ac:dyDescent="0.25">
      <c r="J173" s="41">
        <v>3</v>
      </c>
      <c r="K173" s="40">
        <f>'Structural Information'!$U$9</f>
        <v>3</v>
      </c>
      <c r="L173" s="40">
        <f>L174+K173</f>
        <v>8.75</v>
      </c>
      <c r="M173" s="85">
        <f>'Yield Mechanism'!$V$60</f>
        <v>7.4763012081414358E-3</v>
      </c>
      <c r="N173" s="16">
        <f>M173-M174</f>
        <v>2.5308492240723665E-3</v>
      </c>
      <c r="O173" s="42">
        <f t="shared" si="115"/>
        <v>8.4361640802412213E-4</v>
      </c>
      <c r="P173" s="85">
        <f>$C$29</f>
        <v>9.0401636363636392E-3</v>
      </c>
      <c r="Q173" s="85">
        <f>$D$29</f>
        <v>1.9804855923109218E-3</v>
      </c>
      <c r="R173" s="40">
        <f t="shared" si="118"/>
        <v>9.3318709921434859E-2</v>
      </c>
      <c r="S173" s="15">
        <f>O173/Q173</f>
        <v>0.42596442574457288</v>
      </c>
      <c r="T173" s="40">
        <f>_xlfn.IFS((O173&lt;='Infill Capacities'!$DA$17),(O173*'Infill Capacities'!$CU$17*'Infill Capacities'!$CT$7),(AND((O173&gt;'Infill Capacities'!$DA$17),(O173&lt;='Infill Capacities'!$DB$17))),((O173-'Infill Capacities'!$DA$17)*'Infill Capacities'!$CT$7*('Infill Capacities'!$CW$17)+'Infill Capacities'!$CP$17),(AND((O173&gt;'Infill Capacities'!$DB$17),(O173&lt;='Infill Capacities'!$DC$17))),((O173-'Infill Capacities'!$DB$17)*'Infill Capacities'!$CT$7*('Infill Capacities'!$CX$17)+'Infill Capacities'!$CQ$17),(AND((O173&gt;'Infill Capacities'!$DC$17),(O173&lt;='Infill Capacities'!$DD$17))),((O173-'Infill Capacities'!$DC$17)*'Infill Capacities'!$CT$7*('Infill Capacities'!$CY$17)+'Infill Capacities'!$CS$17))+_xlfn.IFS((O173&lt;='Frame Capacities'!$BS$17),(O173*'Frame Capacities'!$BM$7*'Frame Capacities'!$BN$17),(AND((O173&gt;'Frame Capacities'!$BS$17),(O173&lt;='Frame Capacities'!$BT$17))),((O173-'Frame Capacities'!$BS$17)*'Frame Capacities'!$BM$7*('Frame Capacities'!$BO$17)+'Frame Capacities'!$BI$17),(AND((O173&gt;'Frame Capacities'!$BT$17),(O173&lt;='Frame Capacities'!$BU$17))),((O173-'Frame Capacities'!$BT$17)*'Frame Capacities'!$BM$7*('Frame Capacities'!$BP$17)+'Frame Capacities'!$BJ$17),(AND((O173&gt;'Frame Capacities'!$BU$17),(O173&lt;='Frame Capacities'!$BV$17))),((O173-'Frame Capacities'!$BU$17)*'Frame Capacities'!$BM$7*('Frame Capacities'!$BQ$17)+'Frame Capacities'!$BK$17))</f>
        <v>169.55256910622521</v>
      </c>
      <c r="U173" s="40">
        <f>U172+T173*K173</f>
        <v>1364.2908549103656</v>
      </c>
      <c r="V173" s="43">
        <v>0</v>
      </c>
      <c r="X173" s="17">
        <v>3</v>
      </c>
      <c r="Y173" s="15">
        <f>'Structural Information'!$Z$9</f>
        <v>40.367000000000004</v>
      </c>
      <c r="Z173" s="15">
        <f t="shared" si="116"/>
        <v>0.30179585086904537</v>
      </c>
      <c r="AA173" s="15">
        <f t="shared" si="117"/>
        <v>2.640713695104147</v>
      </c>
      <c r="AB173" s="23" t="s">
        <v>411</v>
      </c>
    </row>
    <row r="174" spans="10:28" x14ac:dyDescent="0.25">
      <c r="J174" s="41">
        <v>2</v>
      </c>
      <c r="K174" s="40">
        <f>'Structural Information'!$U$10</f>
        <v>3</v>
      </c>
      <c r="L174" s="40">
        <f>L175+K174</f>
        <v>5.75</v>
      </c>
      <c r="M174" s="85">
        <f>'Yield Mechanism'!$V$61</f>
        <v>4.9454519840690693E-3</v>
      </c>
      <c r="N174" s="16">
        <f>M174-M175</f>
        <v>2.6069804940244703E-3</v>
      </c>
      <c r="O174" s="42">
        <f t="shared" si="115"/>
        <v>8.6899349800815672E-4</v>
      </c>
      <c r="P174" s="85">
        <f>$C$30</f>
        <v>8.5386603238057183E-3</v>
      </c>
      <c r="Q174" s="85">
        <f>$D$30</f>
        <v>1.8270494715492639E-3</v>
      </c>
      <c r="R174" s="15">
        <f>O174/P174</f>
        <v>0.10177164391765411</v>
      </c>
      <c r="S174" s="15">
        <f t="shared" ref="S174:S175" si="120">O174/Q174</f>
        <v>0.4756266929495267</v>
      </c>
      <c r="T174" s="40">
        <f>_xlfn.IFS((O174&lt;='Infill Capacities'!$DA$18),(O174*'Infill Capacities'!$CU$18*'Infill Capacities'!$CT$8),(AND((O174&gt;'Infill Capacities'!$DA$18),(O174&lt;='Infill Capacities'!$DB$18))),((O174-'Infill Capacities'!$DA$18)*'Infill Capacities'!$CT$8*('Infill Capacities'!$CW$18)+'Infill Capacities'!$CP$18),(AND((O174&gt;'Infill Capacities'!$DB$18),(O174&lt;='Infill Capacities'!$DC$18))),((O174-'Infill Capacities'!$DB$18)*'Infill Capacities'!$CT$8*('Infill Capacities'!$CX$18)+'Infill Capacities'!$CQ$18),(AND((O174&gt;'Infill Capacities'!$DC$18),(O174&lt;='Infill Capacities'!$DD$18))),((O174-'Infill Capacities'!$DC$18)*'Infill Capacities'!$CT$8*('Infill Capacities'!$CY$18)+'Infill Capacities'!$CS$18))+_xlfn.IFS((O174&lt;='Frame Capacities'!$BS$18),(O174*'Frame Capacities'!$BM$8*'Frame Capacities'!$BN$18),(AND((O174&gt;'Frame Capacities'!$BS$18),(O174&lt;='Frame Capacities'!$BT$18))),((O174-'Frame Capacities'!$BS$18)*'Frame Capacities'!$BM$8*('Frame Capacities'!$BO$18)+'Frame Capacities'!$BI$18),(AND((O174&gt;'Frame Capacities'!$BT$18),(O174&lt;='Frame Capacities'!$BU$18))),((O174-'Frame Capacities'!$BT$18)*'Frame Capacities'!$BM$8*('Frame Capacities'!$BP$18)+'Frame Capacities'!$BJ$18),(AND((O174&gt;'Frame Capacities'!$BU$18),(O174&lt;='Frame Capacities'!$BV$18))),((O174-'Frame Capacities'!$BU$18)*'Frame Capacities'!$BM$8*('Frame Capacities'!$BQ$18)+'Frame Capacities'!$BK$18))</f>
        <v>190.22503849519182</v>
      </c>
      <c r="U174" s="40">
        <f>U173+T174*K174</f>
        <v>1934.965970395941</v>
      </c>
      <c r="V174" s="44"/>
      <c r="X174" s="17">
        <v>2</v>
      </c>
      <c r="Y174" s="15">
        <f>'Structural Information'!$Z$10</f>
        <v>40.367000000000004</v>
      </c>
      <c r="Z174" s="15">
        <f t="shared" si="116"/>
        <v>0.19963306024091615</v>
      </c>
      <c r="AA174" s="15">
        <f t="shared" si="117"/>
        <v>1.1478900963852678</v>
      </c>
      <c r="AB174" s="15">
        <f>(('Structural Information'!$Z$6*M170+'Structural Information'!$Z$7*M171+'Structural Information'!$Z$8*M172+'Structural Information'!$Z$9*M173+'Structural Information'!$Z$10*M174+'Structural Information'!$Z$11*M175)^2)/('Structural Information'!$Z$6*M170*M170+'Structural Information'!$Z$7*M171*M171+'Structural Information'!$Z$8*M172*M172+'Structural Information'!$Z$9*M173*M173+'Structural Information'!$Z$10*M174*M174+'Structural Information'!$Z$11*M175*M175)</f>
        <v>199.8136171286562</v>
      </c>
    </row>
    <row r="175" spans="10:28" x14ac:dyDescent="0.25">
      <c r="J175" s="41">
        <v>1</v>
      </c>
      <c r="K175" s="40">
        <f>'Structural Information'!$U$11</f>
        <v>2.75</v>
      </c>
      <c r="L175" s="40">
        <f>K175</f>
        <v>2.75</v>
      </c>
      <c r="M175" s="85">
        <f>'Yield Mechanism'!$V$62</f>
        <v>2.338471490044599E-3</v>
      </c>
      <c r="N175" s="16">
        <f>M175</f>
        <v>2.338471490044599E-3</v>
      </c>
      <c r="O175" s="42">
        <f t="shared" si="115"/>
        <v>8.5035326910712697E-4</v>
      </c>
      <c r="P175" s="85">
        <f>$C$31</f>
        <v>6.5680321766578668E-3</v>
      </c>
      <c r="Q175" s="85">
        <f>$D$31</f>
        <v>1.7839817374026652E-3</v>
      </c>
      <c r="R175" s="15">
        <f t="shared" ref="R175" si="121">O175/P175</f>
        <v>0.12946849927581017</v>
      </c>
      <c r="S175" s="15">
        <f t="shared" si="120"/>
        <v>0.47666029941829635</v>
      </c>
      <c r="T175" s="40">
        <f>_xlfn.IFS((O175&lt;='Infill Capacities'!$DA$19),(O175*'Infill Capacities'!$CU$19*'Infill Capacities'!$CT$9),(AND((O175&gt;'Infill Capacities'!$DA$19),(O175&lt;='Infill Capacities'!$DB$19))),((O175-'Infill Capacities'!$DA$19)*'Infill Capacities'!$CT$9*('Infill Capacities'!$CW$19)+'Infill Capacities'!$CP$19),(AND((O175&gt;'Infill Capacities'!$DB$19),(O175&lt;='Infill Capacities'!$DC$19))),((O175-'Infill Capacities'!$DB$19)*'Infill Capacities'!$CT$9*('Infill Capacities'!$CX$19)+'Infill Capacities'!$CQ$19),(AND((O175&gt;'Infill Capacities'!$DC$19),(O175&lt;='Infill Capacities'!$DD$19))),((O175-'Infill Capacities'!$DC$19)*'Infill Capacities'!$CT$9*('Infill Capacities'!$CY$19)+'Infill Capacities'!$CS$19))+_xlfn.IFS((O175&lt;='Frame Capacities'!$BS$19),(O175*'Frame Capacities'!$BM$9*'Frame Capacities'!$BN$19),(AND((O175&gt;'Frame Capacities'!$BS$19),(O175&lt;='Frame Capacities'!$BT$19))),((O175-'Frame Capacities'!$BS$19)*'Frame Capacities'!$BM$9*('Frame Capacities'!$BO$19)+'Frame Capacities'!$BI$19),(AND((O175&gt;'Frame Capacities'!$BT$19),(O175&lt;='Frame Capacities'!$BU$19))),((O175-'Frame Capacities'!$BT$19)*'Frame Capacities'!$BM$9*('Frame Capacities'!$BP$19)+'Frame Capacities'!$BJ$19),(AND((O175&gt;'Frame Capacities'!$BU$19),(O175&lt;='Frame Capacities'!$BV$19))),((O175-'Frame Capacities'!$BU$19)*'Frame Capacities'!$BM$9*('Frame Capacities'!$BQ$19)+'Frame Capacities'!$BK$19))</f>
        <v>200</v>
      </c>
      <c r="U175" s="40">
        <f>U174+T175*K175</f>
        <v>2484.965970395941</v>
      </c>
      <c r="V175" s="46"/>
      <c r="X175" s="17">
        <v>1</v>
      </c>
      <c r="Y175" s="15">
        <f>'Structural Information'!$Z$11</f>
        <v>40.367000000000004</v>
      </c>
      <c r="Z175" s="15">
        <f t="shared" si="116"/>
        <v>9.4397078638630338E-2</v>
      </c>
      <c r="AA175" s="15">
        <f t="shared" si="117"/>
        <v>0.25959196625623343</v>
      </c>
      <c r="AB175" s="14" t="s">
        <v>410</v>
      </c>
    </row>
    <row r="176" spans="10:28" x14ac:dyDescent="0.25">
      <c r="X176" s="36"/>
      <c r="Y176" s="14" t="s">
        <v>99</v>
      </c>
      <c r="Z176" s="22">
        <f>SUM(Z170:Z175)</f>
        <v>1.9313304698046576</v>
      </c>
      <c r="AA176" s="22">
        <f>SUM(AA170:AA175)</f>
        <v>23.996282500078117</v>
      </c>
      <c r="AB176" s="24">
        <f>2*PI()*SQRT(AB174/AB172)</f>
        <v>0.70512649128662597</v>
      </c>
    </row>
    <row r="177" spans="3:28" x14ac:dyDescent="0.25">
      <c r="R177" s="38"/>
      <c r="S177" s="38"/>
    </row>
    <row r="178" spans="3:28" ht="15.75" x14ac:dyDescent="0.25">
      <c r="J178" s="923" t="s">
        <v>418</v>
      </c>
      <c r="K178" s="924"/>
      <c r="L178" s="924"/>
      <c r="M178" s="924"/>
      <c r="N178" s="924"/>
      <c r="O178" s="924"/>
      <c r="P178" s="924"/>
      <c r="Q178" s="924"/>
      <c r="R178" s="924"/>
      <c r="S178" s="924"/>
      <c r="T178" s="924"/>
      <c r="U178" s="924"/>
      <c r="V178" s="925"/>
      <c r="W178" s="37"/>
      <c r="X178" s="886" t="s">
        <v>128</v>
      </c>
      <c r="Y178" s="886"/>
      <c r="Z178" s="886"/>
      <c r="AA178" s="886"/>
      <c r="AB178" s="886"/>
    </row>
    <row r="179" spans="3:28" x14ac:dyDescent="0.25">
      <c r="J179" s="550" t="s">
        <v>9</v>
      </c>
      <c r="K179" s="547" t="s">
        <v>3</v>
      </c>
      <c r="L179" s="547" t="s">
        <v>92</v>
      </c>
      <c r="M179" s="887" t="s">
        <v>94</v>
      </c>
      <c r="N179" s="887" t="s">
        <v>102</v>
      </c>
      <c r="O179" s="888" t="s">
        <v>123</v>
      </c>
      <c r="P179" s="888" t="s">
        <v>295</v>
      </c>
      <c r="Q179" s="888" t="s">
        <v>296</v>
      </c>
      <c r="R179" s="887" t="s">
        <v>298</v>
      </c>
      <c r="S179" s="887" t="s">
        <v>297</v>
      </c>
      <c r="T179" s="889" t="s">
        <v>458</v>
      </c>
      <c r="U179" s="547" t="s">
        <v>124</v>
      </c>
      <c r="V179" s="550" t="s">
        <v>100</v>
      </c>
      <c r="X179" s="550" t="s">
        <v>9</v>
      </c>
      <c r="Y179" s="890" t="s">
        <v>97</v>
      </c>
      <c r="Z179" s="890" t="s">
        <v>98</v>
      </c>
      <c r="AA179" s="890" t="s">
        <v>126</v>
      </c>
      <c r="AB179" s="547" t="s">
        <v>127</v>
      </c>
    </row>
    <row r="180" spans="3:28" x14ac:dyDescent="0.25">
      <c r="J180" s="550"/>
      <c r="K180" s="547"/>
      <c r="L180" s="547"/>
      <c r="M180" s="550"/>
      <c r="N180" s="550"/>
      <c r="O180" s="547"/>
      <c r="P180" s="888"/>
      <c r="Q180" s="888"/>
      <c r="R180" s="887"/>
      <c r="S180" s="887"/>
      <c r="T180" s="593"/>
      <c r="U180" s="547"/>
      <c r="V180" s="550"/>
      <c r="X180" s="550"/>
      <c r="Y180" s="890"/>
      <c r="Z180" s="890"/>
      <c r="AA180" s="890"/>
      <c r="AB180" s="547"/>
    </row>
    <row r="181" spans="3:28" x14ac:dyDescent="0.25">
      <c r="J181" s="41">
        <v>6</v>
      </c>
      <c r="K181" s="40">
        <f>'Structural Information'!$U$6</f>
        <v>3</v>
      </c>
      <c r="L181" s="40">
        <f>L182+K181</f>
        <v>17.75</v>
      </c>
      <c r="M181" s="85">
        <f>'Yield Mechanism'!$V$57</f>
        <v>1.2606056222044743E-2</v>
      </c>
      <c r="N181" s="16">
        <f>M181-M182</f>
        <v>1.099279483050615E-3</v>
      </c>
      <c r="O181" s="42">
        <f t="shared" ref="O181:O186" si="122">N181/K181</f>
        <v>3.6642649435020502E-4</v>
      </c>
      <c r="P181" s="85">
        <f>$C$26</f>
        <v>8.2871046175051685E-3</v>
      </c>
      <c r="Q181" s="85">
        <f>$D$26</f>
        <v>2.9500904244285087E-3</v>
      </c>
      <c r="R181" s="15">
        <f>O181/P181</f>
        <v>4.4216467784923136E-2</v>
      </c>
      <c r="S181" s="15">
        <f>O181/Q181</f>
        <v>0.12420856368197226</v>
      </c>
      <c r="T181" s="40">
        <f>_xlfn.IFS((O181&lt;='Infill Capacities'!$DA$14),(O181*'Infill Capacities'!$CU$14*'Infill Capacities'!$CT$4),(AND((O181&gt;'Infill Capacities'!$DA$14),(O181&lt;='Infill Capacities'!$DB$14))),((O181-'Infill Capacities'!$DA$14)*'Infill Capacities'!$CT$4*('Infill Capacities'!$CW$14)+'Infill Capacities'!$CP$14),(AND((O181&gt;'Infill Capacities'!$DB$14),(O181&lt;='Infill Capacities'!$DC$14))),((O181-'Infill Capacities'!$DB$14)*'Infill Capacities'!$CT$4*('Infill Capacities'!$CX$14)+'Infill Capacities'!$CQ$14),(AND((O181&gt;'Infill Capacities'!$DC$14),(O181&lt;='Infill Capacities'!$DD$14))),((O181-'Infill Capacities'!$DC$14)*'Infill Capacities'!$CT$4*('Infill Capacities'!$CY$14)+'Infill Capacities'!$CS$14))+_xlfn.IFS((O181&lt;='Frame Capacities'!$BS$14),(O181*'Frame Capacities'!$BM$4*'Frame Capacities'!$BN$14),(AND((O181&gt;'Frame Capacities'!$BS$14),(O181&lt;='Frame Capacities'!$BT$14))),((O181-'Frame Capacities'!$BS$14)*'Frame Capacities'!$BM$4*('Frame Capacities'!$BO$14)+'Frame Capacities'!$BI$14),(AND((O181&gt;'Frame Capacities'!$BT$14),(O181&lt;='Frame Capacities'!$BU$14))),((O181-'Frame Capacities'!$BT$14)*'Frame Capacities'!$BM$4*('Frame Capacities'!$BP$14)+'Frame Capacities'!$BJ$14),(AND((O181&gt;'Frame Capacities'!$BU$14),(O181&lt;='Frame Capacities'!$BV$14))),((O181-'Frame Capacities'!$BU$14)*'Frame Capacities'!$BM$4*('Frame Capacities'!$BQ$14)+'Frame Capacities'!$BK$14))</f>
        <v>49.404509716035747</v>
      </c>
      <c r="U181" s="40">
        <f>K181*T181</f>
        <v>148.21352914810723</v>
      </c>
      <c r="V181" s="15">
        <f>U186/AB181</f>
        <v>200.00141667934423</v>
      </c>
      <c r="X181" s="17">
        <v>6</v>
      </c>
      <c r="Y181" s="15">
        <f>'Structural Information'!$Z$6</f>
        <v>37.8446</v>
      </c>
      <c r="Z181" s="15">
        <f t="shared" ref="Z181:Z186" si="123">Y181*M181</f>
        <v>0.47707115530079447</v>
      </c>
      <c r="AA181" s="15">
        <f t="shared" ref="AA181:AA186" si="124">Z181*L181</f>
        <v>8.4680130065891017</v>
      </c>
      <c r="AB181" s="15">
        <f>AA187/Z187</f>
        <v>12.424741842604076</v>
      </c>
    </row>
    <row r="182" spans="3:28" x14ac:dyDescent="0.25">
      <c r="J182" s="41">
        <v>5</v>
      </c>
      <c r="K182" s="40">
        <f>'Structural Information'!$U$7</f>
        <v>3</v>
      </c>
      <c r="L182" s="40">
        <f>L183+K182</f>
        <v>14.75</v>
      </c>
      <c r="M182" s="85">
        <f>'Yield Mechanism'!$V$58</f>
        <v>1.1506776738994128E-2</v>
      </c>
      <c r="N182" s="16">
        <f>M182-M183</f>
        <v>1.7478333413600416E-3</v>
      </c>
      <c r="O182" s="42">
        <f t="shared" si="122"/>
        <v>5.8261111378668051E-4</v>
      </c>
      <c r="P182" s="85">
        <f>$C$27</f>
        <v>9.5976000000000013E-3</v>
      </c>
      <c r="Q182" s="85">
        <f>$D$27</f>
        <v>2.3392237382840416E-3</v>
      </c>
      <c r="R182" s="15">
        <f t="shared" ref="R182:R184" si="125">O182/P182</f>
        <v>6.0703833644523676E-2</v>
      </c>
      <c r="S182" s="15">
        <f t="shared" ref="S182:S183" si="126">O182/Q182</f>
        <v>0.24906173114251143</v>
      </c>
      <c r="T182" s="40">
        <f>_xlfn.IFS((O182&lt;='Infill Capacities'!$DA$15),(O182*'Infill Capacities'!$CU$15*'Infill Capacities'!$CT$5),(AND((O182&gt;'Infill Capacities'!$DA$15),(O182&lt;='Infill Capacities'!$DB$15))),((O182-'Infill Capacities'!$DA$15)*'Infill Capacities'!$CT$5*('Infill Capacities'!$CW$15)+'Infill Capacities'!$CP$15),(AND((O182&gt;'Infill Capacities'!$DB$15),(O182&lt;='Infill Capacities'!$DC$15))),((O182-'Infill Capacities'!$DB$15)*'Infill Capacities'!$CT$5*('Infill Capacities'!$CX$15)+'Infill Capacities'!$CQ$15),(AND((O182&gt;'Infill Capacities'!$DC$15),(O182&lt;='Infill Capacities'!$DD$15))),((O182-'Infill Capacities'!$DC$15)*'Infill Capacities'!$CT$5*('Infill Capacities'!$CY$15)+'Infill Capacities'!$CS$15))+_xlfn.IFS((O182&lt;='Frame Capacities'!$BS$15),(O182*'Frame Capacities'!$BM$5*'Frame Capacities'!$BN$15),(AND((O182&gt;'Frame Capacities'!$BS$15),(O182&lt;='Frame Capacities'!$BT$15))),((O182-'Frame Capacities'!$BS$15)*'Frame Capacities'!$BM$5*('Frame Capacities'!$BO$15)+'Frame Capacities'!$BI$15),(AND((O182&gt;'Frame Capacities'!$BT$15),(O182&lt;='Frame Capacities'!$BU$15))),((O182-'Frame Capacities'!$BT$15)*'Frame Capacities'!$BM$5*('Frame Capacities'!$BP$15)+'Frame Capacities'!$BJ$15),(AND((O182&gt;'Frame Capacities'!$BU$15),(O182&lt;='Frame Capacities'!$BV$15))),((O182-'Frame Capacities'!$BU$15)*'Frame Capacities'!$BM$5*('Frame Capacities'!$BQ$15)+'Frame Capacities'!$BK$15))</f>
        <v>97.506028793742317</v>
      </c>
      <c r="U182" s="40">
        <f>U181+T182*K182</f>
        <v>440.73161552933419</v>
      </c>
      <c r="V182" s="44"/>
      <c r="X182" s="17">
        <v>5</v>
      </c>
      <c r="Y182" s="15">
        <f>'Structural Information'!$Z$7</f>
        <v>40.367000000000004</v>
      </c>
      <c r="Z182" s="15">
        <f t="shared" si="123"/>
        <v>0.46449405662297599</v>
      </c>
      <c r="AA182" s="15">
        <f t="shared" si="124"/>
        <v>6.8512873351888963</v>
      </c>
      <c r="AB182" s="14" t="s">
        <v>409</v>
      </c>
    </row>
    <row r="183" spans="3:28" x14ac:dyDescent="0.25">
      <c r="J183" s="41">
        <v>4</v>
      </c>
      <c r="K183" s="40">
        <f>'Structural Information'!$U$8</f>
        <v>3</v>
      </c>
      <c r="L183" s="40">
        <f>L184+K183</f>
        <v>11.75</v>
      </c>
      <c r="M183" s="85">
        <f>'Yield Mechanism'!$V$59</f>
        <v>9.7589433976340862E-3</v>
      </c>
      <c r="N183" s="42">
        <f>M183-M184</f>
        <v>2.2826421894926504E-3</v>
      </c>
      <c r="O183" s="42">
        <f t="shared" si="122"/>
        <v>7.6088072983088346E-4</v>
      </c>
      <c r="P183" s="85">
        <f>$C$28</f>
        <v>9.5975999999999995E-3</v>
      </c>
      <c r="Q183" s="85">
        <f>$D$28</f>
        <v>2.15062667048332E-3</v>
      </c>
      <c r="R183" s="15">
        <f t="shared" si="125"/>
        <v>7.927822891461235E-2</v>
      </c>
      <c r="S183" s="15">
        <f t="shared" si="126"/>
        <v>0.35379489163495181</v>
      </c>
      <c r="T183" s="40">
        <f>_xlfn.IFS((O183&lt;='Infill Capacities'!$DA$16),(O183*'Infill Capacities'!$CU$16*'Infill Capacities'!$CT$6),(AND((O183&gt;'Infill Capacities'!$DA$16),(O183&lt;='Infill Capacities'!$DB$16))),((O183-'Infill Capacities'!$DA$16)*'Infill Capacities'!$CT$6*('Infill Capacities'!$CW$16)+'Infill Capacities'!$CP$16),(AND((O183&gt;'Infill Capacities'!$DB$16),(O183&lt;='Infill Capacities'!$DC$16))),((O183-'Infill Capacities'!$DB$16)*'Infill Capacities'!$CT$6*('Infill Capacities'!$CX$16)+'Infill Capacities'!$CQ$16),(AND((O183&gt;'Infill Capacities'!$DC$16),(O183&lt;='Infill Capacities'!$DD$16))),((O183-'Infill Capacities'!$DC$16)*'Infill Capacities'!$CT$6*('Infill Capacities'!$CY$16)+'Infill Capacities'!$CS$16))+_xlfn.IFS((O183&lt;='Frame Capacities'!$BS$16),(O183*'Frame Capacities'!$BM$6*'Frame Capacities'!$BN$16),(AND((O183&gt;'Frame Capacities'!$BS$16),(O183&lt;='Frame Capacities'!$BT$16))),((O183-'Frame Capacities'!$BS$16)*'Frame Capacities'!$BM$6*('Frame Capacities'!$BO$16)+'Frame Capacities'!$BI$16),(AND((O183&gt;'Frame Capacities'!$BT$16),(O183&lt;='Frame Capacities'!$BU$16))),((O183-'Frame Capacities'!$BT$16)*'Frame Capacities'!$BM$6*('Frame Capacities'!$BP$16)+'Frame Capacities'!$BJ$16),(AND((O183&gt;'Frame Capacities'!$BU$16),(O183&lt;='Frame Capacities'!$BV$16))),((O183-'Frame Capacities'!$BU$16)*'Frame Capacities'!$BM$6*('Frame Capacities'!$BQ$16)+'Frame Capacities'!$BK$16))</f>
        <v>138.30051068745192</v>
      </c>
      <c r="U183" s="40">
        <f>U182+T183*K183</f>
        <v>855.63314759168998</v>
      </c>
      <c r="V183" s="45" t="s">
        <v>134</v>
      </c>
      <c r="X183" s="17">
        <v>4</v>
      </c>
      <c r="Y183" s="15">
        <f>'Structural Information'!$Z$8</f>
        <v>40.367000000000004</v>
      </c>
      <c r="Z183" s="15">
        <f t="shared" si="123"/>
        <v>0.39393926813229518</v>
      </c>
      <c r="AA183" s="15">
        <f t="shared" si="124"/>
        <v>4.6287864005544685</v>
      </c>
      <c r="AB183" s="24">
        <f>T186/M181</f>
        <v>15865.390132899103</v>
      </c>
    </row>
    <row r="184" spans="3:28" x14ac:dyDescent="0.25">
      <c r="J184" s="41">
        <v>3</v>
      </c>
      <c r="K184" s="40">
        <f>'Structural Information'!$U$9</f>
        <v>3</v>
      </c>
      <c r="L184" s="40">
        <f>L185+K184</f>
        <v>8.75</v>
      </c>
      <c r="M184" s="85">
        <f>'Yield Mechanism'!$V$60</f>
        <v>7.4763012081414358E-3</v>
      </c>
      <c r="N184" s="16">
        <f>M184-M185</f>
        <v>2.5308492240723665E-3</v>
      </c>
      <c r="O184" s="42">
        <f t="shared" si="122"/>
        <v>8.4361640802412213E-4</v>
      </c>
      <c r="P184" s="85">
        <f>$C$29</f>
        <v>9.0401636363636392E-3</v>
      </c>
      <c r="Q184" s="85">
        <f>$D$29</f>
        <v>1.9804855923109218E-3</v>
      </c>
      <c r="R184" s="40">
        <f t="shared" si="125"/>
        <v>9.3318709921434859E-2</v>
      </c>
      <c r="S184" s="15">
        <f>O184/Q184</f>
        <v>0.42596442574457288</v>
      </c>
      <c r="T184" s="40">
        <f>_xlfn.IFS((O184&lt;='Infill Capacities'!$DA$17),(O184*'Infill Capacities'!$CU$17*'Infill Capacities'!$CT$7),(AND((O184&gt;'Infill Capacities'!$DA$17),(O184&lt;='Infill Capacities'!$DB$17))),((O184-'Infill Capacities'!$DA$17)*'Infill Capacities'!$CT$7*('Infill Capacities'!$CW$17)+'Infill Capacities'!$CP$17),(AND((O184&gt;'Infill Capacities'!$DB$17),(O184&lt;='Infill Capacities'!$DC$17))),((O184-'Infill Capacities'!$DB$17)*'Infill Capacities'!$CT$7*('Infill Capacities'!$CX$17)+'Infill Capacities'!$CQ$17),(AND((O184&gt;'Infill Capacities'!$DC$17),(O184&lt;='Infill Capacities'!$DD$17))),((O184-'Infill Capacities'!$DC$17)*'Infill Capacities'!$CT$7*('Infill Capacities'!$CY$17)+'Infill Capacities'!$CS$17))+_xlfn.IFS((O184&lt;='Frame Capacities'!$BS$17),(O184*'Frame Capacities'!$BM$7*'Frame Capacities'!$BN$17),(AND((O184&gt;'Frame Capacities'!$BS$17),(O184&lt;='Frame Capacities'!$BT$17))),((O184-'Frame Capacities'!$BS$17)*'Frame Capacities'!$BM$7*('Frame Capacities'!$BO$17)+'Frame Capacities'!$BI$17),(AND((O184&gt;'Frame Capacities'!$BT$17),(O184&lt;='Frame Capacities'!$BU$17))),((O184-'Frame Capacities'!$BT$17)*'Frame Capacities'!$BM$7*('Frame Capacities'!$BP$17)+'Frame Capacities'!$BJ$17),(AND((O184&gt;'Frame Capacities'!$BU$17),(O184&lt;='Frame Capacities'!$BV$17))),((O184-'Frame Capacities'!$BU$17)*'Frame Capacities'!$BM$7*('Frame Capacities'!$BQ$17)+'Frame Capacities'!$BK$17))</f>
        <v>169.55256910622521</v>
      </c>
      <c r="U184" s="40">
        <f>U183+T184*K184</f>
        <v>1364.2908549103656</v>
      </c>
      <c r="V184" s="43">
        <v>0</v>
      </c>
      <c r="X184" s="17">
        <v>3</v>
      </c>
      <c r="Y184" s="15">
        <f>'Structural Information'!$Z$9</f>
        <v>40.367000000000004</v>
      </c>
      <c r="Z184" s="15">
        <f t="shared" si="123"/>
        <v>0.30179585086904537</v>
      </c>
      <c r="AA184" s="15">
        <f t="shared" si="124"/>
        <v>2.640713695104147</v>
      </c>
      <c r="AB184" s="23" t="s">
        <v>411</v>
      </c>
    </row>
    <row r="185" spans="3:28" ht="15.75" x14ac:dyDescent="0.25">
      <c r="C185" s="898" t="s">
        <v>332</v>
      </c>
      <c r="D185" s="899"/>
      <c r="E185" s="899"/>
      <c r="F185" s="900"/>
      <c r="J185" s="41">
        <v>2</v>
      </c>
      <c r="K185" s="40">
        <f>'Structural Information'!$U$10</f>
        <v>3</v>
      </c>
      <c r="L185" s="40">
        <f>L186+K185</f>
        <v>5.75</v>
      </c>
      <c r="M185" s="85">
        <f>'Yield Mechanism'!$V$61</f>
        <v>4.9454519840690693E-3</v>
      </c>
      <c r="N185" s="16">
        <f>M185-M186</f>
        <v>2.6069804940244703E-3</v>
      </c>
      <c r="O185" s="42">
        <f t="shared" si="122"/>
        <v>8.6899349800815672E-4</v>
      </c>
      <c r="P185" s="85">
        <f>$C$30</f>
        <v>8.5386603238057183E-3</v>
      </c>
      <c r="Q185" s="85">
        <f>$D$30</f>
        <v>1.8270494715492639E-3</v>
      </c>
      <c r="R185" s="15">
        <f>O185/P185</f>
        <v>0.10177164391765411</v>
      </c>
      <c r="S185" s="15">
        <f t="shared" ref="S185:S186" si="127">O185/Q185</f>
        <v>0.4756266929495267</v>
      </c>
      <c r="T185" s="40">
        <f>_xlfn.IFS((O185&lt;='Infill Capacities'!$DA$18),(O185*'Infill Capacities'!$CU$18*'Infill Capacities'!$CT$8),(AND((O185&gt;'Infill Capacities'!$DA$18),(O185&lt;='Infill Capacities'!$DB$18))),((O185-'Infill Capacities'!$DA$18)*'Infill Capacities'!$CT$8*('Infill Capacities'!$CW$18)+'Infill Capacities'!$CP$18),(AND((O185&gt;'Infill Capacities'!$DB$18),(O185&lt;='Infill Capacities'!$DC$18))),((O185-'Infill Capacities'!$DB$18)*'Infill Capacities'!$CT$8*('Infill Capacities'!$CX$18)+'Infill Capacities'!$CQ$18),(AND((O185&gt;'Infill Capacities'!$DC$18),(O185&lt;='Infill Capacities'!$DD$18))),((O185-'Infill Capacities'!$DC$18)*'Infill Capacities'!$CT$8*('Infill Capacities'!$CY$18)+'Infill Capacities'!$CS$18))+_xlfn.IFS((O185&lt;='Frame Capacities'!$BS$18),(O185*'Frame Capacities'!$BM$8*'Frame Capacities'!$BN$18),(AND((O185&gt;'Frame Capacities'!$BS$18),(O185&lt;='Frame Capacities'!$BT$18))),((O185-'Frame Capacities'!$BS$18)*'Frame Capacities'!$BM$8*('Frame Capacities'!$BO$18)+'Frame Capacities'!$BI$18),(AND((O185&gt;'Frame Capacities'!$BT$18),(O185&lt;='Frame Capacities'!$BU$18))),((O185-'Frame Capacities'!$BT$18)*'Frame Capacities'!$BM$8*('Frame Capacities'!$BP$18)+'Frame Capacities'!$BJ$18),(AND((O185&gt;'Frame Capacities'!$BU$18),(O185&lt;='Frame Capacities'!$BV$18))),((O185-'Frame Capacities'!$BU$18)*'Frame Capacities'!$BM$8*('Frame Capacities'!$BQ$18)+'Frame Capacities'!$BK$18))</f>
        <v>190.22503849519182</v>
      </c>
      <c r="U185" s="40">
        <f>U184+T185*K185</f>
        <v>1934.965970395941</v>
      </c>
      <c r="V185" s="44"/>
      <c r="X185" s="17">
        <v>2</v>
      </c>
      <c r="Y185" s="15">
        <f>'Structural Information'!$Z$10</f>
        <v>40.367000000000004</v>
      </c>
      <c r="Z185" s="15">
        <f t="shared" si="123"/>
        <v>0.19963306024091615</v>
      </c>
      <c r="AA185" s="15">
        <f t="shared" si="124"/>
        <v>1.1478900963852678</v>
      </c>
      <c r="AB185" s="15">
        <f>(('Structural Information'!$Z$6*M181+'Structural Information'!$Z$7*M182+'Structural Information'!$Z$8*M183+'Structural Information'!$Z$9*M184+'Structural Information'!$Z$10*M185+'Structural Information'!$Z$11*M186)^2)/('Structural Information'!$Z$6*M181*M181+'Structural Information'!$Z$7*M182*M182+'Structural Information'!$Z$8*M183*M183+'Structural Information'!$Z$9*M184*M184+'Structural Information'!$Z$10*M185*M185+'Structural Information'!$Z$11*M186*M186)</f>
        <v>199.8136171286562</v>
      </c>
    </row>
    <row r="186" spans="3:28" x14ac:dyDescent="0.25">
      <c r="C186" s="593" t="s">
        <v>9</v>
      </c>
      <c r="D186" s="901" t="str">
        <f>H135</f>
        <v>LS6 Δi</v>
      </c>
      <c r="E186" s="903">
        <f>D125</f>
        <v>-332.78730000000002</v>
      </c>
      <c r="F186" s="593" t="s">
        <v>276</v>
      </c>
      <c r="J186" s="41">
        <v>1</v>
      </c>
      <c r="K186" s="40">
        <f>'Structural Information'!$U$11</f>
        <v>2.75</v>
      </c>
      <c r="L186" s="40">
        <f>K186</f>
        <v>2.75</v>
      </c>
      <c r="M186" s="85">
        <f>'Yield Mechanism'!$V$62</f>
        <v>2.338471490044599E-3</v>
      </c>
      <c r="N186" s="16">
        <f>M186</f>
        <v>2.338471490044599E-3</v>
      </c>
      <c r="O186" s="42">
        <f t="shared" si="122"/>
        <v>8.5035326910712697E-4</v>
      </c>
      <c r="P186" s="85">
        <f>$C$31</f>
        <v>6.5680321766578668E-3</v>
      </c>
      <c r="Q186" s="85">
        <f>$D$31</f>
        <v>1.7839817374026652E-3</v>
      </c>
      <c r="R186" s="15">
        <f t="shared" ref="R186" si="128">O186/P186</f>
        <v>0.12946849927581017</v>
      </c>
      <c r="S186" s="15">
        <f t="shared" si="127"/>
        <v>0.47666029941829635</v>
      </c>
      <c r="T186" s="40">
        <f>_xlfn.IFS((O186&lt;='Infill Capacities'!$DA$19),(O186*'Infill Capacities'!$CU$19*'Infill Capacities'!$CT$9),(AND((O186&gt;'Infill Capacities'!$DA$19),(O186&lt;='Infill Capacities'!$DB$19))),((O186-'Infill Capacities'!$DA$19)*'Infill Capacities'!$CT$9*('Infill Capacities'!$CW$19)+'Infill Capacities'!$CP$19),(AND((O186&gt;'Infill Capacities'!$DB$19),(O186&lt;='Infill Capacities'!$DC$19))),((O186-'Infill Capacities'!$DB$19)*'Infill Capacities'!$CT$9*('Infill Capacities'!$CX$19)+'Infill Capacities'!$CQ$19),(AND((O186&gt;'Infill Capacities'!$DC$19),(O186&lt;='Infill Capacities'!$DD$19))),((O186-'Infill Capacities'!$DC$19)*'Infill Capacities'!$CT$9*('Infill Capacities'!$CY$19)+'Infill Capacities'!$CS$19))+_xlfn.IFS((O186&lt;='Frame Capacities'!$BS$19),(O186*'Frame Capacities'!$BM$9*'Frame Capacities'!$BN$19),(AND((O186&gt;'Frame Capacities'!$BS$19),(O186&lt;='Frame Capacities'!$BT$19))),((O186-'Frame Capacities'!$BS$19)*'Frame Capacities'!$BM$9*('Frame Capacities'!$BO$19)+'Frame Capacities'!$BI$19),(AND((O186&gt;'Frame Capacities'!$BT$19),(O186&lt;='Frame Capacities'!$BU$19))),((O186-'Frame Capacities'!$BT$19)*'Frame Capacities'!$BM$9*('Frame Capacities'!$BP$19)+'Frame Capacities'!$BJ$19),(AND((O186&gt;'Frame Capacities'!$BU$19),(O186&lt;='Frame Capacities'!$BV$19))),((O186-'Frame Capacities'!$BU$19)*'Frame Capacities'!$BM$9*('Frame Capacities'!$BQ$19)+'Frame Capacities'!$BK$19))</f>
        <v>200</v>
      </c>
      <c r="U186" s="40">
        <f>U185+T186*K186</f>
        <v>2484.965970395941</v>
      </c>
      <c r="V186" s="46"/>
      <c r="X186" s="17">
        <v>1</v>
      </c>
      <c r="Y186" s="15">
        <f>'Structural Information'!$Z$11</f>
        <v>40.367000000000004</v>
      </c>
      <c r="Z186" s="15">
        <f t="shared" si="123"/>
        <v>9.4397078638630338E-2</v>
      </c>
      <c r="AA186" s="15">
        <f t="shared" si="124"/>
        <v>0.25959196625623343</v>
      </c>
      <c r="AB186" s="14" t="s">
        <v>410</v>
      </c>
    </row>
    <row r="187" spans="3:28" x14ac:dyDescent="0.25">
      <c r="C187" s="550"/>
      <c r="D187" s="902"/>
      <c r="E187" s="904"/>
      <c r="F187" s="550"/>
      <c r="X187" s="36"/>
      <c r="Y187" s="14" t="s">
        <v>99</v>
      </c>
      <c r="Z187" s="22">
        <f>SUM(Z181:Z186)</f>
        <v>1.9313304698046576</v>
      </c>
      <c r="AA187" s="22">
        <f>SUM(AA181:AA186)</f>
        <v>23.996282500078117</v>
      </c>
      <c r="AB187" s="24">
        <f>2*PI()*SQRT(AB185/AB183)</f>
        <v>0.70512649128662597</v>
      </c>
    </row>
    <row r="188" spans="3:28" x14ac:dyDescent="0.25">
      <c r="C188" s="211">
        <v>6</v>
      </c>
      <c r="D188" s="212">
        <f t="shared" ref="D188:D194" si="129">H137/$H$137</f>
        <v>1</v>
      </c>
      <c r="E188" s="212">
        <f>D126/$D$126</f>
        <v>1</v>
      </c>
      <c r="F188" s="216">
        <f>(E188-D188)/E188</f>
        <v>0</v>
      </c>
      <c r="Q188" s="147"/>
      <c r="T188" s="124"/>
    </row>
    <row r="189" spans="3:28" ht="15.75" x14ac:dyDescent="0.25">
      <c r="C189" s="214">
        <v>5</v>
      </c>
      <c r="D189" s="212">
        <f t="shared" si="129"/>
        <v>0.89949448674088872</v>
      </c>
      <c r="E189" s="212">
        <f t="shared" ref="E189:E193" si="130">D127/$D$126</f>
        <v>0.90852889039474793</v>
      </c>
      <c r="F189" s="166">
        <f t="shared" ref="F189:F192" si="131">(E189-D189)/E189</f>
        <v>9.9439915993577745E-3</v>
      </c>
      <c r="J189" s="886" t="s">
        <v>419</v>
      </c>
      <c r="K189" s="886"/>
      <c r="L189" s="886"/>
      <c r="M189" s="886"/>
      <c r="N189" s="886"/>
      <c r="O189" s="886"/>
      <c r="P189" s="886"/>
      <c r="Q189" s="886"/>
      <c r="R189" s="886"/>
      <c r="S189" s="886"/>
      <c r="T189" s="886"/>
      <c r="U189" s="886"/>
      <c r="V189" s="886"/>
      <c r="W189" s="37"/>
      <c r="X189" s="886" t="s">
        <v>128</v>
      </c>
      <c r="Y189" s="886"/>
      <c r="Z189" s="886"/>
      <c r="AA189" s="886"/>
      <c r="AB189" s="886"/>
    </row>
    <row r="190" spans="3:28" x14ac:dyDescent="0.25">
      <c r="C190" s="214">
        <v>4</v>
      </c>
      <c r="D190" s="212">
        <f t="shared" si="129"/>
        <v>0.74963136707837663</v>
      </c>
      <c r="E190" s="212">
        <f t="shared" si="130"/>
        <v>0.76655421828734738</v>
      </c>
      <c r="F190" s="166">
        <f t="shared" si="131"/>
        <v>2.2076522188841593E-2</v>
      </c>
      <c r="J190" s="550" t="s">
        <v>9</v>
      </c>
      <c r="K190" s="547" t="s">
        <v>3</v>
      </c>
      <c r="L190" s="547" t="s">
        <v>92</v>
      </c>
      <c r="M190" s="887" t="s">
        <v>94</v>
      </c>
      <c r="N190" s="887" t="s">
        <v>102</v>
      </c>
      <c r="O190" s="888" t="s">
        <v>123</v>
      </c>
      <c r="P190" s="888" t="s">
        <v>295</v>
      </c>
      <c r="Q190" s="888" t="s">
        <v>296</v>
      </c>
      <c r="R190" s="887" t="s">
        <v>298</v>
      </c>
      <c r="S190" s="887" t="s">
        <v>297</v>
      </c>
      <c r="T190" s="889" t="s">
        <v>458</v>
      </c>
      <c r="U190" s="547" t="s">
        <v>124</v>
      </c>
      <c r="V190" s="550" t="s">
        <v>100</v>
      </c>
      <c r="X190" s="550" t="s">
        <v>9</v>
      </c>
      <c r="Y190" s="890" t="s">
        <v>97</v>
      </c>
      <c r="Z190" s="890" t="s">
        <v>98</v>
      </c>
      <c r="AA190" s="890" t="s">
        <v>126</v>
      </c>
      <c r="AB190" s="547" t="s">
        <v>127</v>
      </c>
    </row>
    <row r="191" spans="3:28" x14ac:dyDescent="0.25">
      <c r="C191" s="214">
        <v>3</v>
      </c>
      <c r="D191" s="212">
        <f t="shared" si="129"/>
        <v>0.5712995518953109</v>
      </c>
      <c r="E191" s="212">
        <f t="shared" si="130"/>
        <v>0.58727025421190382</v>
      </c>
      <c r="F191" s="166">
        <f t="shared" si="131"/>
        <v>2.7194808867043754E-2</v>
      </c>
      <c r="J191" s="550"/>
      <c r="K191" s="547"/>
      <c r="L191" s="547"/>
      <c r="M191" s="550"/>
      <c r="N191" s="550"/>
      <c r="O191" s="547"/>
      <c r="P191" s="888"/>
      <c r="Q191" s="888"/>
      <c r="R191" s="887"/>
      <c r="S191" s="887"/>
      <c r="T191" s="593"/>
      <c r="U191" s="547"/>
      <c r="V191" s="550"/>
      <c r="X191" s="550"/>
      <c r="Y191" s="890"/>
      <c r="Z191" s="890"/>
      <c r="AA191" s="890"/>
      <c r="AB191" s="547"/>
    </row>
    <row r="192" spans="3:28" x14ac:dyDescent="0.25">
      <c r="C192" s="214">
        <v>2</v>
      </c>
      <c r="D192" s="212">
        <f t="shared" si="129"/>
        <v>0.37835516663281848</v>
      </c>
      <c r="E192" s="212">
        <f t="shared" si="130"/>
        <v>0.38577601657754279</v>
      </c>
      <c r="F192" s="166">
        <f t="shared" si="131"/>
        <v>1.9236161984768383E-2</v>
      </c>
      <c r="J192" s="41">
        <v>6</v>
      </c>
      <c r="K192" s="40">
        <f>'Structural Information'!$U$6</f>
        <v>3</v>
      </c>
      <c r="L192" s="40">
        <f>L193+K192</f>
        <v>17.75</v>
      </c>
      <c r="M192" s="85">
        <f>'Yield Mechanism'!$V$57</f>
        <v>1.2606056222044743E-2</v>
      </c>
      <c r="N192" s="16">
        <f>M192-M193</f>
        <v>1.099279483050615E-3</v>
      </c>
      <c r="O192" s="42">
        <f t="shared" ref="O192:O197" si="132">N192/K192</f>
        <v>3.6642649435020502E-4</v>
      </c>
      <c r="P192" s="85">
        <f>$C$26</f>
        <v>8.2871046175051685E-3</v>
      </c>
      <c r="Q192" s="85">
        <f>$D$26</f>
        <v>2.9500904244285087E-3</v>
      </c>
      <c r="R192" s="15">
        <f>O192/P192</f>
        <v>4.4216467784923136E-2</v>
      </c>
      <c r="S192" s="15">
        <f>O192/Q192</f>
        <v>0.12420856368197226</v>
      </c>
      <c r="T192" s="40">
        <f>_xlfn.IFS((O192&lt;='Infill Capacities'!$DA$14),(O192*'Infill Capacities'!$CU$14*'Infill Capacities'!$CT$4),(AND((O192&gt;'Infill Capacities'!$DA$14),(O192&lt;='Infill Capacities'!$DB$14))),((O192-'Infill Capacities'!$DA$14)*'Infill Capacities'!$CT$4*('Infill Capacities'!$CW$14)+'Infill Capacities'!$CP$14),(AND((O192&gt;'Infill Capacities'!$DB$14),(O192&lt;='Infill Capacities'!$DC$14))),((O192-'Infill Capacities'!$DB$14)*'Infill Capacities'!$CT$4*('Infill Capacities'!$CX$14)+'Infill Capacities'!$CQ$14),(AND((O192&gt;'Infill Capacities'!$DC$14),(O192&lt;='Infill Capacities'!$DD$14))),((O192-'Infill Capacities'!$DC$14)*'Infill Capacities'!$CT$4*('Infill Capacities'!$CY$14)+'Infill Capacities'!$CS$14))+_xlfn.IFS((O192&lt;='Frame Capacities'!$BS$14),(O192*'Frame Capacities'!$BM$4*'Frame Capacities'!$BN$14),(AND((O192&gt;'Frame Capacities'!$BS$14),(O192&lt;='Frame Capacities'!$BT$14))),((O192-'Frame Capacities'!$BS$14)*'Frame Capacities'!$BM$4*('Frame Capacities'!$BO$14)+'Frame Capacities'!$BI$14),(AND((O192&gt;'Frame Capacities'!$BT$14),(O192&lt;='Frame Capacities'!$BU$14))),((O192-'Frame Capacities'!$BT$14)*'Frame Capacities'!$BM$4*('Frame Capacities'!$BP$14)+'Frame Capacities'!$BJ$14),(AND((O192&gt;'Frame Capacities'!$BU$14),(O192&lt;='Frame Capacities'!$BV$14))),((O192-'Frame Capacities'!$BU$14)*'Frame Capacities'!$BM$4*('Frame Capacities'!$BQ$14)+'Frame Capacities'!$BK$14))</f>
        <v>49.404509716035747</v>
      </c>
      <c r="U192" s="40">
        <f>K192*T192</f>
        <v>148.21352914810723</v>
      </c>
      <c r="V192" s="15">
        <f>U197/AB192</f>
        <v>200.00141667934423</v>
      </c>
      <c r="X192" s="17">
        <v>6</v>
      </c>
      <c r="Y192" s="15">
        <f>'Structural Information'!$Z$6</f>
        <v>37.8446</v>
      </c>
      <c r="Z192" s="15">
        <f t="shared" ref="Z192:Z197" si="133">Y192*M192</f>
        <v>0.47707115530079447</v>
      </c>
      <c r="AA192" s="15">
        <f t="shared" ref="AA192:AA197" si="134">Z192*L192</f>
        <v>8.4680130065891017</v>
      </c>
      <c r="AB192" s="15">
        <f>AA198/Z198</f>
        <v>12.424741842604076</v>
      </c>
    </row>
    <row r="193" spans="3:28" x14ac:dyDescent="0.25">
      <c r="C193" s="214">
        <v>1</v>
      </c>
      <c r="D193" s="212">
        <f t="shared" si="129"/>
        <v>0.18021528502186127</v>
      </c>
      <c r="E193" s="212">
        <f t="shared" si="130"/>
        <v>0.17287244229041146</v>
      </c>
      <c r="F193" s="166">
        <f>(E193-D193)/E193</f>
        <v>-4.2475496002505914E-2</v>
      </c>
      <c r="J193" s="41">
        <v>5</v>
      </c>
      <c r="K193" s="40">
        <f>'Structural Information'!$U$7</f>
        <v>3</v>
      </c>
      <c r="L193" s="40">
        <f>L194+K193</f>
        <v>14.75</v>
      </c>
      <c r="M193" s="85">
        <f>'Yield Mechanism'!$V$58</f>
        <v>1.1506776738994128E-2</v>
      </c>
      <c r="N193" s="16">
        <f>M193-M194</f>
        <v>1.7478333413600416E-3</v>
      </c>
      <c r="O193" s="42">
        <f t="shared" si="132"/>
        <v>5.8261111378668051E-4</v>
      </c>
      <c r="P193" s="85">
        <f>$C$27</f>
        <v>9.5976000000000013E-3</v>
      </c>
      <c r="Q193" s="85">
        <f>$D$27</f>
        <v>2.3392237382840416E-3</v>
      </c>
      <c r="R193" s="15">
        <f t="shared" ref="R193:R195" si="135">O193/P193</f>
        <v>6.0703833644523676E-2</v>
      </c>
      <c r="S193" s="15">
        <f t="shared" ref="S193:S194" si="136">O193/Q193</f>
        <v>0.24906173114251143</v>
      </c>
      <c r="T193" s="40">
        <f>_xlfn.IFS((O193&lt;='Infill Capacities'!$DA$15),(O193*'Infill Capacities'!$CU$15*'Infill Capacities'!$CT$5),(AND((O193&gt;'Infill Capacities'!$DA$15),(O193&lt;='Infill Capacities'!$DB$15))),((O193-'Infill Capacities'!$DA$15)*'Infill Capacities'!$CT$5*('Infill Capacities'!$CW$15)+'Infill Capacities'!$CP$15),(AND((O193&gt;'Infill Capacities'!$DB$15),(O193&lt;='Infill Capacities'!$DC$15))),((O193-'Infill Capacities'!$DB$15)*'Infill Capacities'!$CT$5*('Infill Capacities'!$CX$15)+'Infill Capacities'!$CQ$15),(AND((O193&gt;'Infill Capacities'!$DC$15),(O193&lt;='Infill Capacities'!$DD$15))),((O193-'Infill Capacities'!$DC$15)*'Infill Capacities'!$CT$5*('Infill Capacities'!$CY$15)+'Infill Capacities'!$CS$15))+_xlfn.IFS((O193&lt;='Frame Capacities'!$BS$15),(O193*'Frame Capacities'!$BM$5*'Frame Capacities'!$BN$15),(AND((O193&gt;'Frame Capacities'!$BS$15),(O193&lt;='Frame Capacities'!$BT$15))),((O193-'Frame Capacities'!$BS$15)*'Frame Capacities'!$BM$5*('Frame Capacities'!$BO$15)+'Frame Capacities'!$BI$15),(AND((O193&gt;'Frame Capacities'!$BT$15),(O193&lt;='Frame Capacities'!$BU$15))),((O193-'Frame Capacities'!$BT$15)*'Frame Capacities'!$BM$5*('Frame Capacities'!$BP$15)+'Frame Capacities'!$BJ$15),(AND((O193&gt;'Frame Capacities'!$BU$15),(O193&lt;='Frame Capacities'!$BV$15))),((O193-'Frame Capacities'!$BU$15)*'Frame Capacities'!$BM$5*('Frame Capacities'!$BQ$15)+'Frame Capacities'!$BK$15))</f>
        <v>97.506028793742317</v>
      </c>
      <c r="U193" s="40">
        <f>U192+T193*K193</f>
        <v>440.73161552933419</v>
      </c>
      <c r="V193" s="44"/>
      <c r="X193" s="17">
        <v>5</v>
      </c>
      <c r="Y193" s="15">
        <f>'Structural Information'!$Z$7</f>
        <v>40.367000000000004</v>
      </c>
      <c r="Z193" s="15">
        <f t="shared" si="133"/>
        <v>0.46449405662297599</v>
      </c>
      <c r="AA193" s="15">
        <f t="shared" si="134"/>
        <v>6.8512873351888963</v>
      </c>
      <c r="AB193" s="14" t="s">
        <v>409</v>
      </c>
    </row>
    <row r="194" spans="3:28" x14ac:dyDescent="0.25">
      <c r="C194" s="215">
        <v>0</v>
      </c>
      <c r="D194" s="213">
        <f t="shared" si="129"/>
        <v>0</v>
      </c>
      <c r="E194" s="213">
        <f>F132/$F$126</f>
        <v>0</v>
      </c>
      <c r="F194" s="167">
        <v>0</v>
      </c>
      <c r="J194" s="41">
        <v>4</v>
      </c>
      <c r="K194" s="40">
        <f>'Structural Information'!$U$8</f>
        <v>3</v>
      </c>
      <c r="L194" s="40">
        <f>L195+K194</f>
        <v>11.75</v>
      </c>
      <c r="M194" s="85">
        <f>'Yield Mechanism'!$V$59</f>
        <v>9.7589433976340862E-3</v>
      </c>
      <c r="N194" s="42">
        <f>M194-M195</f>
        <v>2.2826421894926504E-3</v>
      </c>
      <c r="O194" s="42">
        <f t="shared" si="132"/>
        <v>7.6088072983088346E-4</v>
      </c>
      <c r="P194" s="85">
        <f>$C$28</f>
        <v>9.5975999999999995E-3</v>
      </c>
      <c r="Q194" s="85">
        <f>$D$28</f>
        <v>2.15062667048332E-3</v>
      </c>
      <c r="R194" s="15">
        <f t="shared" si="135"/>
        <v>7.927822891461235E-2</v>
      </c>
      <c r="S194" s="15">
        <f t="shared" si="136"/>
        <v>0.35379489163495181</v>
      </c>
      <c r="T194" s="40">
        <f>_xlfn.IFS((O194&lt;='Infill Capacities'!$DA$16),(O194*'Infill Capacities'!$CU$16*'Infill Capacities'!$CT$6),(AND((O194&gt;'Infill Capacities'!$DA$16),(O194&lt;='Infill Capacities'!$DB$16))),((O194-'Infill Capacities'!$DA$16)*'Infill Capacities'!$CT$6*('Infill Capacities'!$CW$16)+'Infill Capacities'!$CP$16),(AND((O194&gt;'Infill Capacities'!$DB$16),(O194&lt;='Infill Capacities'!$DC$16))),((O194-'Infill Capacities'!$DB$16)*'Infill Capacities'!$CT$6*('Infill Capacities'!$CX$16)+'Infill Capacities'!$CQ$16),(AND((O194&gt;'Infill Capacities'!$DC$16),(O194&lt;='Infill Capacities'!$DD$16))),((O194-'Infill Capacities'!$DC$16)*'Infill Capacities'!$CT$6*('Infill Capacities'!$CY$16)+'Infill Capacities'!$CS$16))+_xlfn.IFS((O194&lt;='Frame Capacities'!$BS$16),(O194*'Frame Capacities'!$BM$6*'Frame Capacities'!$BN$16),(AND((O194&gt;'Frame Capacities'!$BS$16),(O194&lt;='Frame Capacities'!$BT$16))),((O194-'Frame Capacities'!$BS$16)*'Frame Capacities'!$BM$6*('Frame Capacities'!$BO$16)+'Frame Capacities'!$BI$16),(AND((O194&gt;'Frame Capacities'!$BT$16),(O194&lt;='Frame Capacities'!$BU$16))),((O194-'Frame Capacities'!$BT$16)*'Frame Capacities'!$BM$6*('Frame Capacities'!$BP$16)+'Frame Capacities'!$BJ$16),(AND((O194&gt;'Frame Capacities'!$BU$16),(O194&lt;='Frame Capacities'!$BV$16))),((O194-'Frame Capacities'!$BU$16)*'Frame Capacities'!$BM$6*('Frame Capacities'!$BQ$16)+'Frame Capacities'!$BK$16))</f>
        <v>138.30051068745192</v>
      </c>
      <c r="U194" s="40">
        <f>U193+T194*K194</f>
        <v>855.63314759168998</v>
      </c>
      <c r="V194" s="45" t="s">
        <v>134</v>
      </c>
      <c r="X194" s="17">
        <v>4</v>
      </c>
      <c r="Y194" s="15">
        <f>'Structural Information'!$Z$8</f>
        <v>40.367000000000004</v>
      </c>
      <c r="Z194" s="15">
        <f t="shared" si="133"/>
        <v>0.39393926813229518</v>
      </c>
      <c r="AA194" s="15">
        <f t="shared" si="134"/>
        <v>4.6287864005544685</v>
      </c>
      <c r="AB194" s="24">
        <f>T197/M192</f>
        <v>15865.390132899103</v>
      </c>
    </row>
    <row r="195" spans="3:28" x14ac:dyDescent="0.25">
      <c r="J195" s="41">
        <v>3</v>
      </c>
      <c r="K195" s="40">
        <f>'Structural Information'!$U$9</f>
        <v>3</v>
      </c>
      <c r="L195" s="40">
        <f>L196+K195</f>
        <v>8.75</v>
      </c>
      <c r="M195" s="85">
        <f>'Yield Mechanism'!$V$60</f>
        <v>7.4763012081414358E-3</v>
      </c>
      <c r="N195" s="16">
        <f>M195-M196</f>
        <v>2.5308492240723665E-3</v>
      </c>
      <c r="O195" s="42">
        <f t="shared" si="132"/>
        <v>8.4361640802412213E-4</v>
      </c>
      <c r="P195" s="85">
        <f>$C$29</f>
        <v>9.0401636363636392E-3</v>
      </c>
      <c r="Q195" s="85">
        <f>$D$29</f>
        <v>1.9804855923109218E-3</v>
      </c>
      <c r="R195" s="40">
        <f t="shared" si="135"/>
        <v>9.3318709921434859E-2</v>
      </c>
      <c r="S195" s="15">
        <f>O195/Q195</f>
        <v>0.42596442574457288</v>
      </c>
      <c r="T195" s="40">
        <f>_xlfn.IFS((O195&lt;='Infill Capacities'!$DA$17),(O195*'Infill Capacities'!$CU$17*'Infill Capacities'!$CT$7),(AND((O195&gt;'Infill Capacities'!$DA$17),(O195&lt;='Infill Capacities'!$DB$17))),((O195-'Infill Capacities'!$DA$17)*'Infill Capacities'!$CT$7*('Infill Capacities'!$CW$17)+'Infill Capacities'!$CP$17),(AND((O195&gt;'Infill Capacities'!$DB$17),(O195&lt;='Infill Capacities'!$DC$17))),((O195-'Infill Capacities'!$DB$17)*'Infill Capacities'!$CT$7*('Infill Capacities'!$CX$17)+'Infill Capacities'!$CQ$17),(AND((O195&gt;'Infill Capacities'!$DC$17),(O195&lt;='Infill Capacities'!$DD$17))),((O195-'Infill Capacities'!$DC$17)*'Infill Capacities'!$CT$7*('Infill Capacities'!$CY$17)+'Infill Capacities'!$CS$17))+_xlfn.IFS((O195&lt;='Frame Capacities'!$BS$17),(O195*'Frame Capacities'!$BM$7*'Frame Capacities'!$BN$17),(AND((O195&gt;'Frame Capacities'!$BS$17),(O195&lt;='Frame Capacities'!$BT$17))),((O195-'Frame Capacities'!$BS$17)*'Frame Capacities'!$BM$7*('Frame Capacities'!$BO$17)+'Frame Capacities'!$BI$17),(AND((O195&gt;'Frame Capacities'!$BT$17),(O195&lt;='Frame Capacities'!$BU$17))),((O195-'Frame Capacities'!$BT$17)*'Frame Capacities'!$BM$7*('Frame Capacities'!$BP$17)+'Frame Capacities'!$BJ$17),(AND((O195&gt;'Frame Capacities'!$BU$17),(O195&lt;='Frame Capacities'!$BV$17))),((O195-'Frame Capacities'!$BU$17)*'Frame Capacities'!$BM$7*('Frame Capacities'!$BQ$17)+'Frame Capacities'!$BK$17))</f>
        <v>169.55256910622521</v>
      </c>
      <c r="U195" s="40">
        <f>U194+T195*K195</f>
        <v>1364.2908549103656</v>
      </c>
      <c r="V195" s="43">
        <v>0</v>
      </c>
      <c r="X195" s="17">
        <v>3</v>
      </c>
      <c r="Y195" s="15">
        <f>'Structural Information'!$Z$9</f>
        <v>40.367000000000004</v>
      </c>
      <c r="Z195" s="15">
        <f t="shared" si="133"/>
        <v>0.30179585086904537</v>
      </c>
      <c r="AA195" s="15">
        <f t="shared" si="134"/>
        <v>2.640713695104147</v>
      </c>
      <c r="AB195" s="23" t="s">
        <v>411</v>
      </c>
    </row>
    <row r="196" spans="3:28" x14ac:dyDescent="0.25">
      <c r="J196" s="41">
        <v>2</v>
      </c>
      <c r="K196" s="40">
        <f>'Structural Information'!$U$10</f>
        <v>3</v>
      </c>
      <c r="L196" s="40">
        <f>L197+K196</f>
        <v>5.75</v>
      </c>
      <c r="M196" s="85">
        <f>'Yield Mechanism'!$V$61</f>
        <v>4.9454519840690693E-3</v>
      </c>
      <c r="N196" s="16">
        <f>M196-M197</f>
        <v>2.6069804940244703E-3</v>
      </c>
      <c r="O196" s="42">
        <f t="shared" si="132"/>
        <v>8.6899349800815672E-4</v>
      </c>
      <c r="P196" s="85">
        <f>$C$30</f>
        <v>8.5386603238057183E-3</v>
      </c>
      <c r="Q196" s="85">
        <f>$D$30</f>
        <v>1.8270494715492639E-3</v>
      </c>
      <c r="R196" s="15">
        <f>O196/P196</f>
        <v>0.10177164391765411</v>
      </c>
      <c r="S196" s="15">
        <f t="shared" ref="S196:S197" si="137">O196/Q196</f>
        <v>0.4756266929495267</v>
      </c>
      <c r="T196" s="40">
        <f>_xlfn.IFS((O196&lt;='Infill Capacities'!$DA$18),(O196*'Infill Capacities'!$CU$18*'Infill Capacities'!$CT$8),(AND((O196&gt;'Infill Capacities'!$DA$18),(O196&lt;='Infill Capacities'!$DB$18))),((O196-'Infill Capacities'!$DA$18)*'Infill Capacities'!$CT$8*('Infill Capacities'!$CW$18)+'Infill Capacities'!$CP$18),(AND((O196&gt;'Infill Capacities'!$DB$18),(O196&lt;='Infill Capacities'!$DC$18))),((O196-'Infill Capacities'!$DB$18)*'Infill Capacities'!$CT$8*('Infill Capacities'!$CX$18)+'Infill Capacities'!$CQ$18),(AND((O196&gt;'Infill Capacities'!$DC$18),(O196&lt;='Infill Capacities'!$DD$18))),((O196-'Infill Capacities'!$DC$18)*'Infill Capacities'!$CT$8*('Infill Capacities'!$CY$18)+'Infill Capacities'!$CS$18))+_xlfn.IFS((O196&lt;='Frame Capacities'!$BS$18),(O196*'Frame Capacities'!$BM$8*'Frame Capacities'!$BN$18),(AND((O196&gt;'Frame Capacities'!$BS$18),(O196&lt;='Frame Capacities'!$BT$18))),((O196-'Frame Capacities'!$BS$18)*'Frame Capacities'!$BM$8*('Frame Capacities'!$BO$18)+'Frame Capacities'!$BI$18),(AND((O196&gt;'Frame Capacities'!$BT$18),(O196&lt;='Frame Capacities'!$BU$18))),((O196-'Frame Capacities'!$BT$18)*'Frame Capacities'!$BM$8*('Frame Capacities'!$BP$18)+'Frame Capacities'!$BJ$18),(AND((O196&gt;'Frame Capacities'!$BU$18),(O196&lt;='Frame Capacities'!$BV$18))),((O196-'Frame Capacities'!$BU$18)*'Frame Capacities'!$BM$8*('Frame Capacities'!$BQ$18)+'Frame Capacities'!$BK$18))</f>
        <v>190.22503849519182</v>
      </c>
      <c r="U196" s="40">
        <f>U195+T196*K196</f>
        <v>1934.965970395941</v>
      </c>
      <c r="V196" s="44"/>
      <c r="X196" s="17">
        <v>2</v>
      </c>
      <c r="Y196" s="15">
        <f>'Structural Information'!$Z$10</f>
        <v>40.367000000000004</v>
      </c>
      <c r="Z196" s="15">
        <f t="shared" si="133"/>
        <v>0.19963306024091615</v>
      </c>
      <c r="AA196" s="15">
        <f t="shared" si="134"/>
        <v>1.1478900963852678</v>
      </c>
      <c r="AB196" s="15">
        <f>(('Structural Information'!$Z$6*M192+'Structural Information'!$Z$7*M193+'Structural Information'!$Z$8*M194+'Structural Information'!$Z$9*M195+'Structural Information'!$Z$10*M196+'Structural Information'!$Z$11*M197)^2)/('Structural Information'!$Z$6*M192*M192+'Structural Information'!$Z$7*M193*M193+'Structural Information'!$Z$8*M194*M194+'Structural Information'!$Z$9*M195*M195+'Structural Information'!$Z$10*M196*M196+'Structural Information'!$Z$11*M197*M197)</f>
        <v>199.8136171286562</v>
      </c>
    </row>
    <row r="197" spans="3:28" x14ac:dyDescent="0.25">
      <c r="J197" s="41">
        <v>1</v>
      </c>
      <c r="K197" s="40">
        <f>'Structural Information'!$U$11</f>
        <v>2.75</v>
      </c>
      <c r="L197" s="40">
        <f>K197</f>
        <v>2.75</v>
      </c>
      <c r="M197" s="85">
        <f>'Yield Mechanism'!$V$62</f>
        <v>2.338471490044599E-3</v>
      </c>
      <c r="N197" s="16">
        <f>M197</f>
        <v>2.338471490044599E-3</v>
      </c>
      <c r="O197" s="42">
        <f t="shared" si="132"/>
        <v>8.5035326910712697E-4</v>
      </c>
      <c r="P197" s="85">
        <f>$C$31</f>
        <v>6.5680321766578668E-3</v>
      </c>
      <c r="Q197" s="85">
        <f>$D$31</f>
        <v>1.7839817374026652E-3</v>
      </c>
      <c r="R197" s="15">
        <f t="shared" ref="R197" si="138">O197/P197</f>
        <v>0.12946849927581017</v>
      </c>
      <c r="S197" s="15">
        <f t="shared" si="137"/>
        <v>0.47666029941829635</v>
      </c>
      <c r="T197" s="40">
        <f>_xlfn.IFS((O197&lt;='Infill Capacities'!$DA$19),(O197*'Infill Capacities'!$CU$19*'Infill Capacities'!$CT$9),(AND((O197&gt;'Infill Capacities'!$DA$19),(O197&lt;='Infill Capacities'!$DB$19))),((O197-'Infill Capacities'!$DA$19)*'Infill Capacities'!$CT$9*('Infill Capacities'!$CW$19)+'Infill Capacities'!$CP$19),(AND((O197&gt;'Infill Capacities'!$DB$19),(O197&lt;='Infill Capacities'!$DC$19))),((O197-'Infill Capacities'!$DB$19)*'Infill Capacities'!$CT$9*('Infill Capacities'!$CX$19)+'Infill Capacities'!$CQ$19),(AND((O197&gt;'Infill Capacities'!$DC$19),(O197&lt;='Infill Capacities'!$DD$19))),((O197-'Infill Capacities'!$DC$19)*'Infill Capacities'!$CT$9*('Infill Capacities'!$CY$19)+'Infill Capacities'!$CS$19))+_xlfn.IFS((O197&lt;='Frame Capacities'!$BS$19),(O197*'Frame Capacities'!$BM$9*'Frame Capacities'!$BN$19),(AND((O197&gt;'Frame Capacities'!$BS$19),(O197&lt;='Frame Capacities'!$BT$19))),((O197-'Frame Capacities'!$BS$19)*'Frame Capacities'!$BM$9*('Frame Capacities'!$BO$19)+'Frame Capacities'!$BI$19),(AND((O197&gt;'Frame Capacities'!$BT$19),(O197&lt;='Frame Capacities'!$BU$19))),((O197-'Frame Capacities'!$BT$19)*'Frame Capacities'!$BM$9*('Frame Capacities'!$BP$19)+'Frame Capacities'!$BJ$19),(AND((O197&gt;'Frame Capacities'!$BU$19),(O197&lt;='Frame Capacities'!$BV$19))),((O197-'Frame Capacities'!$BU$19)*'Frame Capacities'!$BM$9*('Frame Capacities'!$BQ$19)+'Frame Capacities'!$BK$19))</f>
        <v>200</v>
      </c>
      <c r="U197" s="40">
        <f>U196+T197*K197</f>
        <v>2484.965970395941</v>
      </c>
      <c r="V197" s="46"/>
      <c r="X197" s="17">
        <v>1</v>
      </c>
      <c r="Y197" s="15">
        <f>'Structural Information'!$Z$11</f>
        <v>40.367000000000004</v>
      </c>
      <c r="Z197" s="15">
        <f t="shared" si="133"/>
        <v>9.4397078638630338E-2</v>
      </c>
      <c r="AA197" s="15">
        <f t="shared" si="134"/>
        <v>0.25959196625623343</v>
      </c>
      <c r="AB197" s="14" t="s">
        <v>410</v>
      </c>
    </row>
    <row r="198" spans="3:28" x14ac:dyDescent="0.25">
      <c r="X198" s="36"/>
      <c r="Y198" s="14" t="s">
        <v>99</v>
      </c>
      <c r="Z198" s="22">
        <f>SUM(Z192:Z197)</f>
        <v>1.9313304698046576</v>
      </c>
      <c r="AA198" s="22">
        <f>SUM(AA192:AA197)</f>
        <v>23.996282500078117</v>
      </c>
      <c r="AB198" s="24">
        <f>2*PI()*SQRT(AB196/AB194)</f>
        <v>0.70512649128662597</v>
      </c>
    </row>
    <row r="199" spans="3:28" x14ac:dyDescent="0.25">
      <c r="S199" s="147"/>
    </row>
    <row r="200" spans="3:28" ht="15.75" x14ac:dyDescent="0.25">
      <c r="J200" s="886" t="s">
        <v>420</v>
      </c>
      <c r="K200" s="886"/>
      <c r="L200" s="886"/>
      <c r="M200" s="886"/>
      <c r="N200" s="886"/>
      <c r="O200" s="886"/>
      <c r="P200" s="886"/>
      <c r="Q200" s="886"/>
      <c r="R200" s="886"/>
      <c r="S200" s="886"/>
      <c r="T200" s="886"/>
      <c r="U200" s="886"/>
      <c r="V200" s="886"/>
      <c r="W200" s="37"/>
      <c r="X200" s="886" t="s">
        <v>128</v>
      </c>
      <c r="Y200" s="886"/>
      <c r="Z200" s="886"/>
      <c r="AA200" s="886"/>
      <c r="AB200" s="886"/>
    </row>
    <row r="201" spans="3:28" x14ac:dyDescent="0.25">
      <c r="J201" s="550" t="s">
        <v>9</v>
      </c>
      <c r="K201" s="547" t="s">
        <v>3</v>
      </c>
      <c r="L201" s="547" t="s">
        <v>92</v>
      </c>
      <c r="M201" s="887" t="s">
        <v>94</v>
      </c>
      <c r="N201" s="887" t="s">
        <v>102</v>
      </c>
      <c r="O201" s="888" t="s">
        <v>123</v>
      </c>
      <c r="P201" s="888" t="s">
        <v>295</v>
      </c>
      <c r="Q201" s="888" t="s">
        <v>296</v>
      </c>
      <c r="R201" s="887" t="s">
        <v>298</v>
      </c>
      <c r="S201" s="887" t="s">
        <v>297</v>
      </c>
      <c r="T201" s="889" t="s">
        <v>458</v>
      </c>
      <c r="U201" s="547" t="s">
        <v>124</v>
      </c>
      <c r="V201" s="550" t="s">
        <v>100</v>
      </c>
      <c r="X201" s="550" t="s">
        <v>9</v>
      </c>
      <c r="Y201" s="890" t="s">
        <v>97</v>
      </c>
      <c r="Z201" s="890" t="s">
        <v>98</v>
      </c>
      <c r="AA201" s="890" t="s">
        <v>126</v>
      </c>
      <c r="AB201" s="547" t="s">
        <v>127</v>
      </c>
    </row>
    <row r="202" spans="3:28" x14ac:dyDescent="0.25">
      <c r="J202" s="550"/>
      <c r="K202" s="547"/>
      <c r="L202" s="547"/>
      <c r="M202" s="550"/>
      <c r="N202" s="550"/>
      <c r="O202" s="547"/>
      <c r="P202" s="888"/>
      <c r="Q202" s="888"/>
      <c r="R202" s="887"/>
      <c r="S202" s="887"/>
      <c r="T202" s="593"/>
      <c r="U202" s="547"/>
      <c r="V202" s="550"/>
      <c r="X202" s="550"/>
      <c r="Y202" s="890"/>
      <c r="Z202" s="890"/>
      <c r="AA202" s="890"/>
      <c r="AB202" s="547"/>
    </row>
    <row r="203" spans="3:28" x14ac:dyDescent="0.25">
      <c r="J203" s="41">
        <v>6</v>
      </c>
      <c r="K203" s="40">
        <f>'Structural Information'!$U$6</f>
        <v>3</v>
      </c>
      <c r="L203" s="40">
        <f>L204+K203</f>
        <v>17.75</v>
      </c>
      <c r="M203" s="85">
        <f>'Yield Mechanism'!$V$57</f>
        <v>1.2606056222044743E-2</v>
      </c>
      <c r="N203" s="16">
        <f>M203-M204</f>
        <v>1.099279483050615E-3</v>
      </c>
      <c r="O203" s="42">
        <f t="shared" ref="O203:O208" si="139">N203/K203</f>
        <v>3.6642649435020502E-4</v>
      </c>
      <c r="P203" s="85">
        <f>$C$26</f>
        <v>8.2871046175051685E-3</v>
      </c>
      <c r="Q203" s="85">
        <f>$D$26</f>
        <v>2.9500904244285087E-3</v>
      </c>
      <c r="R203" s="15">
        <f>O203/P203</f>
        <v>4.4216467784923136E-2</v>
      </c>
      <c r="S203" s="15">
        <f>O203/Q203</f>
        <v>0.12420856368197226</v>
      </c>
      <c r="T203" s="40">
        <f>_xlfn.IFS((O203&lt;='Infill Capacities'!$DA$14),(O203*'Infill Capacities'!$CU$14*'Infill Capacities'!$CT$4),(AND((O203&gt;'Infill Capacities'!$DA$14),(O203&lt;='Infill Capacities'!$DB$14))),((O203-'Infill Capacities'!$DA$14)*'Infill Capacities'!$CT$4*('Infill Capacities'!$CW$14)+'Infill Capacities'!$CP$14),(AND((O203&gt;'Infill Capacities'!$DB$14),(O203&lt;='Infill Capacities'!$DC$14))),((O203-'Infill Capacities'!$DB$14)*'Infill Capacities'!$CT$4*('Infill Capacities'!$CX$14)+'Infill Capacities'!$CQ$14),(AND((O203&gt;'Infill Capacities'!$DC$14),(O203&lt;='Infill Capacities'!$DD$14))),((O203-'Infill Capacities'!$DC$14)*'Infill Capacities'!$CT$4*('Infill Capacities'!$CY$14)+'Infill Capacities'!$CS$14))+_xlfn.IFS((O203&lt;='Frame Capacities'!$BS$14),(O203*'Frame Capacities'!$BM$4*'Frame Capacities'!$BN$14),(AND((O203&gt;'Frame Capacities'!$BS$14),(O203&lt;='Frame Capacities'!$BT$14))),((O203-'Frame Capacities'!$BS$14)*'Frame Capacities'!$BM$4*('Frame Capacities'!$BO$14)+'Frame Capacities'!$BI$14),(AND((O203&gt;'Frame Capacities'!$BT$14),(O203&lt;='Frame Capacities'!$BU$14))),((O203-'Frame Capacities'!$BT$14)*'Frame Capacities'!$BM$4*('Frame Capacities'!$BP$14)+'Frame Capacities'!$BJ$14),(AND((O203&gt;'Frame Capacities'!$BU$14),(O203&lt;='Frame Capacities'!$BV$14))),((O203-'Frame Capacities'!$BU$14)*'Frame Capacities'!$BM$4*('Frame Capacities'!$BQ$14)+'Frame Capacities'!$BK$14))</f>
        <v>49.404509716035747</v>
      </c>
      <c r="U203" s="40">
        <f>K203*T203</f>
        <v>148.21352914810723</v>
      </c>
      <c r="V203" s="15">
        <f>U208/AB203</f>
        <v>200.00141667934423</v>
      </c>
      <c r="X203" s="17">
        <v>6</v>
      </c>
      <c r="Y203" s="15">
        <f>'Structural Information'!$Z$6</f>
        <v>37.8446</v>
      </c>
      <c r="Z203" s="15">
        <f t="shared" ref="Z203:Z208" si="140">Y203*M203</f>
        <v>0.47707115530079447</v>
      </c>
      <c r="AA203" s="15">
        <f t="shared" ref="AA203:AA208" si="141">Z203*L203</f>
        <v>8.4680130065891017</v>
      </c>
      <c r="AB203" s="15">
        <f>AA209/Z209</f>
        <v>12.424741842604076</v>
      </c>
    </row>
    <row r="204" spans="3:28" x14ac:dyDescent="0.25">
      <c r="J204" s="41">
        <v>5</v>
      </c>
      <c r="K204" s="40">
        <f>'Structural Information'!$U$7</f>
        <v>3</v>
      </c>
      <c r="L204" s="40">
        <f>L205+K204</f>
        <v>14.75</v>
      </c>
      <c r="M204" s="85">
        <f>'Yield Mechanism'!$V$58</f>
        <v>1.1506776738994128E-2</v>
      </c>
      <c r="N204" s="16">
        <f>M204-M205</f>
        <v>1.7478333413600416E-3</v>
      </c>
      <c r="O204" s="42">
        <f t="shared" si="139"/>
        <v>5.8261111378668051E-4</v>
      </c>
      <c r="P204" s="85">
        <f>$C$27</f>
        <v>9.5976000000000013E-3</v>
      </c>
      <c r="Q204" s="85">
        <f>$D$27</f>
        <v>2.3392237382840416E-3</v>
      </c>
      <c r="R204" s="15">
        <f t="shared" ref="R204:R206" si="142">O204/P204</f>
        <v>6.0703833644523676E-2</v>
      </c>
      <c r="S204" s="15">
        <f t="shared" ref="S204:S205" si="143">O204/Q204</f>
        <v>0.24906173114251143</v>
      </c>
      <c r="T204" s="40">
        <f>_xlfn.IFS((O204&lt;='Infill Capacities'!$DA$15),(O204*'Infill Capacities'!$CU$15*'Infill Capacities'!$CT$5),(AND((O204&gt;'Infill Capacities'!$DA$15),(O204&lt;='Infill Capacities'!$DB$15))),((O204-'Infill Capacities'!$DA$15)*'Infill Capacities'!$CT$5*('Infill Capacities'!$CW$15)+'Infill Capacities'!$CP$15),(AND((O204&gt;'Infill Capacities'!$DB$15),(O204&lt;='Infill Capacities'!$DC$15))),((O204-'Infill Capacities'!$DB$15)*'Infill Capacities'!$CT$5*('Infill Capacities'!$CX$15)+'Infill Capacities'!$CQ$15),(AND((O204&gt;'Infill Capacities'!$DC$15),(O204&lt;='Infill Capacities'!$DD$15))),((O204-'Infill Capacities'!$DC$15)*'Infill Capacities'!$CT$5*('Infill Capacities'!$CY$15)+'Infill Capacities'!$CS$15))+_xlfn.IFS((O204&lt;='Frame Capacities'!$BS$15),(O204*'Frame Capacities'!$BM$5*'Frame Capacities'!$BN$15),(AND((O204&gt;'Frame Capacities'!$BS$15),(O204&lt;='Frame Capacities'!$BT$15))),((O204-'Frame Capacities'!$BS$15)*'Frame Capacities'!$BM$5*('Frame Capacities'!$BO$15)+'Frame Capacities'!$BI$15),(AND((O204&gt;'Frame Capacities'!$BT$15),(O204&lt;='Frame Capacities'!$BU$15))),((O204-'Frame Capacities'!$BT$15)*'Frame Capacities'!$BM$5*('Frame Capacities'!$BP$15)+'Frame Capacities'!$BJ$15),(AND((O204&gt;'Frame Capacities'!$BU$15),(O204&lt;='Frame Capacities'!$BV$15))),((O204-'Frame Capacities'!$BU$15)*'Frame Capacities'!$BM$5*('Frame Capacities'!$BQ$15)+'Frame Capacities'!$BK$15))</f>
        <v>97.506028793742317</v>
      </c>
      <c r="U204" s="40">
        <f>U203+T204*K204</f>
        <v>440.73161552933419</v>
      </c>
      <c r="V204" s="44"/>
      <c r="X204" s="17">
        <v>5</v>
      </c>
      <c r="Y204" s="15">
        <f>'Structural Information'!$Z$7</f>
        <v>40.367000000000004</v>
      </c>
      <c r="Z204" s="15">
        <f t="shared" si="140"/>
        <v>0.46449405662297599</v>
      </c>
      <c r="AA204" s="15">
        <f t="shared" si="141"/>
        <v>6.8512873351888963</v>
      </c>
      <c r="AB204" s="14" t="s">
        <v>409</v>
      </c>
    </row>
    <row r="205" spans="3:28" x14ac:dyDescent="0.25">
      <c r="J205" s="41">
        <v>4</v>
      </c>
      <c r="K205" s="40">
        <f>'Structural Information'!$U$8</f>
        <v>3</v>
      </c>
      <c r="L205" s="40">
        <f>L206+K205</f>
        <v>11.75</v>
      </c>
      <c r="M205" s="85">
        <f>'Yield Mechanism'!$V$59</f>
        <v>9.7589433976340862E-3</v>
      </c>
      <c r="N205" s="42">
        <f>M205-M206</f>
        <v>2.2826421894926504E-3</v>
      </c>
      <c r="O205" s="42">
        <f t="shared" si="139"/>
        <v>7.6088072983088346E-4</v>
      </c>
      <c r="P205" s="85">
        <f>$C$28</f>
        <v>9.5975999999999995E-3</v>
      </c>
      <c r="Q205" s="85">
        <f>$D$28</f>
        <v>2.15062667048332E-3</v>
      </c>
      <c r="R205" s="15">
        <f t="shared" si="142"/>
        <v>7.927822891461235E-2</v>
      </c>
      <c r="S205" s="15">
        <f t="shared" si="143"/>
        <v>0.35379489163495181</v>
      </c>
      <c r="T205" s="40">
        <f>_xlfn.IFS((O205&lt;='Infill Capacities'!$DA$16),(O205*'Infill Capacities'!$CU$16*'Infill Capacities'!$CT$6),(AND((O205&gt;'Infill Capacities'!$DA$16),(O205&lt;='Infill Capacities'!$DB$16))),((O205-'Infill Capacities'!$DA$16)*'Infill Capacities'!$CT$6*('Infill Capacities'!$CW$16)+'Infill Capacities'!$CP$16),(AND((O205&gt;'Infill Capacities'!$DB$16),(O205&lt;='Infill Capacities'!$DC$16))),((O205-'Infill Capacities'!$DB$16)*'Infill Capacities'!$CT$6*('Infill Capacities'!$CX$16)+'Infill Capacities'!$CQ$16),(AND((O205&gt;'Infill Capacities'!$DC$16),(O205&lt;='Infill Capacities'!$DD$16))),((O205-'Infill Capacities'!$DC$16)*'Infill Capacities'!$CT$6*('Infill Capacities'!$CY$16)+'Infill Capacities'!$CS$16))+_xlfn.IFS((O205&lt;='Frame Capacities'!$BS$16),(O205*'Frame Capacities'!$BM$6*'Frame Capacities'!$BN$16),(AND((O205&gt;'Frame Capacities'!$BS$16),(O205&lt;='Frame Capacities'!$BT$16))),((O205-'Frame Capacities'!$BS$16)*'Frame Capacities'!$BM$6*('Frame Capacities'!$BO$16)+'Frame Capacities'!$BI$16),(AND((O205&gt;'Frame Capacities'!$BT$16),(O205&lt;='Frame Capacities'!$BU$16))),((O205-'Frame Capacities'!$BT$16)*'Frame Capacities'!$BM$6*('Frame Capacities'!$BP$16)+'Frame Capacities'!$BJ$16),(AND((O205&gt;'Frame Capacities'!$BU$16),(O205&lt;='Frame Capacities'!$BV$16))),((O205-'Frame Capacities'!$BU$16)*'Frame Capacities'!$BM$6*('Frame Capacities'!$BQ$16)+'Frame Capacities'!$BK$16))</f>
        <v>138.30051068745192</v>
      </c>
      <c r="U205" s="40">
        <f>U204+T205*K205</f>
        <v>855.63314759168998</v>
      </c>
      <c r="V205" s="45" t="s">
        <v>134</v>
      </c>
      <c r="X205" s="17">
        <v>4</v>
      </c>
      <c r="Y205" s="15">
        <f>'Structural Information'!$Z$8</f>
        <v>40.367000000000004</v>
      </c>
      <c r="Z205" s="15">
        <f t="shared" si="140"/>
        <v>0.39393926813229518</v>
      </c>
      <c r="AA205" s="15">
        <f t="shared" si="141"/>
        <v>4.6287864005544685</v>
      </c>
      <c r="AB205" s="24">
        <f>T208/M203</f>
        <v>15865.390132899103</v>
      </c>
    </row>
    <row r="206" spans="3:28" x14ac:dyDescent="0.25">
      <c r="J206" s="41">
        <v>3</v>
      </c>
      <c r="K206" s="40">
        <f>'Structural Information'!$U$9</f>
        <v>3</v>
      </c>
      <c r="L206" s="40">
        <f>L207+K206</f>
        <v>8.75</v>
      </c>
      <c r="M206" s="85">
        <f>'Yield Mechanism'!$V$60</f>
        <v>7.4763012081414358E-3</v>
      </c>
      <c r="N206" s="16">
        <f>M206-M207</f>
        <v>2.5308492240723665E-3</v>
      </c>
      <c r="O206" s="42">
        <f t="shared" si="139"/>
        <v>8.4361640802412213E-4</v>
      </c>
      <c r="P206" s="85">
        <f>$C$29</f>
        <v>9.0401636363636392E-3</v>
      </c>
      <c r="Q206" s="85">
        <f>$D$29</f>
        <v>1.9804855923109218E-3</v>
      </c>
      <c r="R206" s="40">
        <f t="shared" si="142"/>
        <v>9.3318709921434859E-2</v>
      </c>
      <c r="S206" s="15">
        <f>O206/Q206</f>
        <v>0.42596442574457288</v>
      </c>
      <c r="T206" s="40">
        <f>_xlfn.IFS((O206&lt;='Infill Capacities'!$DA$17),(O206*'Infill Capacities'!$CU$17*'Infill Capacities'!$CT$7),(AND((O206&gt;'Infill Capacities'!$DA$17),(O206&lt;='Infill Capacities'!$DB$17))),((O206-'Infill Capacities'!$DA$17)*'Infill Capacities'!$CT$7*('Infill Capacities'!$CW$17)+'Infill Capacities'!$CP$17),(AND((O206&gt;'Infill Capacities'!$DB$17),(O206&lt;='Infill Capacities'!$DC$17))),((O206-'Infill Capacities'!$DB$17)*'Infill Capacities'!$CT$7*('Infill Capacities'!$CX$17)+'Infill Capacities'!$CQ$17),(AND((O206&gt;'Infill Capacities'!$DC$17),(O206&lt;='Infill Capacities'!$DD$17))),((O206-'Infill Capacities'!$DC$17)*'Infill Capacities'!$CT$7*('Infill Capacities'!$CY$17)+'Infill Capacities'!$CS$17))+_xlfn.IFS((O206&lt;='Frame Capacities'!$BS$17),(O206*'Frame Capacities'!$BM$7*'Frame Capacities'!$BN$17),(AND((O206&gt;'Frame Capacities'!$BS$17),(O206&lt;='Frame Capacities'!$BT$17))),((O206-'Frame Capacities'!$BS$17)*'Frame Capacities'!$BM$7*('Frame Capacities'!$BO$17)+'Frame Capacities'!$BI$17),(AND((O206&gt;'Frame Capacities'!$BT$17),(O206&lt;='Frame Capacities'!$BU$17))),((O206-'Frame Capacities'!$BT$17)*'Frame Capacities'!$BM$7*('Frame Capacities'!$BP$17)+'Frame Capacities'!$BJ$17),(AND((O206&gt;'Frame Capacities'!$BU$17),(O206&lt;='Frame Capacities'!$BV$17))),((O206-'Frame Capacities'!$BU$17)*'Frame Capacities'!$BM$7*('Frame Capacities'!$BQ$17)+'Frame Capacities'!$BK$17))</f>
        <v>169.55256910622521</v>
      </c>
      <c r="U206" s="40">
        <f>U205+T206*K206</f>
        <v>1364.2908549103656</v>
      </c>
      <c r="V206" s="43">
        <v>0</v>
      </c>
      <c r="X206" s="17">
        <v>3</v>
      </c>
      <c r="Y206" s="15">
        <f>'Structural Information'!$Z$9</f>
        <v>40.367000000000004</v>
      </c>
      <c r="Z206" s="15">
        <f t="shared" si="140"/>
        <v>0.30179585086904537</v>
      </c>
      <c r="AA206" s="15">
        <f t="shared" si="141"/>
        <v>2.640713695104147</v>
      </c>
      <c r="AB206" s="23" t="s">
        <v>411</v>
      </c>
    </row>
    <row r="207" spans="3:28" x14ac:dyDescent="0.25">
      <c r="J207" s="41">
        <v>2</v>
      </c>
      <c r="K207" s="40">
        <f>'Structural Information'!$U$10</f>
        <v>3</v>
      </c>
      <c r="L207" s="40">
        <f>L208+K207</f>
        <v>5.75</v>
      </c>
      <c r="M207" s="85">
        <f>'Yield Mechanism'!$V$61</f>
        <v>4.9454519840690693E-3</v>
      </c>
      <c r="N207" s="16">
        <f>M207-M208</f>
        <v>2.6069804940244703E-3</v>
      </c>
      <c r="O207" s="42">
        <f t="shared" si="139"/>
        <v>8.6899349800815672E-4</v>
      </c>
      <c r="P207" s="85">
        <f>$C$30</f>
        <v>8.5386603238057183E-3</v>
      </c>
      <c r="Q207" s="85">
        <f>$D$30</f>
        <v>1.8270494715492639E-3</v>
      </c>
      <c r="R207" s="15">
        <f>O207/P207</f>
        <v>0.10177164391765411</v>
      </c>
      <c r="S207" s="15">
        <f t="shared" ref="S207:S208" si="144">O207/Q207</f>
        <v>0.4756266929495267</v>
      </c>
      <c r="T207" s="40">
        <f>_xlfn.IFS((O207&lt;='Infill Capacities'!$DA$18),(O207*'Infill Capacities'!$CU$18*'Infill Capacities'!$CT$8),(AND((O207&gt;'Infill Capacities'!$DA$18),(O207&lt;='Infill Capacities'!$DB$18))),((O207-'Infill Capacities'!$DA$18)*'Infill Capacities'!$CT$8*('Infill Capacities'!$CW$18)+'Infill Capacities'!$CP$18),(AND((O207&gt;'Infill Capacities'!$DB$18),(O207&lt;='Infill Capacities'!$DC$18))),((O207-'Infill Capacities'!$DB$18)*'Infill Capacities'!$CT$8*('Infill Capacities'!$CX$18)+'Infill Capacities'!$CQ$18),(AND((O207&gt;'Infill Capacities'!$DC$18),(O207&lt;='Infill Capacities'!$DD$18))),((O207-'Infill Capacities'!$DC$18)*'Infill Capacities'!$CT$8*('Infill Capacities'!$CY$18)+'Infill Capacities'!$CS$18))+_xlfn.IFS((O207&lt;='Frame Capacities'!$BS$18),(O207*'Frame Capacities'!$BM$8*'Frame Capacities'!$BN$18),(AND((O207&gt;'Frame Capacities'!$BS$18),(O207&lt;='Frame Capacities'!$BT$18))),((O207-'Frame Capacities'!$BS$18)*'Frame Capacities'!$BM$8*('Frame Capacities'!$BO$18)+'Frame Capacities'!$BI$18),(AND((O207&gt;'Frame Capacities'!$BT$18),(O207&lt;='Frame Capacities'!$BU$18))),((O207-'Frame Capacities'!$BT$18)*'Frame Capacities'!$BM$8*('Frame Capacities'!$BP$18)+'Frame Capacities'!$BJ$18),(AND((O207&gt;'Frame Capacities'!$BU$18),(O207&lt;='Frame Capacities'!$BV$18))),((O207-'Frame Capacities'!$BU$18)*'Frame Capacities'!$BM$8*('Frame Capacities'!$BQ$18)+'Frame Capacities'!$BK$18))</f>
        <v>190.22503849519182</v>
      </c>
      <c r="U207" s="40">
        <f>U206+T207*K207</f>
        <v>1934.965970395941</v>
      </c>
      <c r="V207" s="44"/>
      <c r="X207" s="17">
        <v>2</v>
      </c>
      <c r="Y207" s="15">
        <f>'Structural Information'!$Z$10</f>
        <v>40.367000000000004</v>
      </c>
      <c r="Z207" s="15">
        <f t="shared" si="140"/>
        <v>0.19963306024091615</v>
      </c>
      <c r="AA207" s="15">
        <f t="shared" si="141"/>
        <v>1.1478900963852678</v>
      </c>
      <c r="AB207" s="15">
        <f>(('Structural Information'!$Z$6*M203+'Structural Information'!$Z$7*M204+'Structural Information'!$Z$8*M205+'Structural Information'!$Z$9*M206+'Structural Information'!$Z$10*M207+'Structural Information'!$Z$11*M208)^2)/('Structural Information'!$Z$6*M203*M203+'Structural Information'!$Z$7*M204*M204+'Structural Information'!$Z$8*M205*M205+'Structural Information'!$Z$9*M206*M206+'Structural Information'!$Z$10*M207*M207+'Structural Information'!$Z$11*M208*M208)</f>
        <v>199.8136171286562</v>
      </c>
    </row>
    <row r="208" spans="3:28" x14ac:dyDescent="0.25">
      <c r="J208" s="41">
        <v>1</v>
      </c>
      <c r="K208" s="40">
        <f>'Structural Information'!$U$11</f>
        <v>2.75</v>
      </c>
      <c r="L208" s="40">
        <f>K208</f>
        <v>2.75</v>
      </c>
      <c r="M208" s="85">
        <f>'Yield Mechanism'!$V$62</f>
        <v>2.338471490044599E-3</v>
      </c>
      <c r="N208" s="16">
        <f>M208</f>
        <v>2.338471490044599E-3</v>
      </c>
      <c r="O208" s="42">
        <f t="shared" si="139"/>
        <v>8.5035326910712697E-4</v>
      </c>
      <c r="P208" s="85">
        <f>$C$31</f>
        <v>6.5680321766578668E-3</v>
      </c>
      <c r="Q208" s="85">
        <f>$D$31</f>
        <v>1.7839817374026652E-3</v>
      </c>
      <c r="R208" s="15">
        <f t="shared" ref="R208" si="145">O208/P208</f>
        <v>0.12946849927581017</v>
      </c>
      <c r="S208" s="15">
        <f t="shared" si="144"/>
        <v>0.47666029941829635</v>
      </c>
      <c r="T208" s="40">
        <f>_xlfn.IFS((O208&lt;='Infill Capacities'!$DA$19),(O208*'Infill Capacities'!$CU$19*'Infill Capacities'!$CT$9),(AND((O208&gt;'Infill Capacities'!$DA$19),(O208&lt;='Infill Capacities'!$DB$19))),((O208-'Infill Capacities'!$DA$19)*'Infill Capacities'!$CT$9*('Infill Capacities'!$CW$19)+'Infill Capacities'!$CP$19),(AND((O208&gt;'Infill Capacities'!$DB$19),(O208&lt;='Infill Capacities'!$DC$19))),((O208-'Infill Capacities'!$DB$19)*'Infill Capacities'!$CT$9*('Infill Capacities'!$CX$19)+'Infill Capacities'!$CQ$19),(AND((O208&gt;'Infill Capacities'!$DC$19),(O208&lt;='Infill Capacities'!$DD$19))),((O208-'Infill Capacities'!$DC$19)*'Infill Capacities'!$CT$9*('Infill Capacities'!$CY$19)+'Infill Capacities'!$CS$19))+_xlfn.IFS((O208&lt;='Frame Capacities'!$BS$19),(O208*'Frame Capacities'!$BM$9*'Frame Capacities'!$BN$19),(AND((O208&gt;'Frame Capacities'!$BS$19),(O208&lt;='Frame Capacities'!$BT$19))),((O208-'Frame Capacities'!$BS$19)*'Frame Capacities'!$BM$9*('Frame Capacities'!$BO$19)+'Frame Capacities'!$BI$19),(AND((O208&gt;'Frame Capacities'!$BT$19),(O208&lt;='Frame Capacities'!$BU$19))),((O208-'Frame Capacities'!$BT$19)*'Frame Capacities'!$BM$9*('Frame Capacities'!$BP$19)+'Frame Capacities'!$BJ$19),(AND((O208&gt;'Frame Capacities'!$BU$19),(O208&lt;='Frame Capacities'!$BV$19))),((O208-'Frame Capacities'!$BU$19)*'Frame Capacities'!$BM$9*('Frame Capacities'!$BQ$19)+'Frame Capacities'!$BK$19))</f>
        <v>200</v>
      </c>
      <c r="U208" s="40">
        <f>U207+T208*K208</f>
        <v>2484.965970395941</v>
      </c>
      <c r="V208" s="46"/>
      <c r="X208" s="17">
        <v>1</v>
      </c>
      <c r="Y208" s="15">
        <f>'Structural Information'!$Z$11</f>
        <v>40.367000000000004</v>
      </c>
      <c r="Z208" s="15">
        <f t="shared" si="140"/>
        <v>9.4397078638630338E-2</v>
      </c>
      <c r="AA208" s="15">
        <f t="shared" si="141"/>
        <v>0.25959196625623343</v>
      </c>
      <c r="AB208" s="14" t="s">
        <v>410</v>
      </c>
    </row>
    <row r="209" spans="10:28" x14ac:dyDescent="0.25">
      <c r="X209" s="36"/>
      <c r="Y209" s="14" t="s">
        <v>99</v>
      </c>
      <c r="Z209" s="22">
        <f>SUM(Z203:Z208)</f>
        <v>1.9313304698046576</v>
      </c>
      <c r="AA209" s="22">
        <f>SUM(AA203:AA208)</f>
        <v>23.996282500078117</v>
      </c>
      <c r="AB209" s="24">
        <f>2*PI()*SQRT(AB207/AB205)</f>
        <v>0.70512649128662597</v>
      </c>
    </row>
    <row r="211" spans="10:28" ht="15.75" x14ac:dyDescent="0.25">
      <c r="J211" s="886" t="s">
        <v>421</v>
      </c>
      <c r="K211" s="886"/>
      <c r="L211" s="886"/>
      <c r="M211" s="886"/>
      <c r="N211" s="886"/>
      <c r="O211" s="886"/>
      <c r="P211" s="886"/>
      <c r="Q211" s="886"/>
      <c r="R211" s="886"/>
      <c r="S211" s="886"/>
      <c r="T211" s="886"/>
      <c r="U211" s="886"/>
      <c r="V211" s="886"/>
      <c r="W211" s="37"/>
      <c r="X211" s="886" t="s">
        <v>128</v>
      </c>
      <c r="Y211" s="886"/>
      <c r="Z211" s="886"/>
      <c r="AA211" s="886"/>
      <c r="AB211" s="886"/>
    </row>
    <row r="212" spans="10:28" x14ac:dyDescent="0.25">
      <c r="J212" s="550" t="s">
        <v>9</v>
      </c>
      <c r="K212" s="547" t="s">
        <v>3</v>
      </c>
      <c r="L212" s="547" t="s">
        <v>92</v>
      </c>
      <c r="M212" s="887" t="s">
        <v>94</v>
      </c>
      <c r="N212" s="887" t="s">
        <v>102</v>
      </c>
      <c r="O212" s="888" t="s">
        <v>123</v>
      </c>
      <c r="P212" s="888" t="s">
        <v>295</v>
      </c>
      <c r="Q212" s="888" t="s">
        <v>296</v>
      </c>
      <c r="R212" s="887" t="s">
        <v>298</v>
      </c>
      <c r="S212" s="887" t="s">
        <v>297</v>
      </c>
      <c r="T212" s="889" t="s">
        <v>458</v>
      </c>
      <c r="U212" s="547" t="s">
        <v>124</v>
      </c>
      <c r="V212" s="550" t="s">
        <v>100</v>
      </c>
      <c r="X212" s="550" t="s">
        <v>9</v>
      </c>
      <c r="Y212" s="890" t="s">
        <v>97</v>
      </c>
      <c r="Z212" s="890" t="s">
        <v>98</v>
      </c>
      <c r="AA212" s="890" t="s">
        <v>126</v>
      </c>
      <c r="AB212" s="547" t="s">
        <v>127</v>
      </c>
    </row>
    <row r="213" spans="10:28" x14ac:dyDescent="0.25">
      <c r="J213" s="550"/>
      <c r="K213" s="547"/>
      <c r="L213" s="547"/>
      <c r="M213" s="550"/>
      <c r="N213" s="550"/>
      <c r="O213" s="547"/>
      <c r="P213" s="888"/>
      <c r="Q213" s="888"/>
      <c r="R213" s="887"/>
      <c r="S213" s="887"/>
      <c r="T213" s="593"/>
      <c r="U213" s="547"/>
      <c r="V213" s="550"/>
      <c r="X213" s="550"/>
      <c r="Y213" s="890"/>
      <c r="Z213" s="890"/>
      <c r="AA213" s="890"/>
      <c r="AB213" s="547"/>
    </row>
    <row r="214" spans="10:28" x14ac:dyDescent="0.25">
      <c r="J214" s="41">
        <v>6</v>
      </c>
      <c r="K214" s="40">
        <f>'Structural Information'!$U$6</f>
        <v>3</v>
      </c>
      <c r="L214" s="40">
        <f>L215+K214</f>
        <v>17.75</v>
      </c>
      <c r="M214" s="85">
        <f>'Yield Mechanism'!$V$57</f>
        <v>1.2606056222044743E-2</v>
      </c>
      <c r="N214" s="16">
        <f>M214-M215</f>
        <v>1.099279483050615E-3</v>
      </c>
      <c r="O214" s="42">
        <f t="shared" ref="O214:O219" si="146">N214/K214</f>
        <v>3.6642649435020502E-4</v>
      </c>
      <c r="P214" s="85">
        <f>$C$26</f>
        <v>8.2871046175051685E-3</v>
      </c>
      <c r="Q214" s="85">
        <f>$D$26</f>
        <v>2.9500904244285087E-3</v>
      </c>
      <c r="R214" s="15">
        <f>O214/P214</f>
        <v>4.4216467784923136E-2</v>
      </c>
      <c r="S214" s="15">
        <f>O214/Q214</f>
        <v>0.12420856368197226</v>
      </c>
      <c r="T214" s="40">
        <f>_xlfn.IFS((O214&lt;='Infill Capacities'!$DA$14),(O214*'Infill Capacities'!$CU$14*'Infill Capacities'!$CT$4),(AND((O214&gt;'Infill Capacities'!$DA$14),(O214&lt;='Infill Capacities'!$DB$14))),((O214-'Infill Capacities'!$DA$14)*'Infill Capacities'!$CT$4*('Infill Capacities'!$CW$14)+'Infill Capacities'!$CP$14),(AND((O214&gt;'Infill Capacities'!$DB$14),(O214&lt;='Infill Capacities'!$DC$14))),((O214-'Infill Capacities'!$DB$14)*'Infill Capacities'!$CT$4*('Infill Capacities'!$CX$14)+'Infill Capacities'!$CQ$14),(AND((O214&gt;'Infill Capacities'!$DC$14),(O214&lt;='Infill Capacities'!$DD$14))),((O214-'Infill Capacities'!$DC$14)*'Infill Capacities'!$CT$4*('Infill Capacities'!$CY$14)+'Infill Capacities'!$CS$14))+_xlfn.IFS((O214&lt;='Frame Capacities'!$BS$14),(O214*'Frame Capacities'!$BM$4*'Frame Capacities'!$BN$14),(AND((O214&gt;'Frame Capacities'!$BS$14),(O214&lt;='Frame Capacities'!$BT$14))),((O214-'Frame Capacities'!$BS$14)*'Frame Capacities'!$BM$4*('Frame Capacities'!$BO$14)+'Frame Capacities'!$BI$14),(AND((O214&gt;'Frame Capacities'!$BT$14),(O214&lt;='Frame Capacities'!$BU$14))),((O214-'Frame Capacities'!$BT$14)*'Frame Capacities'!$BM$4*('Frame Capacities'!$BP$14)+'Frame Capacities'!$BJ$14),(AND((O214&gt;'Frame Capacities'!$BU$14),(O214&lt;='Frame Capacities'!$BV$14))),((O214-'Frame Capacities'!$BU$14)*'Frame Capacities'!$BM$4*('Frame Capacities'!$BQ$14)+'Frame Capacities'!$BK$14))</f>
        <v>49.404509716035747</v>
      </c>
      <c r="U214" s="40">
        <f>K214*T214</f>
        <v>148.21352914810723</v>
      </c>
      <c r="V214" s="15">
        <f>U219/AB214</f>
        <v>200.00141667934423</v>
      </c>
      <c r="X214" s="17">
        <v>6</v>
      </c>
      <c r="Y214" s="15">
        <f>'Structural Information'!$Z$6</f>
        <v>37.8446</v>
      </c>
      <c r="Z214" s="15">
        <f t="shared" ref="Z214:Z219" si="147">Y214*M214</f>
        <v>0.47707115530079447</v>
      </c>
      <c r="AA214" s="15">
        <f t="shared" ref="AA214:AA219" si="148">Z214*L214</f>
        <v>8.4680130065891017</v>
      </c>
      <c r="AB214" s="15">
        <f>AA220/Z220</f>
        <v>12.424741842604076</v>
      </c>
    </row>
    <row r="215" spans="10:28" x14ac:dyDescent="0.25">
      <c r="J215" s="41">
        <v>5</v>
      </c>
      <c r="K215" s="40">
        <f>'Structural Information'!$U$7</f>
        <v>3</v>
      </c>
      <c r="L215" s="40">
        <f>L216+K215</f>
        <v>14.75</v>
      </c>
      <c r="M215" s="85">
        <f>'Yield Mechanism'!$V$58</f>
        <v>1.1506776738994128E-2</v>
      </c>
      <c r="N215" s="16">
        <f>M215-M216</f>
        <v>1.7478333413600416E-3</v>
      </c>
      <c r="O215" s="42">
        <f t="shared" si="146"/>
        <v>5.8261111378668051E-4</v>
      </c>
      <c r="P215" s="85">
        <f>$C$27</f>
        <v>9.5976000000000013E-3</v>
      </c>
      <c r="Q215" s="85">
        <f>$D$27</f>
        <v>2.3392237382840416E-3</v>
      </c>
      <c r="R215" s="15">
        <f t="shared" ref="R215:R217" si="149">O215/P215</f>
        <v>6.0703833644523676E-2</v>
      </c>
      <c r="S215" s="15">
        <f t="shared" ref="S215:S216" si="150">O215/Q215</f>
        <v>0.24906173114251143</v>
      </c>
      <c r="T215" s="40">
        <f>_xlfn.IFS((O215&lt;='Infill Capacities'!$DA$15),(O215*'Infill Capacities'!$CU$15*'Infill Capacities'!$CT$5),(AND((O215&gt;'Infill Capacities'!$DA$15),(O215&lt;='Infill Capacities'!$DB$15))),((O215-'Infill Capacities'!$DA$15)*'Infill Capacities'!$CT$5*('Infill Capacities'!$CW$15)+'Infill Capacities'!$CP$15),(AND((O215&gt;'Infill Capacities'!$DB$15),(O215&lt;='Infill Capacities'!$DC$15))),((O215-'Infill Capacities'!$DB$15)*'Infill Capacities'!$CT$5*('Infill Capacities'!$CX$15)+'Infill Capacities'!$CQ$15),(AND((O215&gt;'Infill Capacities'!$DC$15),(O215&lt;='Infill Capacities'!$DD$15))),((O215-'Infill Capacities'!$DC$15)*'Infill Capacities'!$CT$5*('Infill Capacities'!$CY$15)+'Infill Capacities'!$CS$15))+_xlfn.IFS((O215&lt;='Frame Capacities'!$BS$15),(O215*'Frame Capacities'!$BM$5*'Frame Capacities'!$BN$15),(AND((O215&gt;'Frame Capacities'!$BS$15),(O215&lt;='Frame Capacities'!$BT$15))),((O215-'Frame Capacities'!$BS$15)*'Frame Capacities'!$BM$5*('Frame Capacities'!$BO$15)+'Frame Capacities'!$BI$15),(AND((O215&gt;'Frame Capacities'!$BT$15),(O215&lt;='Frame Capacities'!$BU$15))),((O215-'Frame Capacities'!$BT$15)*'Frame Capacities'!$BM$5*('Frame Capacities'!$BP$15)+'Frame Capacities'!$BJ$15),(AND((O215&gt;'Frame Capacities'!$BU$15),(O215&lt;='Frame Capacities'!$BV$15))),((O215-'Frame Capacities'!$BU$15)*'Frame Capacities'!$BM$5*('Frame Capacities'!$BQ$15)+'Frame Capacities'!$BK$15))</f>
        <v>97.506028793742317</v>
      </c>
      <c r="U215" s="40">
        <f>U214+T215*K215</f>
        <v>440.73161552933419</v>
      </c>
      <c r="V215" s="44"/>
      <c r="X215" s="17">
        <v>5</v>
      </c>
      <c r="Y215" s="15">
        <f>'Structural Information'!$Z$7</f>
        <v>40.367000000000004</v>
      </c>
      <c r="Z215" s="15">
        <f t="shared" si="147"/>
        <v>0.46449405662297599</v>
      </c>
      <c r="AA215" s="15">
        <f t="shared" si="148"/>
        <v>6.8512873351888963</v>
      </c>
      <c r="AB215" s="14" t="s">
        <v>409</v>
      </c>
    </row>
    <row r="216" spans="10:28" x14ac:dyDescent="0.25">
      <c r="J216" s="41">
        <v>4</v>
      </c>
      <c r="K216" s="40">
        <f>'Structural Information'!$U$8</f>
        <v>3</v>
      </c>
      <c r="L216" s="40">
        <f>L217+K216</f>
        <v>11.75</v>
      </c>
      <c r="M216" s="85">
        <f>'Yield Mechanism'!$V$59</f>
        <v>9.7589433976340862E-3</v>
      </c>
      <c r="N216" s="42">
        <f>M216-M217</f>
        <v>2.2826421894926504E-3</v>
      </c>
      <c r="O216" s="42">
        <f t="shared" si="146"/>
        <v>7.6088072983088346E-4</v>
      </c>
      <c r="P216" s="85">
        <f>$C$28</f>
        <v>9.5975999999999995E-3</v>
      </c>
      <c r="Q216" s="85">
        <f>$D$28</f>
        <v>2.15062667048332E-3</v>
      </c>
      <c r="R216" s="15">
        <f t="shared" si="149"/>
        <v>7.927822891461235E-2</v>
      </c>
      <c r="S216" s="15">
        <f t="shared" si="150"/>
        <v>0.35379489163495181</v>
      </c>
      <c r="T216" s="40">
        <f>_xlfn.IFS((O216&lt;='Infill Capacities'!$DA$16),(O216*'Infill Capacities'!$CU$16*'Infill Capacities'!$CT$6),(AND((O216&gt;'Infill Capacities'!$DA$16),(O216&lt;='Infill Capacities'!$DB$16))),((O216-'Infill Capacities'!$DA$16)*'Infill Capacities'!$CT$6*('Infill Capacities'!$CW$16)+'Infill Capacities'!$CP$16),(AND((O216&gt;'Infill Capacities'!$DB$16),(O216&lt;='Infill Capacities'!$DC$16))),((O216-'Infill Capacities'!$DB$16)*'Infill Capacities'!$CT$6*('Infill Capacities'!$CX$16)+'Infill Capacities'!$CQ$16),(AND((O216&gt;'Infill Capacities'!$DC$16),(O216&lt;='Infill Capacities'!$DD$16))),((O216-'Infill Capacities'!$DC$16)*'Infill Capacities'!$CT$6*('Infill Capacities'!$CY$16)+'Infill Capacities'!$CS$16))+_xlfn.IFS((O216&lt;='Frame Capacities'!$BS$16),(O216*'Frame Capacities'!$BM$6*'Frame Capacities'!$BN$16),(AND((O216&gt;'Frame Capacities'!$BS$16),(O216&lt;='Frame Capacities'!$BT$16))),((O216-'Frame Capacities'!$BS$16)*'Frame Capacities'!$BM$6*('Frame Capacities'!$BO$16)+'Frame Capacities'!$BI$16),(AND((O216&gt;'Frame Capacities'!$BT$16),(O216&lt;='Frame Capacities'!$BU$16))),((O216-'Frame Capacities'!$BT$16)*'Frame Capacities'!$BM$6*('Frame Capacities'!$BP$16)+'Frame Capacities'!$BJ$16),(AND((O216&gt;'Frame Capacities'!$BU$16),(O216&lt;='Frame Capacities'!$BV$16))),((O216-'Frame Capacities'!$BU$16)*'Frame Capacities'!$BM$6*('Frame Capacities'!$BQ$16)+'Frame Capacities'!$BK$16))</f>
        <v>138.30051068745192</v>
      </c>
      <c r="U216" s="40">
        <f>U215+T216*K216</f>
        <v>855.63314759168998</v>
      </c>
      <c r="V216" s="45" t="s">
        <v>134</v>
      </c>
      <c r="X216" s="17">
        <v>4</v>
      </c>
      <c r="Y216" s="15">
        <f>'Structural Information'!$Z$8</f>
        <v>40.367000000000004</v>
      </c>
      <c r="Z216" s="15">
        <f t="shared" si="147"/>
        <v>0.39393926813229518</v>
      </c>
      <c r="AA216" s="15">
        <f t="shared" si="148"/>
        <v>4.6287864005544685</v>
      </c>
      <c r="AB216" s="24">
        <f>T219/M214</f>
        <v>15865.390132899103</v>
      </c>
    </row>
    <row r="217" spans="10:28" x14ac:dyDescent="0.25">
      <c r="J217" s="41">
        <v>3</v>
      </c>
      <c r="K217" s="40">
        <f>'Structural Information'!$U$9</f>
        <v>3</v>
      </c>
      <c r="L217" s="40">
        <f>L218+K217</f>
        <v>8.75</v>
      </c>
      <c r="M217" s="85">
        <f>'Yield Mechanism'!$V$60</f>
        <v>7.4763012081414358E-3</v>
      </c>
      <c r="N217" s="16">
        <f>M217-M218</f>
        <v>2.5308492240723665E-3</v>
      </c>
      <c r="O217" s="42">
        <f t="shared" si="146"/>
        <v>8.4361640802412213E-4</v>
      </c>
      <c r="P217" s="85">
        <f>$C$29</f>
        <v>9.0401636363636392E-3</v>
      </c>
      <c r="Q217" s="85">
        <f>$D$29</f>
        <v>1.9804855923109218E-3</v>
      </c>
      <c r="R217" s="40">
        <f t="shared" si="149"/>
        <v>9.3318709921434859E-2</v>
      </c>
      <c r="S217" s="15">
        <f>O217/Q217</f>
        <v>0.42596442574457288</v>
      </c>
      <c r="T217" s="40">
        <f>_xlfn.IFS((O217&lt;='Infill Capacities'!$DA$17),(O217*'Infill Capacities'!$CU$17*'Infill Capacities'!$CT$7),(AND((O217&gt;'Infill Capacities'!$DA$17),(O217&lt;='Infill Capacities'!$DB$17))),((O217-'Infill Capacities'!$DA$17)*'Infill Capacities'!$CT$7*('Infill Capacities'!$CW$17)+'Infill Capacities'!$CP$17),(AND((O217&gt;'Infill Capacities'!$DB$17),(O217&lt;='Infill Capacities'!$DC$17))),((O217-'Infill Capacities'!$DB$17)*'Infill Capacities'!$CT$7*('Infill Capacities'!$CX$17)+'Infill Capacities'!$CQ$17),(AND((O217&gt;'Infill Capacities'!$DC$17),(O217&lt;='Infill Capacities'!$DD$17))),((O217-'Infill Capacities'!$DC$17)*'Infill Capacities'!$CT$7*('Infill Capacities'!$CY$17)+'Infill Capacities'!$CS$17))+_xlfn.IFS((O217&lt;='Frame Capacities'!$BS$17),(O217*'Frame Capacities'!$BM$7*'Frame Capacities'!$BN$17),(AND((O217&gt;'Frame Capacities'!$BS$17),(O217&lt;='Frame Capacities'!$BT$17))),((O217-'Frame Capacities'!$BS$17)*'Frame Capacities'!$BM$7*('Frame Capacities'!$BO$17)+'Frame Capacities'!$BI$17),(AND((O217&gt;'Frame Capacities'!$BT$17),(O217&lt;='Frame Capacities'!$BU$17))),((O217-'Frame Capacities'!$BT$17)*'Frame Capacities'!$BM$7*('Frame Capacities'!$BP$17)+'Frame Capacities'!$BJ$17),(AND((O217&gt;'Frame Capacities'!$BU$17),(O217&lt;='Frame Capacities'!$BV$17))),((O217-'Frame Capacities'!$BU$17)*'Frame Capacities'!$BM$7*('Frame Capacities'!$BQ$17)+'Frame Capacities'!$BK$17))</f>
        <v>169.55256910622521</v>
      </c>
      <c r="U217" s="40">
        <f>U216+T217*K217</f>
        <v>1364.2908549103656</v>
      </c>
      <c r="V217" s="43">
        <v>0</v>
      </c>
      <c r="X217" s="17">
        <v>3</v>
      </c>
      <c r="Y217" s="15">
        <f>'Structural Information'!$Z$9</f>
        <v>40.367000000000004</v>
      </c>
      <c r="Z217" s="15">
        <f t="shared" si="147"/>
        <v>0.30179585086904537</v>
      </c>
      <c r="AA217" s="15">
        <f t="shared" si="148"/>
        <v>2.640713695104147</v>
      </c>
      <c r="AB217" s="23" t="s">
        <v>411</v>
      </c>
    </row>
    <row r="218" spans="10:28" x14ac:dyDescent="0.25">
      <c r="J218" s="41">
        <v>2</v>
      </c>
      <c r="K218" s="40">
        <f>'Structural Information'!$U$10</f>
        <v>3</v>
      </c>
      <c r="L218" s="40">
        <f>L219+K218</f>
        <v>5.75</v>
      </c>
      <c r="M218" s="85">
        <f>'Yield Mechanism'!$V$61</f>
        <v>4.9454519840690693E-3</v>
      </c>
      <c r="N218" s="16">
        <f>M218-M219</f>
        <v>2.6069804940244703E-3</v>
      </c>
      <c r="O218" s="42">
        <f t="shared" si="146"/>
        <v>8.6899349800815672E-4</v>
      </c>
      <c r="P218" s="85">
        <f>$C$30</f>
        <v>8.5386603238057183E-3</v>
      </c>
      <c r="Q218" s="85">
        <f>$D$30</f>
        <v>1.8270494715492639E-3</v>
      </c>
      <c r="R218" s="15">
        <f>O218/P218</f>
        <v>0.10177164391765411</v>
      </c>
      <c r="S218" s="15">
        <f t="shared" ref="S218:S219" si="151">O218/Q218</f>
        <v>0.4756266929495267</v>
      </c>
      <c r="T218" s="40">
        <f>_xlfn.IFS((O218&lt;='Infill Capacities'!$DA$18),(O218*'Infill Capacities'!$CU$18*'Infill Capacities'!$CT$8),(AND((O218&gt;'Infill Capacities'!$DA$18),(O218&lt;='Infill Capacities'!$DB$18))),((O218-'Infill Capacities'!$DA$18)*'Infill Capacities'!$CT$8*('Infill Capacities'!$CW$18)+'Infill Capacities'!$CP$18),(AND((O218&gt;'Infill Capacities'!$DB$18),(O218&lt;='Infill Capacities'!$DC$18))),((O218-'Infill Capacities'!$DB$18)*'Infill Capacities'!$CT$8*('Infill Capacities'!$CX$18)+'Infill Capacities'!$CQ$18),(AND((O218&gt;'Infill Capacities'!$DC$18),(O218&lt;='Infill Capacities'!$DD$18))),((O218-'Infill Capacities'!$DC$18)*'Infill Capacities'!$CT$8*('Infill Capacities'!$CY$18)+'Infill Capacities'!$CS$18))+_xlfn.IFS((O218&lt;='Frame Capacities'!$BS$18),(O218*'Frame Capacities'!$BM$8*'Frame Capacities'!$BN$18),(AND((O218&gt;'Frame Capacities'!$BS$18),(O218&lt;='Frame Capacities'!$BT$18))),((O218-'Frame Capacities'!$BS$18)*'Frame Capacities'!$BM$8*('Frame Capacities'!$BO$18)+'Frame Capacities'!$BI$18),(AND((O218&gt;'Frame Capacities'!$BT$18),(O218&lt;='Frame Capacities'!$BU$18))),((O218-'Frame Capacities'!$BT$18)*'Frame Capacities'!$BM$8*('Frame Capacities'!$BP$18)+'Frame Capacities'!$BJ$18),(AND((O218&gt;'Frame Capacities'!$BU$18),(O218&lt;='Frame Capacities'!$BV$18))),((O218-'Frame Capacities'!$BU$18)*'Frame Capacities'!$BM$8*('Frame Capacities'!$BQ$18)+'Frame Capacities'!$BK$18))</f>
        <v>190.22503849519182</v>
      </c>
      <c r="U218" s="40">
        <f>U217+T218*K218</f>
        <v>1934.965970395941</v>
      </c>
      <c r="V218" s="44"/>
      <c r="X218" s="17">
        <v>2</v>
      </c>
      <c r="Y218" s="15">
        <f>'Structural Information'!$Z$10</f>
        <v>40.367000000000004</v>
      </c>
      <c r="Z218" s="15">
        <f t="shared" si="147"/>
        <v>0.19963306024091615</v>
      </c>
      <c r="AA218" s="15">
        <f t="shared" si="148"/>
        <v>1.1478900963852678</v>
      </c>
      <c r="AB218" s="15">
        <f>(('Structural Information'!$Z$6*M214+'Structural Information'!$Z$7*M215+'Structural Information'!$Z$8*M216+'Structural Information'!$Z$9*M217+'Structural Information'!$Z$10*M218+'Structural Information'!$Z$11*M219)^2)/('Structural Information'!$Z$6*M214*M214+'Structural Information'!$Z$7*M215*M215+'Structural Information'!$Z$8*M216*M216+'Structural Information'!$Z$9*M217*M217+'Structural Information'!$Z$10*M218*M218+'Structural Information'!$Z$11*M219*M219)</f>
        <v>199.8136171286562</v>
      </c>
    </row>
    <row r="219" spans="10:28" x14ac:dyDescent="0.25">
      <c r="J219" s="41">
        <v>1</v>
      </c>
      <c r="K219" s="40">
        <f>'Structural Information'!$U$11</f>
        <v>2.75</v>
      </c>
      <c r="L219" s="40">
        <f>K219</f>
        <v>2.75</v>
      </c>
      <c r="M219" s="85">
        <f>'Yield Mechanism'!$V$62</f>
        <v>2.338471490044599E-3</v>
      </c>
      <c r="N219" s="16">
        <f>M219</f>
        <v>2.338471490044599E-3</v>
      </c>
      <c r="O219" s="42">
        <f t="shared" si="146"/>
        <v>8.5035326910712697E-4</v>
      </c>
      <c r="P219" s="85">
        <f>$C$31</f>
        <v>6.5680321766578668E-3</v>
      </c>
      <c r="Q219" s="85">
        <f>$D$31</f>
        <v>1.7839817374026652E-3</v>
      </c>
      <c r="R219" s="15">
        <f t="shared" ref="R219" si="152">O219/P219</f>
        <v>0.12946849927581017</v>
      </c>
      <c r="S219" s="15">
        <f t="shared" si="151"/>
        <v>0.47666029941829635</v>
      </c>
      <c r="T219" s="40">
        <f>_xlfn.IFS((O219&lt;='Infill Capacities'!$DA$19),(O219*'Infill Capacities'!$CU$19*'Infill Capacities'!$CT$9),(AND((O219&gt;'Infill Capacities'!$DA$19),(O219&lt;='Infill Capacities'!$DB$19))),((O219-'Infill Capacities'!$DA$19)*'Infill Capacities'!$CT$9*('Infill Capacities'!$CW$19)+'Infill Capacities'!$CP$19),(AND((O219&gt;'Infill Capacities'!$DB$19),(O219&lt;='Infill Capacities'!$DC$19))),((O219-'Infill Capacities'!$DB$19)*'Infill Capacities'!$CT$9*('Infill Capacities'!$CX$19)+'Infill Capacities'!$CQ$19),(AND((O219&gt;'Infill Capacities'!$DC$19),(O219&lt;='Infill Capacities'!$DD$19))),((O219-'Infill Capacities'!$DC$19)*'Infill Capacities'!$CT$9*('Infill Capacities'!$CY$19)+'Infill Capacities'!$CS$19))+_xlfn.IFS((O219&lt;='Frame Capacities'!$BS$19),(O219*'Frame Capacities'!$BM$9*'Frame Capacities'!$BN$19),(AND((O219&gt;'Frame Capacities'!$BS$19),(O219&lt;='Frame Capacities'!$BT$19))),((O219-'Frame Capacities'!$BS$19)*'Frame Capacities'!$BM$9*('Frame Capacities'!$BO$19)+'Frame Capacities'!$BI$19),(AND((O219&gt;'Frame Capacities'!$BT$19),(O219&lt;='Frame Capacities'!$BU$19))),((O219-'Frame Capacities'!$BT$19)*'Frame Capacities'!$BM$9*('Frame Capacities'!$BP$19)+'Frame Capacities'!$BJ$19),(AND((O219&gt;'Frame Capacities'!$BU$19),(O219&lt;='Frame Capacities'!$BV$19))),((O219-'Frame Capacities'!$BU$19)*'Frame Capacities'!$BM$9*('Frame Capacities'!$BQ$19)+'Frame Capacities'!$BK$19))</f>
        <v>200</v>
      </c>
      <c r="U219" s="40">
        <f>U218+T219*K219</f>
        <v>2484.965970395941</v>
      </c>
      <c r="V219" s="46"/>
      <c r="X219" s="17">
        <v>1</v>
      </c>
      <c r="Y219" s="15">
        <f>'Structural Information'!$Z$11</f>
        <v>40.367000000000004</v>
      </c>
      <c r="Z219" s="15">
        <f t="shared" si="147"/>
        <v>9.4397078638630338E-2</v>
      </c>
      <c r="AA219" s="15">
        <f t="shared" si="148"/>
        <v>0.25959196625623343</v>
      </c>
      <c r="AB219" s="14" t="s">
        <v>410</v>
      </c>
    </row>
    <row r="220" spans="10:28" x14ac:dyDescent="0.25">
      <c r="X220" s="36"/>
      <c r="Y220" s="14" t="s">
        <v>99</v>
      </c>
      <c r="Z220" s="22">
        <f>SUM(Z214:Z219)</f>
        <v>1.9313304698046576</v>
      </c>
      <c r="AA220" s="22">
        <f>SUM(AA214:AA219)</f>
        <v>23.996282500078117</v>
      </c>
      <c r="AB220" s="24">
        <f>2*PI()*SQRT(AB218/AB216)</f>
        <v>0.70512649128662597</v>
      </c>
    </row>
    <row r="223" spans="10:28" ht="15.75" x14ac:dyDescent="0.25">
      <c r="J223" s="941" t="str">
        <f>'[2]Displaced Shapes'!V2</f>
        <v>Storey Stiffnesses (OpenSees)</v>
      </c>
      <c r="K223" s="942"/>
      <c r="L223" s="942"/>
      <c r="M223" s="942"/>
      <c r="N223" s="942"/>
      <c r="O223" s="942"/>
      <c r="P223" s="942"/>
      <c r="Q223" s="943"/>
      <c r="R223" s="940" t="str">
        <f>[3]Sheet2!O3</f>
        <v>Truss Stiff. 4 [kN/m]</v>
      </c>
      <c r="S223" s="173" t="s">
        <v>275</v>
      </c>
      <c r="T223" s="921" t="s">
        <v>253</v>
      </c>
    </row>
    <row r="224" spans="10:28" x14ac:dyDescent="0.25">
      <c r="J224" s="547" t="str">
        <f>'[2]Displaced Shapes'!V3</f>
        <v>Storey</v>
      </c>
      <c r="K224" s="547" t="str">
        <f>'[2]Displaced Shapes'!W3</f>
        <v>Load Coeff.</v>
      </c>
      <c r="L224" s="920" t="str">
        <f>'[2]Displaced Shapes'!X3</f>
        <v>Cumul. L. Coeff.</v>
      </c>
      <c r="M224" s="547" t="str">
        <f>'[2]Displaced Shapes'!Y3</f>
        <v>Storey Disp. (m)</v>
      </c>
      <c r="N224" s="920" t="str">
        <f>'[2]Displaced Shapes'!Z3</f>
        <v>Base Shear (kN)</v>
      </c>
      <c r="O224" s="547" t="str">
        <f>'[2]Displaced Shapes'!AA3</f>
        <v>K1 (kN/m)</v>
      </c>
      <c r="P224" s="918" t="s">
        <v>274</v>
      </c>
      <c r="Q224" s="916" t="s">
        <v>273</v>
      </c>
      <c r="R224" s="940"/>
      <c r="S224" s="936" t="s">
        <v>273</v>
      </c>
      <c r="T224" s="922"/>
    </row>
    <row r="225" spans="10:20" x14ac:dyDescent="0.25">
      <c r="J225" s="547">
        <f>'[2]Displaced Shapes'!V4</f>
        <v>0</v>
      </c>
      <c r="K225" s="547">
        <f>'[2]Displaced Shapes'!W4</f>
        <v>0</v>
      </c>
      <c r="L225" s="920">
        <f>'[2]Displaced Shapes'!X4</f>
        <v>0</v>
      </c>
      <c r="M225" s="547">
        <f>'[2]Displaced Shapes'!Y4</f>
        <v>0</v>
      </c>
      <c r="N225" s="920">
        <f>'[2]Displaced Shapes'!Z4</f>
        <v>0</v>
      </c>
      <c r="O225" s="547">
        <f>'[2]Displaced Shapes'!AA4</f>
        <v>0</v>
      </c>
      <c r="P225" s="919"/>
      <c r="Q225" s="917"/>
      <c r="R225" s="940"/>
      <c r="S225" s="936"/>
      <c r="T225" s="939"/>
    </row>
    <row r="226" spans="10:20" x14ac:dyDescent="0.25">
      <c r="J226" s="56">
        <f>'[2]Displaced Shapes'!V5</f>
        <v>6</v>
      </c>
      <c r="K226" s="39">
        <f>'[1]Displaced Shapes'!W5</f>
        <v>0.2857142857142857</v>
      </c>
      <c r="L226" s="39">
        <f>'[1]Displaced Shapes'!X5</f>
        <v>0.2857142857142857</v>
      </c>
      <c r="M226" s="56">
        <f>'[1]Displaced Shapes'!Y5</f>
        <v>9.4651000000000023E-4</v>
      </c>
      <c r="N226" s="24">
        <f>'[1]Displaced Shapes'!Z5</f>
        <v>43.015979999999992</v>
      </c>
      <c r="O226" s="161">
        <f t="shared" ref="O226:O231" si="153">N226/M226</f>
        <v>45446.936640922948</v>
      </c>
      <c r="P226" s="24">
        <v>3705.0091458580678</v>
      </c>
      <c r="Q226" s="165">
        <f t="shared" ref="Q226:Q230" si="154">O226-P226</f>
        <v>41741.927495064883</v>
      </c>
      <c r="R226" s="15">
        <f>[3]Sheet2!O5</f>
        <v>7645.3055715294167</v>
      </c>
      <c r="S226" s="172">
        <f>'System Capacities'!J19</f>
        <v>41360.088148361407</v>
      </c>
      <c r="T226" s="168">
        <f>(Q226-S226)/Q226</f>
        <v>9.1476213394463199E-3</v>
      </c>
    </row>
    <row r="227" spans="10:20" x14ac:dyDescent="0.25">
      <c r="J227" s="56">
        <f>'[2]Displaced Shapes'!V6</f>
        <v>5</v>
      </c>
      <c r="K227" s="39">
        <f>'[1]Displaced Shapes'!W6</f>
        <v>0.23809523809523808</v>
      </c>
      <c r="L227" s="39">
        <f>'[1]Displaced Shapes'!X6</f>
        <v>0.52380952380952372</v>
      </c>
      <c r="M227" s="56">
        <f>'[1]Displaced Shapes'!Y6</f>
        <v>1.4169599999999992E-3</v>
      </c>
      <c r="N227" s="24">
        <f>'[1]Displaced Shapes'!Z6</f>
        <v>78.862629999999982</v>
      </c>
      <c r="O227" s="161">
        <f t="shared" si="153"/>
        <v>55656.214713188812</v>
      </c>
      <c r="P227" s="24">
        <v>3860.9974288689132</v>
      </c>
      <c r="Q227" s="165">
        <f t="shared" si="154"/>
        <v>51795.217284319901</v>
      </c>
      <c r="R227" s="15">
        <f>[3]Sheet2!O6</f>
        <v>11879.94598367702</v>
      </c>
      <c r="S227" s="172">
        <f>'System Capacities'!J20</f>
        <v>52160.893378034008</v>
      </c>
      <c r="T227" s="168">
        <f t="shared" ref="T227:T231" si="155">(Q227-S227)/Q227</f>
        <v>-7.060035904604846E-3</v>
      </c>
    </row>
    <row r="228" spans="10:20" x14ac:dyDescent="0.25">
      <c r="J228" s="56">
        <f>'[2]Displaced Shapes'!V7</f>
        <v>4</v>
      </c>
      <c r="K228" s="39">
        <f>'[1]Displaced Shapes'!W7</f>
        <v>0.19047619047619047</v>
      </c>
      <c r="L228" s="39">
        <f>'[1]Displaced Shapes'!X7</f>
        <v>0.71428571428571419</v>
      </c>
      <c r="M228" s="56">
        <f>'[1]Displaced Shapes'!Y7</f>
        <v>1.8110599999999998E-3</v>
      </c>
      <c r="N228" s="24">
        <f>'[1]Displaced Shapes'!Z7</f>
        <v>107.53994999999998</v>
      </c>
      <c r="O228" s="161">
        <f t="shared" si="153"/>
        <v>59379.56224531489</v>
      </c>
      <c r="P228" s="24">
        <v>4018.1887879425876</v>
      </c>
      <c r="Q228" s="165">
        <f t="shared" si="154"/>
        <v>55361.373457372305</v>
      </c>
      <c r="R228" s="15">
        <f>[3]Sheet2!O7</f>
        <v>14466.510891244869</v>
      </c>
      <c r="S228" s="172">
        <f>'System Capacities'!J21</f>
        <v>56735.091066539615</v>
      </c>
      <c r="T228" s="168">
        <f t="shared" si="155"/>
        <v>-2.4813647555638384E-2</v>
      </c>
    </row>
    <row r="229" spans="10:20" x14ac:dyDescent="0.25">
      <c r="J229" s="56">
        <f>'[2]Displaced Shapes'!V8</f>
        <v>3</v>
      </c>
      <c r="K229" s="39">
        <f>'[1]Displaced Shapes'!W8</f>
        <v>0.14285714285714285</v>
      </c>
      <c r="L229" s="39">
        <f>'[1]Displaced Shapes'!X8</f>
        <v>0.85714285714285698</v>
      </c>
      <c r="M229" s="56">
        <f>'[1]Displaced Shapes'!Y8</f>
        <v>2.0132499999999998E-3</v>
      </c>
      <c r="N229" s="24">
        <f>'[1]Displaced Shapes'!Z8</f>
        <v>129.04793999999995</v>
      </c>
      <c r="O229" s="161">
        <f t="shared" si="153"/>
        <v>64099.312057618263</v>
      </c>
      <c r="P229" s="24">
        <v>5304.8611101498182</v>
      </c>
      <c r="Q229" s="165">
        <f t="shared" si="154"/>
        <v>58794.450947468446</v>
      </c>
      <c r="R229" s="15">
        <f>[3]Sheet2!O8</f>
        <v>18700.268787204248</v>
      </c>
      <c r="S229" s="172">
        <f>'System Capacities'!J22</f>
        <v>61308.600512625111</v>
      </c>
      <c r="T229" s="168">
        <f t="shared" si="155"/>
        <v>-4.2761681155981932E-2</v>
      </c>
    </row>
    <row r="230" spans="10:20" x14ac:dyDescent="0.25">
      <c r="J230" s="56">
        <f>'[2]Displaced Shapes'!V9</f>
        <v>2</v>
      </c>
      <c r="K230" s="39">
        <f>'[1]Displaced Shapes'!W9</f>
        <v>9.5238095238095233E-2</v>
      </c>
      <c r="L230" s="39">
        <f>'[1]Displaced Shapes'!X9</f>
        <v>0.95238095238095222</v>
      </c>
      <c r="M230" s="56">
        <f>'[1]Displaced Shapes'!Y9</f>
        <v>2.1065199999999997E-3</v>
      </c>
      <c r="N230" s="24">
        <f>'[1]Displaced Shapes'!Z9</f>
        <v>143.38659999999996</v>
      </c>
      <c r="O230" s="161">
        <f t="shared" si="153"/>
        <v>68067.998404952232</v>
      </c>
      <c r="P230" s="24">
        <v>5674.1407270611107</v>
      </c>
      <c r="Q230" s="165">
        <f t="shared" si="154"/>
        <v>62393.857677891123</v>
      </c>
      <c r="R230" s="15">
        <f>[3]Sheet2!O9</f>
        <v>22196.88197302751</v>
      </c>
      <c r="S230" s="172">
        <f>'System Capacities'!J23</f>
        <v>66457.313767776694</v>
      </c>
      <c r="T230" s="168">
        <f t="shared" si="155"/>
        <v>-6.5125899265007794E-2</v>
      </c>
    </row>
    <row r="231" spans="10:20" x14ac:dyDescent="0.25">
      <c r="J231" s="56">
        <f>'[2]Displaced Shapes'!V10</f>
        <v>1</v>
      </c>
      <c r="K231" s="39">
        <f>'[1]Displaced Shapes'!W10</f>
        <v>4.7619047619047616E-2</v>
      </c>
      <c r="L231" s="39">
        <f>'[1]Displaced Shapes'!X10</f>
        <v>0.99999999999999978</v>
      </c>
      <c r="M231" s="56">
        <f>'[1]Displaced Shapes'!Y10</f>
        <v>1.7123100000000001E-3</v>
      </c>
      <c r="N231" s="24">
        <f>'[1]Displaced Shapes'!Z10</f>
        <v>150.55592999999996</v>
      </c>
      <c r="O231" s="161">
        <f t="shared" si="153"/>
        <v>87925.626784869528</v>
      </c>
      <c r="P231" s="24">
        <v>14467.52811381129</v>
      </c>
      <c r="Q231" s="165">
        <f>O231-P231</f>
        <v>73458.098671058237</v>
      </c>
      <c r="R231" s="15">
        <f>[3]Sheet2!O10</f>
        <v>33505.258554760039</v>
      </c>
      <c r="S231" s="172">
        <f>'System Capacities'!J24</f>
        <v>72065.311715117525</v>
      </c>
      <c r="T231" s="169">
        <f t="shared" si="155"/>
        <v>1.8960291392478637E-2</v>
      </c>
    </row>
    <row r="232" spans="10:20" x14ac:dyDescent="0.25">
      <c r="J232" s="162"/>
      <c r="K232" s="163"/>
      <c r="L232" s="163"/>
      <c r="M232" s="163"/>
      <c r="N232" s="163"/>
      <c r="O232" s="163"/>
      <c r="P232" s="2"/>
      <c r="Q232" s="2"/>
      <c r="R232" s="2"/>
      <c r="S232" s="2"/>
      <c r="T232" s="170"/>
    </row>
    <row r="233" spans="10:20" x14ac:dyDescent="0.25">
      <c r="J233" s="915" t="str">
        <f>'[2]Displaced Shapes'!V12</f>
        <v>Structure Stiffness (kN/m)</v>
      </c>
      <c r="K233" s="915">
        <f>'[2]Displaced Shapes'!W12</f>
        <v>0</v>
      </c>
      <c r="L233" s="915">
        <f>'[2]Displaced Shapes'!X12</f>
        <v>0</v>
      </c>
      <c r="M233" s="56">
        <f>SUM(M226:M231)</f>
        <v>1.0006609999999997E-2</v>
      </c>
      <c r="N233" s="24">
        <f>N231</f>
        <v>150.55592999999996</v>
      </c>
      <c r="O233" s="161">
        <f>N233/M233</f>
        <v>15045.647826786495</v>
      </c>
      <c r="P233" s="164"/>
      <c r="Q233" s="164"/>
      <c r="R233" s="164"/>
      <c r="S233" s="164"/>
      <c r="T233" s="171"/>
    </row>
    <row r="234" spans="10:20" x14ac:dyDescent="0.25">
      <c r="J234" s="226"/>
      <c r="K234" s="2"/>
      <c r="L234" s="2"/>
      <c r="M234" s="2"/>
      <c r="N234" s="2"/>
      <c r="O234" s="2"/>
      <c r="P234" s="2"/>
      <c r="Q234" s="2"/>
      <c r="R234" s="2"/>
      <c r="S234" s="2"/>
      <c r="T234" s="170"/>
    </row>
    <row r="235" spans="10:20" x14ac:dyDescent="0.25">
      <c r="J235" s="226"/>
      <c r="K235" s="2"/>
      <c r="L235" s="913" t="s">
        <v>302</v>
      </c>
      <c r="M235" s="918" t="s">
        <v>303</v>
      </c>
      <c r="N235" s="547" t="s">
        <v>304</v>
      </c>
      <c r="O235" s="916" t="s">
        <v>273</v>
      </c>
      <c r="P235" s="921" t="s">
        <v>253</v>
      </c>
      <c r="Q235" s="547" t="s">
        <v>302</v>
      </c>
      <c r="R235" s="920" t="s">
        <v>303</v>
      </c>
      <c r="S235" s="547" t="s">
        <v>305</v>
      </c>
      <c r="T235" s="921" t="s">
        <v>253</v>
      </c>
    </row>
    <row r="236" spans="10:20" x14ac:dyDescent="0.25">
      <c r="J236" s="226"/>
      <c r="K236" s="2"/>
      <c r="L236" s="546"/>
      <c r="M236" s="919"/>
      <c r="N236" s="547"/>
      <c r="O236" s="917"/>
      <c r="P236" s="922"/>
      <c r="Q236" s="547"/>
      <c r="R236" s="920"/>
      <c r="S236" s="547"/>
      <c r="T236" s="922"/>
    </row>
    <row r="237" spans="10:20" x14ac:dyDescent="0.25">
      <c r="J237" s="226"/>
      <c r="K237" s="2"/>
      <c r="L237" s="56">
        <f>'[1]Displaced Shapes'!AC5</f>
        <v>5.2400000000000363E-4</v>
      </c>
      <c r="M237" s="24">
        <f>'[1]Displaced Shapes'!AD5</f>
        <v>25.002771428571428</v>
      </c>
      <c r="N237" s="161">
        <f>'[1]Displaced Shapes'!AE5</f>
        <v>47715.212649945141</v>
      </c>
      <c r="O237" s="165">
        <f>N237-P226</f>
        <v>44010.203504087076</v>
      </c>
      <c r="P237" s="168">
        <f>(O237-S226)/O237</f>
        <v>6.0215930505287535E-2</v>
      </c>
      <c r="Q237" s="56">
        <f>'[1]Displaced Shapes'!AG5</f>
        <v>-4.467000000000082E-4</v>
      </c>
      <c r="R237" s="24">
        <f>'[1]Displaced Shapes'!AH5</f>
        <v>-27.168371428571422</v>
      </c>
      <c r="S237" s="161">
        <f>'[1]Displaced Shapes'!AI5</f>
        <v>60820.173334611427</v>
      </c>
      <c r="T237" s="168">
        <f t="shared" ref="T237:T242" si="156">(S226-S237)/S226</f>
        <v>-0.47050395822284979</v>
      </c>
    </row>
    <row r="238" spans="10:20" x14ac:dyDescent="0.25">
      <c r="J238" s="226"/>
      <c r="K238" s="2"/>
      <c r="L238" s="56">
        <f>'[1]Displaced Shapes'!AC6</f>
        <v>8.4019999999999581E-4</v>
      </c>
      <c r="M238" s="24">
        <f>'[1]Displaced Shapes'!AD6</f>
        <v>45.838414285714286</v>
      </c>
      <c r="N238" s="161">
        <f>'[1]Displaced Shapes'!AE6</f>
        <v>54556.5511612884</v>
      </c>
      <c r="O238" s="165">
        <f t="shared" ref="O238:O242" si="157">N238-P227</f>
        <v>50695.553732419488</v>
      </c>
      <c r="P238" s="168">
        <f t="shared" ref="P238:P242" si="158">(O238-S227)/O238</f>
        <v>-2.8904697507573424E-2</v>
      </c>
      <c r="Q238" s="56">
        <f>'[1]Displaced Shapes'!AG6</f>
        <v>-6.7739999999999467E-4</v>
      </c>
      <c r="R238" s="24">
        <f>'[1]Displaced Shapes'!AH6</f>
        <v>-49.808680952380932</v>
      </c>
      <c r="S238" s="161">
        <f>'[1]Displaced Shapes'!AI6</f>
        <v>73529.201287837801</v>
      </c>
      <c r="T238" s="168">
        <f t="shared" si="156"/>
        <v>-0.40966146332920006</v>
      </c>
    </row>
    <row r="239" spans="10:20" x14ac:dyDescent="0.25">
      <c r="J239" s="226"/>
      <c r="K239" s="2"/>
      <c r="L239" s="56">
        <f>'[1]Displaced Shapes'!AC7</f>
        <v>2.8012000000000037E-3</v>
      </c>
      <c r="M239" s="24">
        <f>'[1]Displaced Shapes'!AD7</f>
        <v>62.506928571428567</v>
      </c>
      <c r="N239" s="161">
        <f>'[1]Displaced Shapes'!AE7</f>
        <v>22314.339772750423</v>
      </c>
      <c r="O239" s="165">
        <f>N239-P228</f>
        <v>18296.150984807835</v>
      </c>
      <c r="P239" s="168">
        <f>(O239-S228)/O239</f>
        <v>-2.1009304150173151</v>
      </c>
      <c r="Q239" s="56">
        <f>'[1]Displaced Shapes'!AG7</f>
        <v>-1.1438999999999963E-3</v>
      </c>
      <c r="R239" s="24">
        <f>'[1]Displaced Shapes'!AH7</f>
        <v>-67.920928571428547</v>
      </c>
      <c r="S239" s="161">
        <f>'[1]Displaced Shapes'!AI7</f>
        <v>59376.6313239171</v>
      </c>
      <c r="T239" s="168">
        <f t="shared" si="156"/>
        <v>-4.6559196569887468E-2</v>
      </c>
    </row>
    <row r="240" spans="10:20" x14ac:dyDescent="0.25">
      <c r="J240" s="226"/>
      <c r="K240" s="2"/>
      <c r="L240" s="56">
        <f>'[1]Displaced Shapes'!AC8</f>
        <v>4.6806999999999977E-3</v>
      </c>
      <c r="M240" s="24">
        <f>'[1]Displaced Shapes'!AD8</f>
        <v>75.008314285714278</v>
      </c>
      <c r="N240" s="161">
        <f>'[1]Displaced Shapes'!AE8</f>
        <v>16025.020677615381</v>
      </c>
      <c r="O240" s="165">
        <f t="shared" si="157"/>
        <v>10720.159567465562</v>
      </c>
      <c r="P240" s="168">
        <f t="shared" si="158"/>
        <v>-4.7190007412473216</v>
      </c>
      <c r="Q240" s="56">
        <f>'[1]Displaced Shapes'!AG8</f>
        <v>-4.7840000000000382E-4</v>
      </c>
      <c r="R240" s="24">
        <f>'[1]Displaced Shapes'!AH8</f>
        <v>-81.505114285714257</v>
      </c>
      <c r="S240" s="161">
        <f>'[1]Displaced Shapes'!AI8</f>
        <v>170370.22216913378</v>
      </c>
      <c r="T240" s="168">
        <f t="shared" si="156"/>
        <v>-1.7788959582277515</v>
      </c>
    </row>
    <row r="241" spans="10:20" x14ac:dyDescent="0.25">
      <c r="J241" s="226"/>
      <c r="K241" s="2"/>
      <c r="L241" s="56">
        <f>'[1]Displaced Shapes'!AC9</f>
        <v>4.872399999999999E-3</v>
      </c>
      <c r="M241" s="24">
        <f>'[1]Displaced Shapes'!AD9</f>
        <v>83.342571428571418</v>
      </c>
      <c r="N241" s="161">
        <f>'[1]Displaced Shapes'!AE9</f>
        <v>17105.034773124422</v>
      </c>
      <c r="O241" s="165">
        <f t="shared" si="157"/>
        <v>11430.894046063311</v>
      </c>
      <c r="P241" s="168">
        <f t="shared" si="158"/>
        <v>-4.8138334149518203</v>
      </c>
      <c r="Q241" s="56">
        <f>'[1]Displaced Shapes'!AG9</f>
        <v>1.7595199999999995E-2</v>
      </c>
      <c r="R241" s="24">
        <f>'[1]Displaced Shapes'!AH9</f>
        <v>-90.561238095238068</v>
      </c>
      <c r="S241" s="161">
        <f>'[1]Displaced Shapes'!AI9</f>
        <v>-5146.9285995747759</v>
      </c>
      <c r="T241" s="168">
        <f t="shared" si="156"/>
        <v>1.0774471357292563</v>
      </c>
    </row>
    <row r="242" spans="10:20" x14ac:dyDescent="0.25">
      <c r="J242" s="226"/>
      <c r="K242" s="2"/>
      <c r="L242" s="56">
        <f>'[1]Displaced Shapes'!AC10</f>
        <v>3.4866000000000003E-3</v>
      </c>
      <c r="M242" s="24">
        <f>'[1]Displaced Shapes'!AD10</f>
        <v>87.509699999999995</v>
      </c>
      <c r="N242" s="161">
        <f>'[1]Displaced Shapes'!AE10</f>
        <v>25098.864223025292</v>
      </c>
      <c r="O242" s="165">
        <f t="shared" si="157"/>
        <v>10631.336109214002</v>
      </c>
      <c r="P242" s="168">
        <f t="shared" si="158"/>
        <v>-5.7785752397254866</v>
      </c>
      <c r="Q242" s="56">
        <f>'[1]Displaced Shapes'!AG10</f>
        <v>3.4889999999999921E-4</v>
      </c>
      <c r="R242" s="24">
        <f>'[1]Displaced Shapes'!AH10</f>
        <v>-95.089299999999966</v>
      </c>
      <c r="S242" s="161">
        <f>'[1]Displaced Shapes'!AI10</f>
        <v>-272540.2694181719</v>
      </c>
      <c r="T242" s="168">
        <f t="shared" si="156"/>
        <v>4.7818509756199346</v>
      </c>
    </row>
    <row r="243" spans="10:20" x14ac:dyDescent="0.25">
      <c r="J243" s="226"/>
      <c r="K243" s="2"/>
      <c r="L243" s="2"/>
      <c r="M243" s="226"/>
      <c r="N243" s="2"/>
      <c r="O243" s="2"/>
      <c r="P243" s="2"/>
      <c r="Q243" s="2"/>
      <c r="R243" s="2"/>
      <c r="S243" s="2"/>
      <c r="T243" s="170"/>
    </row>
    <row r="244" spans="10:20" x14ac:dyDescent="0.25">
      <c r="J244" s="915" t="str">
        <f>J233</f>
        <v>Structure Stiffness (kN/m)</v>
      </c>
      <c r="K244" s="915">
        <f>'[2]Displaced Shapes'!W23</f>
        <v>0</v>
      </c>
      <c r="L244" s="915">
        <f>'[2]Displaced Shapes'!X23</f>
        <v>0</v>
      </c>
      <c r="M244" s="56">
        <f>SUM(L237:L242)</f>
        <v>1.7205100000000001E-2</v>
      </c>
      <c r="N244" s="24">
        <f>M242</f>
        <v>87.509699999999995</v>
      </c>
      <c r="O244" s="161">
        <f>N244/M244</f>
        <v>5086.2651190635333</v>
      </c>
      <c r="P244" s="164"/>
      <c r="Q244" s="56">
        <f>SUM(Q237:Q242)</f>
        <v>1.5197699999999991E-2</v>
      </c>
      <c r="R244" s="53">
        <f>R242</f>
        <v>-95.089299999999966</v>
      </c>
      <c r="S244" s="161">
        <f>R244/Q244</f>
        <v>-6256.8217559235954</v>
      </c>
      <c r="T244" s="171"/>
    </row>
  </sheetData>
  <mergeCells count="458">
    <mergeCell ref="T223:T225"/>
    <mergeCell ref="P224:P225"/>
    <mergeCell ref="Q224:Q225"/>
    <mergeCell ref="R223:R225"/>
    <mergeCell ref="J224:J225"/>
    <mergeCell ref="K224:K225"/>
    <mergeCell ref="L224:L225"/>
    <mergeCell ref="M224:M225"/>
    <mergeCell ref="N224:N225"/>
    <mergeCell ref="O224:O225"/>
    <mergeCell ref="J223:Q223"/>
    <mergeCell ref="B134:H134"/>
    <mergeCell ref="S224:S225"/>
    <mergeCell ref="J233:L233"/>
    <mergeCell ref="B124:B125"/>
    <mergeCell ref="C124:C125"/>
    <mergeCell ref="B135:B136"/>
    <mergeCell ref="C135:C136"/>
    <mergeCell ref="D135:D136"/>
    <mergeCell ref="E135:E136"/>
    <mergeCell ref="F135:F136"/>
    <mergeCell ref="G135:G136"/>
    <mergeCell ref="H135:H136"/>
    <mergeCell ref="C186:C187"/>
    <mergeCell ref="J68:V68"/>
    <mergeCell ref="X68:AB68"/>
    <mergeCell ref="J69:J70"/>
    <mergeCell ref="K69:K70"/>
    <mergeCell ref="L69:L70"/>
    <mergeCell ref="M69:M70"/>
    <mergeCell ref="N69:N70"/>
    <mergeCell ref="O69:O70"/>
    <mergeCell ref="P69:P70"/>
    <mergeCell ref="Q69:Q70"/>
    <mergeCell ref="AB69:AB70"/>
    <mergeCell ref="X69:X70"/>
    <mergeCell ref="Y69:Y70"/>
    <mergeCell ref="Z69:Z70"/>
    <mergeCell ref="AA69:AA70"/>
    <mergeCell ref="X57:AB57"/>
    <mergeCell ref="X58:X59"/>
    <mergeCell ref="Y58:Y59"/>
    <mergeCell ref="Z58:Z59"/>
    <mergeCell ref="AA58:AA59"/>
    <mergeCell ref="AB58:AB59"/>
    <mergeCell ref="X46:AB46"/>
    <mergeCell ref="X47:X48"/>
    <mergeCell ref="Y47:Y48"/>
    <mergeCell ref="Z47:Z48"/>
    <mergeCell ref="AA47:AA48"/>
    <mergeCell ref="AB47:AB48"/>
    <mergeCell ref="X35:AB35"/>
    <mergeCell ref="X36:X37"/>
    <mergeCell ref="Y36:Y37"/>
    <mergeCell ref="Z36:Z37"/>
    <mergeCell ref="AA36:AA37"/>
    <mergeCell ref="AB36:AB37"/>
    <mergeCell ref="X13:AB13"/>
    <mergeCell ref="X14:X15"/>
    <mergeCell ref="Y14:Y15"/>
    <mergeCell ref="Z14:Z15"/>
    <mergeCell ref="AA14:AA15"/>
    <mergeCell ref="AB14:AB15"/>
    <mergeCell ref="X24:AB24"/>
    <mergeCell ref="X25:X26"/>
    <mergeCell ref="AB25:AB26"/>
    <mergeCell ref="U47:U48"/>
    <mergeCell ref="V47:V48"/>
    <mergeCell ref="J47:J48"/>
    <mergeCell ref="K47:K48"/>
    <mergeCell ref="L47:L48"/>
    <mergeCell ref="M47:M48"/>
    <mergeCell ref="N47:N48"/>
    <mergeCell ref="O47:O48"/>
    <mergeCell ref="U58:U59"/>
    <mergeCell ref="V58:V59"/>
    <mergeCell ref="J57:V57"/>
    <mergeCell ref="J58:J59"/>
    <mergeCell ref="K58:K59"/>
    <mergeCell ref="L58:L59"/>
    <mergeCell ref="M58:M59"/>
    <mergeCell ref="N58:N59"/>
    <mergeCell ref="O58:O59"/>
    <mergeCell ref="P58:P59"/>
    <mergeCell ref="L36:L37"/>
    <mergeCell ref="M36:M37"/>
    <mergeCell ref="N36:N37"/>
    <mergeCell ref="O36:O37"/>
    <mergeCell ref="P36:P37"/>
    <mergeCell ref="R58:R59"/>
    <mergeCell ref="T58:T59"/>
    <mergeCell ref="P47:P48"/>
    <mergeCell ref="R47:R48"/>
    <mergeCell ref="T47:T48"/>
    <mergeCell ref="X2:AB2"/>
    <mergeCell ref="J2:V2"/>
    <mergeCell ref="J13:V13"/>
    <mergeCell ref="R14:R15"/>
    <mergeCell ref="J24:V24"/>
    <mergeCell ref="J25:J26"/>
    <mergeCell ref="K25:K26"/>
    <mergeCell ref="K3:K4"/>
    <mergeCell ref="N3:N4"/>
    <mergeCell ref="L3:L4"/>
    <mergeCell ref="X3:X4"/>
    <mergeCell ref="L25:L26"/>
    <mergeCell ref="M25:M26"/>
    <mergeCell ref="N25:N26"/>
    <mergeCell ref="O25:O26"/>
    <mergeCell ref="O14:O15"/>
    <mergeCell ref="P14:P15"/>
    <mergeCell ref="T14:T15"/>
    <mergeCell ref="U14:U15"/>
    <mergeCell ref="V14:V15"/>
    <mergeCell ref="AB3:AB4"/>
    <mergeCell ref="V3:V4"/>
    <mergeCell ref="J14:J15"/>
    <mergeCell ref="K14:K15"/>
    <mergeCell ref="AA3:AA4"/>
    <mergeCell ref="P25:P26"/>
    <mergeCell ref="R25:R26"/>
    <mergeCell ref="T25:T26"/>
    <mergeCell ref="U25:U26"/>
    <mergeCell ref="M3:M4"/>
    <mergeCell ref="Y25:Y26"/>
    <mergeCell ref="Z25:Z26"/>
    <mergeCell ref="AA25:AA26"/>
    <mergeCell ref="V25:V26"/>
    <mergeCell ref="Y3:Y4"/>
    <mergeCell ref="Z3:Z4"/>
    <mergeCell ref="R3:R4"/>
    <mergeCell ref="T3:T4"/>
    <mergeCell ref="L14:L15"/>
    <mergeCell ref="M14:M15"/>
    <mergeCell ref="N14:N15"/>
    <mergeCell ref="J35:V35"/>
    <mergeCell ref="U3:U4"/>
    <mergeCell ref="B35:D35"/>
    <mergeCell ref="B2:H2"/>
    <mergeCell ref="B13:H13"/>
    <mergeCell ref="B14:B15"/>
    <mergeCell ref="C14:D14"/>
    <mergeCell ref="E14:E15"/>
    <mergeCell ref="F14:F15"/>
    <mergeCell ref="G14:H15"/>
    <mergeCell ref="B3:B4"/>
    <mergeCell ref="E3:E4"/>
    <mergeCell ref="F3:F4"/>
    <mergeCell ref="C3:D3"/>
    <mergeCell ref="G3:H4"/>
    <mergeCell ref="B24:H24"/>
    <mergeCell ref="E35:G35"/>
    <mergeCell ref="T235:T236"/>
    <mergeCell ref="F186:F187"/>
    <mergeCell ref="S3:S4"/>
    <mergeCell ref="Q3:Q4"/>
    <mergeCell ref="Q14:Q15"/>
    <mergeCell ref="S14:S15"/>
    <mergeCell ref="Q25:Q26"/>
    <mergeCell ref="S25:S26"/>
    <mergeCell ref="Q36:Q37"/>
    <mergeCell ref="S36:S37"/>
    <mergeCell ref="Q47:Q48"/>
    <mergeCell ref="S47:S48"/>
    <mergeCell ref="Q58:Q59"/>
    <mergeCell ref="S58:S59"/>
    <mergeCell ref="R36:R37"/>
    <mergeCell ref="T36:T37"/>
    <mergeCell ref="J167:V167"/>
    <mergeCell ref="J178:V178"/>
    <mergeCell ref="J189:V189"/>
    <mergeCell ref="J200:V200"/>
    <mergeCell ref="J211:V211"/>
    <mergeCell ref="J3:J4"/>
    <mergeCell ref="O3:O4"/>
    <mergeCell ref="P3:P4"/>
    <mergeCell ref="U36:U37"/>
    <mergeCell ref="V36:V37"/>
    <mergeCell ref="J46:V46"/>
    <mergeCell ref="J36:J37"/>
    <mergeCell ref="K36:K37"/>
    <mergeCell ref="J244:L244"/>
    <mergeCell ref="L235:L236"/>
    <mergeCell ref="O235:O236"/>
    <mergeCell ref="M235:M236"/>
    <mergeCell ref="N235:N236"/>
    <mergeCell ref="Q235:Q236"/>
    <mergeCell ref="R235:R236"/>
    <mergeCell ref="S235:S236"/>
    <mergeCell ref="P235:P236"/>
    <mergeCell ref="J79:V79"/>
    <mergeCell ref="R69:R70"/>
    <mergeCell ref="S69:S70"/>
    <mergeCell ref="T69:T70"/>
    <mergeCell ref="U69:U70"/>
    <mergeCell ref="V69:V70"/>
    <mergeCell ref="J90:V90"/>
    <mergeCell ref="J134:V134"/>
    <mergeCell ref="J145:V145"/>
    <mergeCell ref="J156:V156"/>
    <mergeCell ref="X79:AB79"/>
    <mergeCell ref="J80:J81"/>
    <mergeCell ref="K80:K81"/>
    <mergeCell ref="L80:L81"/>
    <mergeCell ref="M80:M81"/>
    <mergeCell ref="N80:N81"/>
    <mergeCell ref="O80:O81"/>
    <mergeCell ref="P80:P81"/>
    <mergeCell ref="Q80:Q81"/>
    <mergeCell ref="R80:R81"/>
    <mergeCell ref="S80:S81"/>
    <mergeCell ref="T80:T81"/>
    <mergeCell ref="U80:U81"/>
    <mergeCell ref="V80:V81"/>
    <mergeCell ref="X80:X81"/>
    <mergeCell ref="Y80:Y81"/>
    <mergeCell ref="Z80:Z81"/>
    <mergeCell ref="AA80:AA81"/>
    <mergeCell ref="AB80:AB81"/>
    <mergeCell ref="X90:AB90"/>
    <mergeCell ref="J91:J92"/>
    <mergeCell ref="K91:K92"/>
    <mergeCell ref="L91:L92"/>
    <mergeCell ref="M91:M92"/>
    <mergeCell ref="N91:N92"/>
    <mergeCell ref="O91:O92"/>
    <mergeCell ref="P91:P92"/>
    <mergeCell ref="Q91:Q92"/>
    <mergeCell ref="R91:R92"/>
    <mergeCell ref="Y102:Y103"/>
    <mergeCell ref="Z102:Z103"/>
    <mergeCell ref="AA102:AA103"/>
    <mergeCell ref="AB102:AB103"/>
    <mergeCell ref="S91:S92"/>
    <mergeCell ref="T91:T92"/>
    <mergeCell ref="U91:U92"/>
    <mergeCell ref="V91:V92"/>
    <mergeCell ref="X91:X92"/>
    <mergeCell ref="Y91:Y92"/>
    <mergeCell ref="Z91:Z92"/>
    <mergeCell ref="AA91:AA92"/>
    <mergeCell ref="AB91:AB92"/>
    <mergeCell ref="X101:AB101"/>
    <mergeCell ref="X102:X103"/>
    <mergeCell ref="E41:E42"/>
    <mergeCell ref="F41:F42"/>
    <mergeCell ref="G41:G42"/>
    <mergeCell ref="C185:F185"/>
    <mergeCell ref="D186:D187"/>
    <mergeCell ref="E186:E187"/>
    <mergeCell ref="B123:H123"/>
    <mergeCell ref="D124:H124"/>
    <mergeCell ref="J101:V101"/>
    <mergeCell ref="J102:J103"/>
    <mergeCell ref="K102:K103"/>
    <mergeCell ref="L102:L103"/>
    <mergeCell ref="M102:M103"/>
    <mergeCell ref="N102:N103"/>
    <mergeCell ref="O102:O103"/>
    <mergeCell ref="P102:P103"/>
    <mergeCell ref="Q102:Q103"/>
    <mergeCell ref="R102:R103"/>
    <mergeCell ref="S102:S103"/>
    <mergeCell ref="T102:T103"/>
    <mergeCell ref="U102:U103"/>
    <mergeCell ref="V102:V103"/>
    <mergeCell ref="J112:V112"/>
    <mergeCell ref="J123:V123"/>
    <mergeCell ref="X112:AB112"/>
    <mergeCell ref="J113:J114"/>
    <mergeCell ref="K113:K114"/>
    <mergeCell ref="L113:L114"/>
    <mergeCell ref="M113:M114"/>
    <mergeCell ref="N113:N114"/>
    <mergeCell ref="O113:O114"/>
    <mergeCell ref="P113:P114"/>
    <mergeCell ref="Q113:Q114"/>
    <mergeCell ref="R113:R114"/>
    <mergeCell ref="S113:S114"/>
    <mergeCell ref="T113:T114"/>
    <mergeCell ref="U113:U114"/>
    <mergeCell ref="V113:V114"/>
    <mergeCell ref="X113:X114"/>
    <mergeCell ref="Y113:Y114"/>
    <mergeCell ref="Z113:Z114"/>
    <mergeCell ref="AA113:AA114"/>
    <mergeCell ref="AB113:AB114"/>
    <mergeCell ref="X123:AB123"/>
    <mergeCell ref="J124:J125"/>
    <mergeCell ref="K124:K125"/>
    <mergeCell ref="L124:L125"/>
    <mergeCell ref="M124:M125"/>
    <mergeCell ref="N124:N125"/>
    <mergeCell ref="O124:O125"/>
    <mergeCell ref="P124:P125"/>
    <mergeCell ref="Q124:Q125"/>
    <mergeCell ref="R124:R125"/>
    <mergeCell ref="S124:S125"/>
    <mergeCell ref="T124:T125"/>
    <mergeCell ref="U124:U125"/>
    <mergeCell ref="V124:V125"/>
    <mergeCell ref="X124:X125"/>
    <mergeCell ref="Y124:Y125"/>
    <mergeCell ref="Z124:Z125"/>
    <mergeCell ref="AA124:AA125"/>
    <mergeCell ref="AB124:AB125"/>
    <mergeCell ref="X134:AB134"/>
    <mergeCell ref="J135:J136"/>
    <mergeCell ref="K135:K136"/>
    <mergeCell ref="L135:L136"/>
    <mergeCell ref="M135:M136"/>
    <mergeCell ref="N135:N136"/>
    <mergeCell ref="O135:O136"/>
    <mergeCell ref="P135:P136"/>
    <mergeCell ref="Q135:Q136"/>
    <mergeCell ref="R135:R136"/>
    <mergeCell ref="S135:S136"/>
    <mergeCell ref="T135:T136"/>
    <mergeCell ref="U135:U136"/>
    <mergeCell ref="V135:V136"/>
    <mergeCell ref="X135:X136"/>
    <mergeCell ref="Y135:Y136"/>
    <mergeCell ref="Z135:Z136"/>
    <mergeCell ref="AA135:AA136"/>
    <mergeCell ref="AB135:AB136"/>
    <mergeCell ref="X145:AB145"/>
    <mergeCell ref="J146:J147"/>
    <mergeCell ref="K146:K147"/>
    <mergeCell ref="L146:L147"/>
    <mergeCell ref="M146:M147"/>
    <mergeCell ref="N146:N147"/>
    <mergeCell ref="O146:O147"/>
    <mergeCell ref="P146:P147"/>
    <mergeCell ref="Q146:Q147"/>
    <mergeCell ref="R146:R147"/>
    <mergeCell ref="S146:S147"/>
    <mergeCell ref="T146:T147"/>
    <mergeCell ref="U146:U147"/>
    <mergeCell ref="V146:V147"/>
    <mergeCell ref="X146:X147"/>
    <mergeCell ref="Y146:Y147"/>
    <mergeCell ref="Z146:Z147"/>
    <mergeCell ref="AA146:AA147"/>
    <mergeCell ref="AB146:AB147"/>
    <mergeCell ref="X156:AB156"/>
    <mergeCell ref="J157:J158"/>
    <mergeCell ref="K157:K158"/>
    <mergeCell ref="L157:L158"/>
    <mergeCell ref="M157:M158"/>
    <mergeCell ref="N157:N158"/>
    <mergeCell ref="O157:O158"/>
    <mergeCell ref="P157:P158"/>
    <mergeCell ref="Q157:Q158"/>
    <mergeCell ref="R157:R158"/>
    <mergeCell ref="S157:S158"/>
    <mergeCell ref="T157:T158"/>
    <mergeCell ref="U157:U158"/>
    <mergeCell ref="V157:V158"/>
    <mergeCell ref="X157:X158"/>
    <mergeCell ref="Y157:Y158"/>
    <mergeCell ref="Z157:Z158"/>
    <mergeCell ref="AA157:AA158"/>
    <mergeCell ref="AB157:AB158"/>
    <mergeCell ref="X167:AB167"/>
    <mergeCell ref="J168:J169"/>
    <mergeCell ref="K168:K169"/>
    <mergeCell ref="L168:L169"/>
    <mergeCell ref="M168:M169"/>
    <mergeCell ref="N168:N169"/>
    <mergeCell ref="O168:O169"/>
    <mergeCell ref="P168:P169"/>
    <mergeCell ref="Q168:Q169"/>
    <mergeCell ref="R168:R169"/>
    <mergeCell ref="S168:S169"/>
    <mergeCell ref="T168:T169"/>
    <mergeCell ref="U168:U169"/>
    <mergeCell ref="V168:V169"/>
    <mergeCell ref="X168:X169"/>
    <mergeCell ref="Y168:Y169"/>
    <mergeCell ref="Z168:Z169"/>
    <mergeCell ref="AA168:AA169"/>
    <mergeCell ref="AB168:AB169"/>
    <mergeCell ref="X178:AB178"/>
    <mergeCell ref="J179:J180"/>
    <mergeCell ref="K179:K180"/>
    <mergeCell ref="L179:L180"/>
    <mergeCell ref="M179:M180"/>
    <mergeCell ref="N179:N180"/>
    <mergeCell ref="O179:O180"/>
    <mergeCell ref="P179:P180"/>
    <mergeCell ref="Q179:Q180"/>
    <mergeCell ref="R179:R180"/>
    <mergeCell ref="S179:S180"/>
    <mergeCell ref="T179:T180"/>
    <mergeCell ref="U179:U180"/>
    <mergeCell ref="V179:V180"/>
    <mergeCell ref="X179:X180"/>
    <mergeCell ref="Y179:Y180"/>
    <mergeCell ref="Z179:Z180"/>
    <mergeCell ref="AA179:AA180"/>
    <mergeCell ref="AB179:AB180"/>
    <mergeCell ref="X189:AB189"/>
    <mergeCell ref="J190:J191"/>
    <mergeCell ref="K190:K191"/>
    <mergeCell ref="L190:L191"/>
    <mergeCell ref="M190:M191"/>
    <mergeCell ref="N190:N191"/>
    <mergeCell ref="O190:O191"/>
    <mergeCell ref="P190:P191"/>
    <mergeCell ref="Q190:Q191"/>
    <mergeCell ref="R190:R191"/>
    <mergeCell ref="S190:S191"/>
    <mergeCell ref="T190:T191"/>
    <mergeCell ref="U190:U191"/>
    <mergeCell ref="V190:V191"/>
    <mergeCell ref="X190:X191"/>
    <mergeCell ref="Y190:Y191"/>
    <mergeCell ref="Z190:Z191"/>
    <mergeCell ref="AA190:AA191"/>
    <mergeCell ref="AB190:AB191"/>
    <mergeCell ref="X200:AB200"/>
    <mergeCell ref="J201:J202"/>
    <mergeCell ref="K201:K202"/>
    <mergeCell ref="L201:L202"/>
    <mergeCell ref="M201:M202"/>
    <mergeCell ref="N201:N202"/>
    <mergeCell ref="O201:O202"/>
    <mergeCell ref="P201:P202"/>
    <mergeCell ref="Q201:Q202"/>
    <mergeCell ref="R201:R202"/>
    <mergeCell ref="S201:S202"/>
    <mergeCell ref="T201:T202"/>
    <mergeCell ref="U201:U202"/>
    <mergeCell ref="V201:V202"/>
    <mergeCell ref="X201:X202"/>
    <mergeCell ref="Y201:Y202"/>
    <mergeCell ref="Z201:Z202"/>
    <mergeCell ref="AA201:AA202"/>
    <mergeCell ref="AB201:AB202"/>
    <mergeCell ref="X211:AB211"/>
    <mergeCell ref="J212:J213"/>
    <mergeCell ref="K212:K213"/>
    <mergeCell ref="L212:L213"/>
    <mergeCell ref="M212:M213"/>
    <mergeCell ref="N212:N213"/>
    <mergeCell ref="O212:O213"/>
    <mergeCell ref="P212:P213"/>
    <mergeCell ref="Q212:Q213"/>
    <mergeCell ref="R212:R213"/>
    <mergeCell ref="S212:S213"/>
    <mergeCell ref="T212:T213"/>
    <mergeCell ref="U212:U213"/>
    <mergeCell ref="V212:V213"/>
    <mergeCell ref="X212:X213"/>
    <mergeCell ref="Y212:Y213"/>
    <mergeCell ref="Z212:Z213"/>
    <mergeCell ref="AA212:AA213"/>
    <mergeCell ref="AB212:AB2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Structural Information</vt:lpstr>
      <vt:lpstr>Frame Capacities</vt:lpstr>
      <vt:lpstr>Infill Capacities</vt:lpstr>
      <vt:lpstr>System Capacities</vt:lpstr>
      <vt:lpstr>Yield Mechanism</vt:lpstr>
      <vt:lpstr>Post-yield Mechanism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2019-07-22T12:12:18Z</dcterms:modified>
</cp:coreProperties>
</file>